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dhana/Downloads/"/>
    </mc:Choice>
  </mc:AlternateContent>
  <xr:revisionPtr revIDLastSave="0" documentId="13_ncr:1_{72181401-DB73-054B-941C-69708CE4FCF6}" xr6:coauthVersionLast="47" xr6:coauthVersionMax="47" xr10:uidLastSave="{00000000-0000-0000-0000-000000000000}"/>
  <bookViews>
    <workbookView xWindow="0" yWindow="0" windowWidth="28800" windowHeight="18000" firstSheet="40" activeTab="50" xr2:uid="{E57FA486-94E0-416A-B687-B5DD89D56400}"/>
  </bookViews>
  <sheets>
    <sheet name="DRAFT" sheetId="3" state="hidden" r:id="rId1"/>
    <sheet name="Cover" sheetId="90" r:id="rId2"/>
    <sheet name="Introduction" sheetId="11" r:id="rId3"/>
    <sheet name="Shortcuts" sheetId="18" r:id="rId4"/>
    <sheet name="Excel 101 - General" sheetId="19" r:id="rId5"/>
    <sheet name="Excel 101 - Borders" sheetId="20" r:id="rId6"/>
    <sheet name="Excel 101 - Rows &amp; Columns" sheetId="21" r:id="rId7"/>
    <sheet name="Excel 101 - Alignment" sheetId="23" r:id="rId8"/>
    <sheet name="Level I" sheetId="91" r:id="rId9"/>
    <sheet name="Basic Calculations" sheetId="22" r:id="rId10"/>
    <sheet name="Common Errors" sheetId="24" r:id="rId11"/>
    <sheet name="Anchoring Cells (P1)" sheetId="25" r:id="rId12"/>
    <sheet name="Anchoring Cells (P2)" sheetId="26" r:id="rId13"/>
    <sheet name="Naming Cells" sheetId="39" r:id="rId14"/>
    <sheet name="Custom Formatting" sheetId="27" r:id="rId15"/>
    <sheet name="Dynamic Headers &amp; Concatenate" sheetId="45" r:id="rId16"/>
    <sheet name="Tracking &amp; Editing Data" sheetId="44" r:id="rId17"/>
    <sheet name="Conditional Formatting" sheetId="29" r:id="rId18"/>
    <sheet name="Sumproduct" sheetId="28" r:id="rId19"/>
    <sheet name="Rounding" sheetId="32" r:id="rId20"/>
    <sheet name="Text Functions (P1)" sheetId="33" r:id="rId21"/>
    <sheet name="Text Functions (P2)" sheetId="34" r:id="rId22"/>
    <sheet name="Flash Fill" sheetId="69" r:id="rId23"/>
    <sheet name="Level II" sheetId="92" r:id="rId24"/>
    <sheet name="Vlookup &amp; Hlookup" sheetId="35" r:id="rId25"/>
    <sheet name="Splitting &amp; Freezing" sheetId="37" r:id="rId26"/>
    <sheet name="Find &amp; Replace" sheetId="46" r:id="rId27"/>
    <sheet name="If Function (P1)" sheetId="47" r:id="rId28"/>
    <sheet name="If Function (P2)" sheetId="51" r:id="rId29"/>
    <sheet name="If Function (P3)" sheetId="53" r:id="rId30"/>
    <sheet name="Sumifs &amp; Averageifs" sheetId="54" r:id="rId31"/>
    <sheet name="Data Validation" sheetId="89" r:id="rId32"/>
    <sheet name="Choose" sheetId="56" r:id="rId33"/>
    <sheet name="Counta and Countifs (P1)" sheetId="57" r:id="rId34"/>
    <sheet name="Counta and Countifs (P2)" sheetId="94" r:id="rId35"/>
    <sheet name="Date Functions" sheetId="58" r:id="rId36"/>
    <sheet name="Goalseek &amp; Data Tables" sheetId="63" r:id="rId37"/>
    <sheet name="FV &amp; PV" sheetId="66" r:id="rId38"/>
    <sheet name="NPV &amp; XNPV" sheetId="67" r:id="rId39"/>
    <sheet name="IRR &amp; XIRR" sheetId="68" r:id="rId40"/>
    <sheet name="Inserting Charts" sheetId="72" r:id="rId41"/>
    <sheet name="Level III" sheetId="93" r:id="rId42"/>
    <sheet name="Index &amp; Match" sheetId="36" r:id="rId43"/>
    <sheet name="Xlookup (P1)" sheetId="61" r:id="rId44"/>
    <sheet name="Xlookup (P2)" sheetId="62" r:id="rId45"/>
    <sheet name="VBA &amp; Macros" sheetId="71" r:id="rId46"/>
    <sheet name="Ifs Function" sheetId="52" r:id="rId47"/>
    <sheet name="Text to Columns" sheetId="73" r:id="rId48"/>
    <sheet name="Filtering &amp; Subtotal" sheetId="78" r:id="rId49"/>
    <sheet name="Sorting" sheetId="79" r:id="rId50"/>
    <sheet name="Pivot Tables (P1)" sheetId="80" r:id="rId51"/>
    <sheet name="Pivot Tables (P2)" sheetId="81" r:id="rId52"/>
  </sheets>
  <definedNames>
    <definedName name="_xlnm._FilterDatabase" localSheetId="31" hidden="1">'Data Validation'!$B$14:$D$14</definedName>
    <definedName name="_xlnm._FilterDatabase" localSheetId="48" hidden="1">'Filtering &amp; Subtotal'!$B$16:$M$40</definedName>
    <definedName name="_xlnm._FilterDatabase" localSheetId="30" hidden="1">'Sumifs &amp; Averageifs'!$B$16:$D$16</definedName>
    <definedName name="_xlchart.v1.0" hidden="1">DRAFT!$D$36:$D$39</definedName>
    <definedName name="_xlchart.v1.1" hidden="1">DRAFT!$E$36:$E$39</definedName>
    <definedName name="CIQWBGuid" localSheetId="11" hidden="1">"96240483-c32e-4a08-b79f-43f13c36ee0e"</definedName>
    <definedName name="CIQWBGuid" localSheetId="12" hidden="1">"96240483-c32e-4a08-b79f-43f13c36ee0e"</definedName>
    <definedName name="CIQWBGuid" localSheetId="9" hidden="1">"96240483-c32e-4a08-b79f-43f13c36ee0e"</definedName>
    <definedName name="CIQWBGuid" localSheetId="32" hidden="1">"96240483-c32e-4a08-b79f-43f13c36ee0e"</definedName>
    <definedName name="CIQWBGuid" localSheetId="10" hidden="1">"96240483-c32e-4a08-b79f-43f13c36ee0e"</definedName>
    <definedName name="CIQWBGuid" localSheetId="17" hidden="1">"96240483-c32e-4a08-b79f-43f13c36ee0e"</definedName>
    <definedName name="CIQWBGuid" localSheetId="33" hidden="1">"96240483-c32e-4a08-b79f-43f13c36ee0e"</definedName>
    <definedName name="CIQWBGuid" localSheetId="34" hidden="1">"96240483-c32e-4a08-b79f-43f13c36ee0e"</definedName>
    <definedName name="CIQWBGuid" localSheetId="14" hidden="1">"96240483-c32e-4a08-b79f-43f13c36ee0e"</definedName>
    <definedName name="CIQWBGuid" localSheetId="31" hidden="1">"96240483-c32e-4a08-b79f-43f13c36ee0e"</definedName>
    <definedName name="CIQWBGuid" localSheetId="35" hidden="1">"96240483-c32e-4a08-b79f-43f13c36ee0e"</definedName>
    <definedName name="CIQWBGuid" localSheetId="0" hidden="1">"96240483-c32e-4a08-b79f-43f13c36ee0e"</definedName>
    <definedName name="CIQWBGuid" localSheetId="15" hidden="1">"96240483-c32e-4a08-b79f-43f13c36ee0e"</definedName>
    <definedName name="CIQWBGuid" localSheetId="7" hidden="1">"96240483-c32e-4a08-b79f-43f13c36ee0e"</definedName>
    <definedName name="CIQWBGuid" localSheetId="5" hidden="1">"96240483-c32e-4a08-b79f-43f13c36ee0e"</definedName>
    <definedName name="CIQWBGuid" localSheetId="4" hidden="1">"96240483-c32e-4a08-b79f-43f13c36ee0e"</definedName>
    <definedName name="CIQWBGuid" localSheetId="6" hidden="1">"96240483-c32e-4a08-b79f-43f13c36ee0e"</definedName>
    <definedName name="CIQWBGuid" localSheetId="48" hidden="1">"96240483-c32e-4a08-b79f-43f13c36ee0e"</definedName>
    <definedName name="CIQWBGuid" localSheetId="26" hidden="1">"96240483-c32e-4a08-b79f-43f13c36ee0e"</definedName>
    <definedName name="CIQWBGuid" localSheetId="22" hidden="1">"96240483-c32e-4a08-b79f-43f13c36ee0e"</definedName>
    <definedName name="CIQWBGuid" localSheetId="37" hidden="1">"96240483-c32e-4a08-b79f-43f13c36ee0e"</definedName>
    <definedName name="CIQWBGuid" localSheetId="36" hidden="1">"96240483-c32e-4a08-b79f-43f13c36ee0e"</definedName>
    <definedName name="CIQWBGuid" localSheetId="27" hidden="1">"96240483-c32e-4a08-b79f-43f13c36ee0e"</definedName>
    <definedName name="CIQWBGuid" localSheetId="28" hidden="1">"96240483-c32e-4a08-b79f-43f13c36ee0e"</definedName>
    <definedName name="CIQWBGuid" localSheetId="29" hidden="1">"96240483-c32e-4a08-b79f-43f13c36ee0e"</definedName>
    <definedName name="CIQWBGuid" localSheetId="46" hidden="1">"96240483-c32e-4a08-b79f-43f13c36ee0e"</definedName>
    <definedName name="CIQWBGuid" localSheetId="42" hidden="1">"96240483-c32e-4a08-b79f-43f13c36ee0e"</definedName>
    <definedName name="CIQWBGuid" localSheetId="40" hidden="1">"96240483-c32e-4a08-b79f-43f13c36ee0e"</definedName>
    <definedName name="CIQWBGuid" localSheetId="2" hidden="1">"96240483-c32e-4a08-b79f-43f13c36ee0e"</definedName>
    <definedName name="CIQWBGuid" localSheetId="39" hidden="1">"96240483-c32e-4a08-b79f-43f13c36ee0e"</definedName>
    <definedName name="CIQWBGuid" localSheetId="13" hidden="1">"96240483-c32e-4a08-b79f-43f13c36ee0e"</definedName>
    <definedName name="CIQWBGuid" localSheetId="38" hidden="1">"96240483-c32e-4a08-b79f-43f13c36ee0e"</definedName>
    <definedName name="CIQWBGuid" localSheetId="50" hidden="1">"96240483-c32e-4a08-b79f-43f13c36ee0e"</definedName>
    <definedName name="CIQWBGuid" localSheetId="51" hidden="1">"96240483-c32e-4a08-b79f-43f13c36ee0e"</definedName>
    <definedName name="CIQWBGuid" localSheetId="19" hidden="1">"96240483-c32e-4a08-b79f-43f13c36ee0e"</definedName>
    <definedName name="CIQWBGuid" localSheetId="3" hidden="1">"96240483-c32e-4a08-b79f-43f13c36ee0e"</definedName>
    <definedName name="CIQWBGuid" localSheetId="49" hidden="1">"96240483-c32e-4a08-b79f-43f13c36ee0e"</definedName>
    <definedName name="CIQWBGuid" localSheetId="25" hidden="1">"96240483-c32e-4a08-b79f-43f13c36ee0e"</definedName>
    <definedName name="CIQWBGuid" localSheetId="30" hidden="1">"96240483-c32e-4a08-b79f-43f13c36ee0e"</definedName>
    <definedName name="CIQWBGuid" localSheetId="18" hidden="1">"96240483-c32e-4a08-b79f-43f13c36ee0e"</definedName>
    <definedName name="CIQWBGuid" localSheetId="20" hidden="1">"96240483-c32e-4a08-b79f-43f13c36ee0e"</definedName>
    <definedName name="CIQWBGuid" localSheetId="21" hidden="1">"96240483-c32e-4a08-b79f-43f13c36ee0e"</definedName>
    <definedName name="CIQWBGuid" localSheetId="47" hidden="1">"96240483-c32e-4a08-b79f-43f13c36ee0e"</definedName>
    <definedName name="CIQWBGuid" localSheetId="16" hidden="1">"96240483-c32e-4a08-b79f-43f13c36ee0e"</definedName>
    <definedName name="CIQWBGuid" localSheetId="45" hidden="1">"96240483-c32e-4a08-b79f-43f13c36ee0e"</definedName>
    <definedName name="CIQWBGuid" localSheetId="24" hidden="1">"96240483-c32e-4a08-b79f-43f13c36ee0e"</definedName>
    <definedName name="CIQWBGuid" localSheetId="43" hidden="1">"96240483-c32e-4a08-b79f-43f13c36ee0e"</definedName>
    <definedName name="CIQWBGuid" localSheetId="44" hidden="1">"96240483-c32e-4a08-b79f-43f13c36ee0e"</definedName>
    <definedName name="CIQWBGuid" hidden="1">"9bd8df8b-044c-4dd6-a0df-b0c3f83b8dd9"</definedName>
    <definedName name="IQ_DNTM" hidden="1">700000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localSheetId="1" hidden="1">43374.9628009259</definedName>
    <definedName name="IQ_NAMES_REVISION_DATE_" localSheetId="8" hidden="1">43374.9628009259</definedName>
    <definedName name="IQ_NAMES_REVISION_DATE_" localSheetId="23" hidden="1">43374.9628009259</definedName>
    <definedName name="IQ_NAMES_REVISION_DATE_" localSheetId="41" hidden="1">43374.9628009259</definedName>
    <definedName name="IQ_NAMES_REVISION_DATE_" hidden="1">43374.9628009259</definedName>
    <definedName name="IQ_QTD" hidden="1">750000</definedName>
    <definedName name="IQ_TODAY" hidden="1">0</definedName>
    <definedName name="IQ_YTDMONTH" hidden="1">130000</definedName>
    <definedName name="_xlnm.Print_Area" localSheetId="0">DRAFT!$B$2:$AA$117</definedName>
  </definedNames>
  <calcPr calcId="191029" calcMode="autoNoTable" iterate="1" iterateDelta="9.9999999999999998E-20"/>
  <pivotCaches>
    <pivotCache cacheId="3" r:id="rId5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58" l="1"/>
  <c r="D18" i="58" s="1"/>
  <c r="D20" i="58"/>
  <c r="D21" i="58"/>
  <c r="D22" i="58" s="1"/>
  <c r="D23" i="58" l="1"/>
  <c r="G46" i="52" l="1"/>
  <c r="H46" i="52"/>
  <c r="I46" i="52"/>
  <c r="F14" i="89"/>
  <c r="E14" i="89"/>
  <c r="E16" i="24"/>
  <c r="D16" i="24"/>
  <c r="E14" i="24"/>
  <c r="F14" i="24" s="1"/>
  <c r="E15" i="24"/>
  <c r="F15" i="24" s="1"/>
  <c r="E13" i="24"/>
  <c r="F13" i="24" s="1"/>
  <c r="L20" i="36"/>
  <c r="M20" i="36" s="1"/>
  <c r="L21" i="36"/>
  <c r="M21" i="36" s="1"/>
  <c r="L22" i="36"/>
  <c r="M22" i="36" s="1"/>
  <c r="L23" i="36"/>
  <c r="M23" i="36"/>
  <c r="L24" i="36"/>
  <c r="M24" i="36"/>
  <c r="L25" i="36"/>
  <c r="M25" i="36" s="1"/>
  <c r="L26" i="36"/>
  <c r="M26" i="36" s="1"/>
  <c r="L27" i="36"/>
  <c r="M27" i="36"/>
  <c r="L28" i="36"/>
  <c r="M28" i="36"/>
  <c r="L29" i="36"/>
  <c r="M29" i="36" s="1"/>
  <c r="L30" i="36"/>
  <c r="M30" i="36"/>
  <c r="L31" i="36"/>
  <c r="M31" i="36" s="1"/>
  <c r="L32" i="36"/>
  <c r="M32" i="36"/>
  <c r="L33" i="36"/>
  <c r="M33" i="36" s="1"/>
  <c r="L34" i="36"/>
  <c r="M34" i="36"/>
  <c r="L35" i="36"/>
  <c r="M35" i="36" s="1"/>
  <c r="L36" i="36"/>
  <c r="M36" i="36"/>
  <c r="L37" i="36"/>
  <c r="M37" i="36" s="1"/>
  <c r="L38" i="36"/>
  <c r="M38" i="36"/>
  <c r="L39" i="36"/>
  <c r="M39" i="36"/>
  <c r="L40" i="36"/>
  <c r="M40" i="36" s="1"/>
  <c r="L41" i="36"/>
  <c r="M41" i="36" s="1"/>
  <c r="L42" i="36"/>
  <c r="M42" i="36"/>
  <c r="L19" i="36"/>
  <c r="L43" i="36" s="1"/>
  <c r="C18" i="67"/>
  <c r="C23" i="21"/>
  <c r="C22" i="21" s="1"/>
  <c r="D21" i="21"/>
  <c r="D23" i="21" s="1"/>
  <c r="D22" i="21" s="1"/>
  <c r="C23" i="20"/>
  <c r="C22" i="20" s="1"/>
  <c r="D21" i="20"/>
  <c r="E21" i="20" s="1"/>
  <c r="F16" i="24" l="1"/>
  <c r="M19" i="36"/>
  <c r="M43" i="36" s="1"/>
  <c r="D23" i="20"/>
  <c r="D22" i="20" s="1"/>
  <c r="E21" i="21"/>
  <c r="F21" i="20"/>
  <c r="E23" i="20"/>
  <c r="E22" i="20" s="1"/>
  <c r="G15" i="44"/>
  <c r="H15" i="44" s="1"/>
  <c r="G14" i="44"/>
  <c r="H14" i="44" s="1"/>
  <c r="G13" i="44"/>
  <c r="H13" i="44" s="1"/>
  <c r="G12" i="44"/>
  <c r="H12" i="44" s="1"/>
  <c r="F21" i="21" l="1"/>
  <c r="F23" i="21" s="1"/>
  <c r="F22" i="21" s="1"/>
  <c r="E23" i="21"/>
  <c r="E22" i="21" s="1"/>
  <c r="G21" i="20"/>
  <c r="F23" i="20"/>
  <c r="F22" i="20" s="1"/>
  <c r="G16" i="44"/>
  <c r="I13" i="44"/>
  <c r="I12" i="44"/>
  <c r="H16" i="44"/>
  <c r="I14" i="44"/>
  <c r="I15" i="44"/>
  <c r="G21" i="21" l="1"/>
  <c r="H21" i="21" s="1"/>
  <c r="G23" i="20"/>
  <c r="G22" i="20" s="1"/>
  <c r="H21" i="20"/>
  <c r="I16" i="44"/>
  <c r="C20" i="58"/>
  <c r="C19" i="58"/>
  <c r="C18" i="58" s="1"/>
  <c r="D17" i="58"/>
  <c r="E19" i="56"/>
  <c r="F19" i="56"/>
  <c r="G19" i="56"/>
  <c r="H19" i="56"/>
  <c r="I19" i="56"/>
  <c r="E20" i="56"/>
  <c r="F20" i="56"/>
  <c r="G20" i="56"/>
  <c r="H20" i="56"/>
  <c r="I20" i="56"/>
  <c r="D20" i="56"/>
  <c r="D19" i="56"/>
  <c r="C18" i="39"/>
  <c r="C17" i="39"/>
  <c r="C16" i="39" s="1"/>
  <c r="D15" i="39"/>
  <c r="D17" i="39" s="1"/>
  <c r="D34" i="19"/>
  <c r="C34" i="19"/>
  <c r="D35" i="19"/>
  <c r="E35" i="19"/>
  <c r="E34" i="19" s="1"/>
  <c r="F35" i="19"/>
  <c r="F34" i="19" s="1"/>
  <c r="C35" i="19"/>
  <c r="E33" i="19"/>
  <c r="F33" i="19"/>
  <c r="G33" i="19"/>
  <c r="G35" i="19" s="1"/>
  <c r="G34" i="19" s="1"/>
  <c r="D33" i="19"/>
  <c r="H33" i="19" l="1"/>
  <c r="E15" i="39"/>
  <c r="E18" i="39" s="1"/>
  <c r="D18" i="39"/>
  <c r="I21" i="21"/>
  <c r="I23" i="21" s="1"/>
  <c r="I22" i="21" s="1"/>
  <c r="H23" i="21"/>
  <c r="H22" i="21" s="1"/>
  <c r="G23" i="21"/>
  <c r="G22" i="21" s="1"/>
  <c r="H23" i="20"/>
  <c r="H22" i="20" s="1"/>
  <c r="I21" i="20"/>
  <c r="I23" i="20" s="1"/>
  <c r="I22" i="20" s="1"/>
  <c r="E17" i="58"/>
  <c r="E20" i="58" s="1"/>
  <c r="E19" i="58"/>
  <c r="C21" i="58"/>
  <c r="C22" i="58" s="1"/>
  <c r="F17" i="58"/>
  <c r="D19" i="39"/>
  <c r="D20" i="39" s="1"/>
  <c r="D16" i="39"/>
  <c r="E17" i="39"/>
  <c r="F15" i="39"/>
  <c r="C19" i="39"/>
  <c r="C20" i="39" s="1"/>
  <c r="J607" i="81"/>
  <c r="J606" i="81"/>
  <c r="J605" i="81"/>
  <c r="J604" i="81"/>
  <c r="J603" i="81"/>
  <c r="J602" i="81"/>
  <c r="J601" i="81"/>
  <c r="J600" i="81"/>
  <c r="J599" i="81"/>
  <c r="J598" i="81"/>
  <c r="J597" i="81"/>
  <c r="J596" i="81"/>
  <c r="J595" i="81"/>
  <c r="J594" i="81"/>
  <c r="J593" i="81"/>
  <c r="J592" i="81"/>
  <c r="J591" i="81"/>
  <c r="J590" i="81"/>
  <c r="J589" i="81"/>
  <c r="J588" i="81"/>
  <c r="J587" i="81"/>
  <c r="J586" i="81"/>
  <c r="J585" i="81"/>
  <c r="J584" i="81"/>
  <c r="J583" i="81"/>
  <c r="J582" i="81"/>
  <c r="J581" i="81"/>
  <c r="J580" i="81"/>
  <c r="J579" i="81"/>
  <c r="J578" i="81"/>
  <c r="J577" i="81"/>
  <c r="J576" i="81"/>
  <c r="J575" i="81"/>
  <c r="J574" i="81"/>
  <c r="J573" i="81"/>
  <c r="J572" i="81"/>
  <c r="J571" i="81"/>
  <c r="J570" i="81"/>
  <c r="J569" i="81"/>
  <c r="J568" i="81"/>
  <c r="J567" i="81"/>
  <c r="J566" i="81"/>
  <c r="J565" i="81"/>
  <c r="J564" i="81"/>
  <c r="J563" i="81"/>
  <c r="J562" i="81"/>
  <c r="J561" i="81"/>
  <c r="J560" i="81"/>
  <c r="J559" i="81"/>
  <c r="J558" i="81"/>
  <c r="J557" i="81"/>
  <c r="J556" i="81"/>
  <c r="J555" i="81"/>
  <c r="J554" i="81"/>
  <c r="J553" i="81"/>
  <c r="J552" i="81"/>
  <c r="J551" i="81"/>
  <c r="J550" i="81"/>
  <c r="J549" i="81"/>
  <c r="J548" i="81"/>
  <c r="J547" i="81"/>
  <c r="J546" i="81"/>
  <c r="J545" i="81"/>
  <c r="J544" i="81"/>
  <c r="J543" i="81"/>
  <c r="J542" i="81"/>
  <c r="J541" i="81"/>
  <c r="J540" i="81"/>
  <c r="J539" i="81"/>
  <c r="J538" i="81"/>
  <c r="J537" i="81"/>
  <c r="J536" i="81"/>
  <c r="J535" i="81"/>
  <c r="J534" i="81"/>
  <c r="J533" i="81"/>
  <c r="J532" i="81"/>
  <c r="J531" i="81"/>
  <c r="J530" i="81"/>
  <c r="J529" i="81"/>
  <c r="J528" i="81"/>
  <c r="J527" i="81"/>
  <c r="J526" i="81"/>
  <c r="J525" i="81"/>
  <c r="J524" i="81"/>
  <c r="J523" i="81"/>
  <c r="J522" i="81"/>
  <c r="J521" i="81"/>
  <c r="J520" i="81"/>
  <c r="J519" i="81"/>
  <c r="J518" i="81"/>
  <c r="J517" i="81"/>
  <c r="J516" i="81"/>
  <c r="J515" i="81"/>
  <c r="J514" i="81"/>
  <c r="J513" i="81"/>
  <c r="J512" i="81"/>
  <c r="J511" i="81"/>
  <c r="J510" i="81"/>
  <c r="J509" i="81"/>
  <c r="J508" i="81"/>
  <c r="J507" i="81"/>
  <c r="J506" i="81"/>
  <c r="J505" i="81"/>
  <c r="J504" i="81"/>
  <c r="J503" i="81"/>
  <c r="J502" i="81"/>
  <c r="J501" i="81"/>
  <c r="J500" i="81"/>
  <c r="J499" i="81"/>
  <c r="J498" i="81"/>
  <c r="J497" i="81"/>
  <c r="J496" i="81"/>
  <c r="J495" i="81"/>
  <c r="J494" i="81"/>
  <c r="J493" i="81"/>
  <c r="J492" i="81"/>
  <c r="J491" i="81"/>
  <c r="J490" i="81"/>
  <c r="J489" i="81"/>
  <c r="J488" i="81"/>
  <c r="J487" i="81"/>
  <c r="J486" i="81"/>
  <c r="J485" i="81"/>
  <c r="J484" i="81"/>
  <c r="J483" i="81"/>
  <c r="J482" i="81"/>
  <c r="J481" i="81"/>
  <c r="J480" i="81"/>
  <c r="J479" i="81"/>
  <c r="J478" i="81"/>
  <c r="J477" i="81"/>
  <c r="J476" i="81"/>
  <c r="J475" i="81"/>
  <c r="J474" i="81"/>
  <c r="J473" i="81"/>
  <c r="J472" i="81"/>
  <c r="J471" i="81"/>
  <c r="J470" i="81"/>
  <c r="J469" i="81"/>
  <c r="J468" i="81"/>
  <c r="J467" i="81"/>
  <c r="J466" i="81"/>
  <c r="J465" i="81"/>
  <c r="J464" i="81"/>
  <c r="J463" i="81"/>
  <c r="J462" i="81"/>
  <c r="J461" i="81"/>
  <c r="J460" i="81"/>
  <c r="J459" i="81"/>
  <c r="J458" i="81"/>
  <c r="J457" i="81"/>
  <c r="J456" i="81"/>
  <c r="J455" i="81"/>
  <c r="J454" i="81"/>
  <c r="J453" i="81"/>
  <c r="J452" i="81"/>
  <c r="J451" i="81"/>
  <c r="J450" i="81"/>
  <c r="J449" i="81"/>
  <c r="J448" i="81"/>
  <c r="J447" i="81"/>
  <c r="J446" i="81"/>
  <c r="J445" i="81"/>
  <c r="J444" i="81"/>
  <c r="J443" i="81"/>
  <c r="J442" i="81"/>
  <c r="J441" i="81"/>
  <c r="J440" i="81"/>
  <c r="J439" i="81"/>
  <c r="J438" i="81"/>
  <c r="J437" i="81"/>
  <c r="J436" i="81"/>
  <c r="J435" i="81"/>
  <c r="J434" i="81"/>
  <c r="J433" i="81"/>
  <c r="J432" i="81"/>
  <c r="J431" i="81"/>
  <c r="J430" i="81"/>
  <c r="J429" i="81"/>
  <c r="J428" i="81"/>
  <c r="J427" i="81"/>
  <c r="J426" i="81"/>
  <c r="J425" i="81"/>
  <c r="J424" i="81"/>
  <c r="J423" i="81"/>
  <c r="J422" i="81"/>
  <c r="J421" i="81"/>
  <c r="J420" i="81"/>
  <c r="J419" i="81"/>
  <c r="J418" i="81"/>
  <c r="J417" i="81"/>
  <c r="J416" i="81"/>
  <c r="J415" i="81"/>
  <c r="J414" i="81"/>
  <c r="J413" i="81"/>
  <c r="J412" i="81"/>
  <c r="J411" i="81"/>
  <c r="J410" i="81"/>
  <c r="J409" i="81"/>
  <c r="J408" i="81"/>
  <c r="J407" i="81"/>
  <c r="J406" i="81"/>
  <c r="J405" i="81"/>
  <c r="J404" i="81"/>
  <c r="J403" i="81"/>
  <c r="J402" i="81"/>
  <c r="J401" i="81"/>
  <c r="J400" i="81"/>
  <c r="J399" i="81"/>
  <c r="J398" i="81"/>
  <c r="J397" i="81"/>
  <c r="J396" i="81"/>
  <c r="J395" i="81"/>
  <c r="J394" i="81"/>
  <c r="J393" i="81"/>
  <c r="J392" i="81"/>
  <c r="J391" i="81"/>
  <c r="J390" i="81"/>
  <c r="J389" i="81"/>
  <c r="J388" i="81"/>
  <c r="J387" i="81"/>
  <c r="J386" i="81"/>
  <c r="J385" i="81"/>
  <c r="J384" i="81"/>
  <c r="J383" i="81"/>
  <c r="J382" i="81"/>
  <c r="J381" i="81"/>
  <c r="J380" i="81"/>
  <c r="J379" i="81"/>
  <c r="J378" i="81"/>
  <c r="J377" i="81"/>
  <c r="J376" i="81"/>
  <c r="J375" i="81"/>
  <c r="J374" i="81"/>
  <c r="J373" i="81"/>
  <c r="J372" i="81"/>
  <c r="J371" i="81"/>
  <c r="J370" i="81"/>
  <c r="J369" i="81"/>
  <c r="J368" i="81"/>
  <c r="J367" i="81"/>
  <c r="J366" i="81"/>
  <c r="J365" i="81"/>
  <c r="J364" i="81"/>
  <c r="J363" i="81"/>
  <c r="J362" i="81"/>
  <c r="J361" i="81"/>
  <c r="J360" i="81"/>
  <c r="J359" i="81"/>
  <c r="J358" i="81"/>
  <c r="J357" i="81"/>
  <c r="J356" i="81"/>
  <c r="J355" i="81"/>
  <c r="J354" i="81"/>
  <c r="J353" i="81"/>
  <c r="J352" i="81"/>
  <c r="J351" i="81"/>
  <c r="J350" i="81"/>
  <c r="J349" i="81"/>
  <c r="J348" i="81"/>
  <c r="J347" i="81"/>
  <c r="J346" i="81"/>
  <c r="J345" i="81"/>
  <c r="J344" i="81"/>
  <c r="J343" i="81"/>
  <c r="J342" i="81"/>
  <c r="J341" i="81"/>
  <c r="J340" i="81"/>
  <c r="J339" i="81"/>
  <c r="J338" i="81"/>
  <c r="J337" i="81"/>
  <c r="J336" i="81"/>
  <c r="J335" i="81"/>
  <c r="J334" i="81"/>
  <c r="J333" i="81"/>
  <c r="J332" i="81"/>
  <c r="J331" i="81"/>
  <c r="J330" i="81"/>
  <c r="J329" i="81"/>
  <c r="J328" i="81"/>
  <c r="J327" i="81"/>
  <c r="J326" i="81"/>
  <c r="J325" i="81"/>
  <c r="J324" i="81"/>
  <c r="J323" i="81"/>
  <c r="J322" i="81"/>
  <c r="J321" i="81"/>
  <c r="J320" i="81"/>
  <c r="J319" i="81"/>
  <c r="J318" i="81"/>
  <c r="J317" i="81"/>
  <c r="J316" i="81"/>
  <c r="J315" i="81"/>
  <c r="J314" i="81"/>
  <c r="J313" i="81"/>
  <c r="J312" i="81"/>
  <c r="J311" i="81"/>
  <c r="J310" i="81"/>
  <c r="J309" i="81"/>
  <c r="J308" i="81"/>
  <c r="J307" i="81"/>
  <c r="J306" i="81"/>
  <c r="J305" i="81"/>
  <c r="J304" i="81"/>
  <c r="J303" i="81"/>
  <c r="J302" i="81"/>
  <c r="J301" i="81"/>
  <c r="J300" i="81"/>
  <c r="J299" i="81"/>
  <c r="J298" i="81"/>
  <c r="J297" i="81"/>
  <c r="J296" i="81"/>
  <c r="J295" i="81"/>
  <c r="J294" i="81"/>
  <c r="J293" i="81"/>
  <c r="J292" i="81"/>
  <c r="J291" i="81"/>
  <c r="J290" i="81"/>
  <c r="J289" i="81"/>
  <c r="J288" i="81"/>
  <c r="J287" i="81"/>
  <c r="J286" i="81"/>
  <c r="J285" i="81"/>
  <c r="J284" i="81"/>
  <c r="J283" i="81"/>
  <c r="J282" i="81"/>
  <c r="J281" i="81"/>
  <c r="J280" i="81"/>
  <c r="J279" i="81"/>
  <c r="J278" i="81"/>
  <c r="J277" i="81"/>
  <c r="J276" i="81"/>
  <c r="J275" i="81"/>
  <c r="J274" i="81"/>
  <c r="J273" i="81"/>
  <c r="J272" i="81"/>
  <c r="J271" i="81"/>
  <c r="J270" i="81"/>
  <c r="J269" i="81"/>
  <c r="J268" i="81"/>
  <c r="J267" i="81"/>
  <c r="J266" i="81"/>
  <c r="J265" i="81"/>
  <c r="J264" i="81"/>
  <c r="J263" i="81"/>
  <c r="J262" i="81"/>
  <c r="J261" i="81"/>
  <c r="J260" i="81"/>
  <c r="J259" i="81"/>
  <c r="J258" i="81"/>
  <c r="J257" i="81"/>
  <c r="J256" i="81"/>
  <c r="J255" i="81"/>
  <c r="J254" i="81"/>
  <c r="J253" i="81"/>
  <c r="J252" i="81"/>
  <c r="J251" i="81"/>
  <c r="J250" i="81"/>
  <c r="J249" i="81"/>
  <c r="J248" i="81"/>
  <c r="J247" i="81"/>
  <c r="J246" i="81"/>
  <c r="J245" i="81"/>
  <c r="J244" i="81"/>
  <c r="J243" i="81"/>
  <c r="J242" i="81"/>
  <c r="J241" i="81"/>
  <c r="J240" i="81"/>
  <c r="J239" i="81"/>
  <c r="J238" i="81"/>
  <c r="J237" i="81"/>
  <c r="J236" i="81"/>
  <c r="J235" i="81"/>
  <c r="J234" i="81"/>
  <c r="J233" i="81"/>
  <c r="J232" i="81"/>
  <c r="J231" i="81"/>
  <c r="J230" i="81"/>
  <c r="J229" i="81"/>
  <c r="J228" i="81"/>
  <c r="J227" i="81"/>
  <c r="J226" i="81"/>
  <c r="J225" i="81"/>
  <c r="J224" i="81"/>
  <c r="J223" i="81"/>
  <c r="J222" i="81"/>
  <c r="J221" i="81"/>
  <c r="J220" i="81"/>
  <c r="J219" i="81"/>
  <c r="J218" i="81"/>
  <c r="J217" i="81"/>
  <c r="J216" i="81"/>
  <c r="J215" i="81"/>
  <c r="J214" i="81"/>
  <c r="J213" i="81"/>
  <c r="J212" i="81"/>
  <c r="J211" i="81"/>
  <c r="J210" i="81"/>
  <c r="J209" i="81"/>
  <c r="J208" i="81"/>
  <c r="J207" i="81"/>
  <c r="J206" i="81"/>
  <c r="J205" i="81"/>
  <c r="J204" i="81"/>
  <c r="J203" i="81"/>
  <c r="J202" i="81"/>
  <c r="J201" i="81"/>
  <c r="J200" i="81"/>
  <c r="J199" i="81"/>
  <c r="J198" i="81"/>
  <c r="J197" i="81"/>
  <c r="J196" i="81"/>
  <c r="J195" i="81"/>
  <c r="J194" i="81"/>
  <c r="J193" i="81"/>
  <c r="J192" i="81"/>
  <c r="J191" i="81"/>
  <c r="J190" i="81"/>
  <c r="J189" i="81"/>
  <c r="J188" i="81"/>
  <c r="J187" i="81"/>
  <c r="J186" i="81"/>
  <c r="J185" i="81"/>
  <c r="J184" i="81"/>
  <c r="J183" i="81"/>
  <c r="J182" i="81"/>
  <c r="J181" i="81"/>
  <c r="J180" i="81"/>
  <c r="J179" i="81"/>
  <c r="J178" i="81"/>
  <c r="J177" i="81"/>
  <c r="J176" i="81"/>
  <c r="J175" i="81"/>
  <c r="J174" i="81"/>
  <c r="J173" i="81"/>
  <c r="J172" i="81"/>
  <c r="J171" i="81"/>
  <c r="J170" i="81"/>
  <c r="J169" i="81"/>
  <c r="J168" i="81"/>
  <c r="J167" i="81"/>
  <c r="J166" i="81"/>
  <c r="J165" i="81"/>
  <c r="J164" i="81"/>
  <c r="J163" i="81"/>
  <c r="J162" i="81"/>
  <c r="J161" i="81"/>
  <c r="J160" i="81"/>
  <c r="J159" i="81"/>
  <c r="J158" i="81"/>
  <c r="J157" i="81"/>
  <c r="J156" i="81"/>
  <c r="J155" i="81"/>
  <c r="J154" i="81"/>
  <c r="J153" i="81"/>
  <c r="J152" i="81"/>
  <c r="J151" i="81"/>
  <c r="J150" i="81"/>
  <c r="J149" i="81"/>
  <c r="J148" i="81"/>
  <c r="J147" i="81"/>
  <c r="J146" i="81"/>
  <c r="J145" i="81"/>
  <c r="J144" i="81"/>
  <c r="J143" i="81"/>
  <c r="J142" i="81"/>
  <c r="J141" i="81"/>
  <c r="J140" i="81"/>
  <c r="J139" i="81"/>
  <c r="J138" i="81"/>
  <c r="J137" i="81"/>
  <c r="J136" i="81"/>
  <c r="J135" i="81"/>
  <c r="J134" i="81"/>
  <c r="J133" i="81"/>
  <c r="J132" i="81"/>
  <c r="J131" i="81"/>
  <c r="J130" i="81"/>
  <c r="J129" i="81"/>
  <c r="J128" i="81"/>
  <c r="J127" i="81"/>
  <c r="J126" i="81"/>
  <c r="J125" i="81"/>
  <c r="J124" i="81"/>
  <c r="J123" i="81"/>
  <c r="J122" i="81"/>
  <c r="J121" i="81"/>
  <c r="J120" i="81"/>
  <c r="J119" i="81"/>
  <c r="J118" i="81"/>
  <c r="J117" i="81"/>
  <c r="J116" i="81"/>
  <c r="J115" i="81"/>
  <c r="J114" i="81"/>
  <c r="J113" i="81"/>
  <c r="J112" i="81"/>
  <c r="J111" i="81"/>
  <c r="J110" i="81"/>
  <c r="J109" i="81"/>
  <c r="J108" i="81"/>
  <c r="J107" i="81"/>
  <c r="J106" i="81"/>
  <c r="J105" i="81"/>
  <c r="J104" i="81"/>
  <c r="J103" i="81"/>
  <c r="J102" i="81"/>
  <c r="J101" i="81"/>
  <c r="J100" i="81"/>
  <c r="J99" i="81"/>
  <c r="J98" i="81"/>
  <c r="J97" i="81"/>
  <c r="J96" i="81"/>
  <c r="J95" i="81"/>
  <c r="J94" i="81"/>
  <c r="J93" i="81"/>
  <c r="J92" i="81"/>
  <c r="J91" i="81"/>
  <c r="J90" i="81"/>
  <c r="J89" i="81"/>
  <c r="J88" i="81"/>
  <c r="J87" i="81"/>
  <c r="J86" i="81"/>
  <c r="J85" i="81"/>
  <c r="J84" i="8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J102" i="80"/>
  <c r="J103" i="80"/>
  <c r="J104" i="80"/>
  <c r="J105" i="80"/>
  <c r="J106" i="80"/>
  <c r="J107" i="80"/>
  <c r="J108" i="80"/>
  <c r="J109" i="80"/>
  <c r="J110" i="80"/>
  <c r="J111" i="80"/>
  <c r="J112" i="80"/>
  <c r="J113" i="80"/>
  <c r="J114" i="80"/>
  <c r="J115" i="80"/>
  <c r="J116" i="80"/>
  <c r="J117" i="80"/>
  <c r="J118" i="80"/>
  <c r="J119" i="80"/>
  <c r="J120" i="80"/>
  <c r="J121" i="80"/>
  <c r="J122" i="80"/>
  <c r="J123" i="80"/>
  <c r="J124" i="80"/>
  <c r="J125" i="80"/>
  <c r="J126" i="80"/>
  <c r="J127" i="80"/>
  <c r="J128" i="80"/>
  <c r="J129" i="80"/>
  <c r="J130" i="80"/>
  <c r="J131" i="80"/>
  <c r="J132" i="80"/>
  <c r="J133" i="80"/>
  <c r="J134" i="80"/>
  <c r="J135" i="80"/>
  <c r="J136" i="80"/>
  <c r="J137" i="80"/>
  <c r="J138" i="80"/>
  <c r="J139" i="80"/>
  <c r="J140" i="80"/>
  <c r="J141" i="80"/>
  <c r="J142" i="80"/>
  <c r="J143" i="80"/>
  <c r="J144" i="80"/>
  <c r="J145" i="80"/>
  <c r="J146" i="80"/>
  <c r="J147" i="80"/>
  <c r="J148" i="80"/>
  <c r="J149" i="80"/>
  <c r="J150" i="80"/>
  <c r="J151" i="80"/>
  <c r="J152" i="80"/>
  <c r="J153" i="80"/>
  <c r="J154" i="80"/>
  <c r="J155" i="80"/>
  <c r="J156" i="80"/>
  <c r="J157" i="80"/>
  <c r="J158" i="80"/>
  <c r="J159" i="80"/>
  <c r="J160" i="80"/>
  <c r="J161" i="80"/>
  <c r="J162" i="80"/>
  <c r="J163" i="80"/>
  <c r="J164" i="80"/>
  <c r="J165" i="80"/>
  <c r="J166" i="80"/>
  <c r="J167" i="80"/>
  <c r="J168" i="80"/>
  <c r="J169" i="80"/>
  <c r="J170" i="80"/>
  <c r="J171" i="80"/>
  <c r="J172" i="80"/>
  <c r="J173" i="80"/>
  <c r="J174" i="80"/>
  <c r="J175" i="80"/>
  <c r="J176" i="80"/>
  <c r="J177" i="80"/>
  <c r="J178" i="80"/>
  <c r="J179" i="80"/>
  <c r="J180" i="80"/>
  <c r="J181" i="80"/>
  <c r="J182" i="80"/>
  <c r="J183" i="80"/>
  <c r="J184" i="80"/>
  <c r="J185" i="80"/>
  <c r="J186" i="80"/>
  <c r="J187" i="80"/>
  <c r="J188" i="80"/>
  <c r="J189" i="80"/>
  <c r="J190" i="80"/>
  <c r="J191" i="80"/>
  <c r="J192" i="80"/>
  <c r="J193" i="80"/>
  <c r="J194" i="80"/>
  <c r="J195" i="80"/>
  <c r="J196" i="80"/>
  <c r="J197" i="80"/>
  <c r="J198" i="80"/>
  <c r="J199" i="80"/>
  <c r="J200" i="80"/>
  <c r="J201" i="80"/>
  <c r="J202" i="80"/>
  <c r="J203" i="80"/>
  <c r="J204" i="80"/>
  <c r="J205" i="80"/>
  <c r="J206" i="80"/>
  <c r="J207" i="80"/>
  <c r="J208" i="80"/>
  <c r="J209" i="80"/>
  <c r="J210" i="80"/>
  <c r="J211" i="80"/>
  <c r="J212" i="80"/>
  <c r="J213" i="80"/>
  <c r="J214" i="80"/>
  <c r="J215" i="80"/>
  <c r="J216" i="80"/>
  <c r="J217" i="80"/>
  <c r="J218" i="80"/>
  <c r="J219" i="80"/>
  <c r="J220" i="80"/>
  <c r="J221" i="80"/>
  <c r="J222" i="80"/>
  <c r="J223" i="80"/>
  <c r="J224" i="80"/>
  <c r="J225" i="80"/>
  <c r="J226" i="80"/>
  <c r="J227" i="80"/>
  <c r="J228" i="80"/>
  <c r="J229" i="80"/>
  <c r="J230" i="80"/>
  <c r="J231" i="80"/>
  <c r="J232" i="80"/>
  <c r="J233" i="80"/>
  <c r="J234" i="80"/>
  <c r="J235" i="80"/>
  <c r="J236" i="80"/>
  <c r="J237" i="80"/>
  <c r="J238" i="80"/>
  <c r="J239" i="80"/>
  <c r="J240" i="80"/>
  <c r="J241" i="80"/>
  <c r="J242" i="80"/>
  <c r="J243" i="80"/>
  <c r="J244" i="80"/>
  <c r="J245" i="80"/>
  <c r="J246" i="80"/>
  <c r="J247" i="80"/>
  <c r="J248" i="80"/>
  <c r="J249" i="80"/>
  <c r="J250" i="80"/>
  <c r="J251" i="80"/>
  <c r="J252" i="80"/>
  <c r="J253" i="80"/>
  <c r="J254" i="80"/>
  <c r="J255" i="80"/>
  <c r="J256" i="80"/>
  <c r="J257" i="80"/>
  <c r="J258" i="80"/>
  <c r="J259" i="80"/>
  <c r="J260" i="80"/>
  <c r="J261" i="80"/>
  <c r="J262" i="80"/>
  <c r="J263" i="80"/>
  <c r="J264" i="80"/>
  <c r="J265" i="80"/>
  <c r="J266" i="80"/>
  <c r="J267" i="80"/>
  <c r="J268" i="80"/>
  <c r="J269" i="80"/>
  <c r="J270" i="80"/>
  <c r="J271" i="80"/>
  <c r="J272" i="80"/>
  <c r="J273" i="80"/>
  <c r="J274" i="80"/>
  <c r="J275" i="80"/>
  <c r="J276" i="80"/>
  <c r="J277" i="80"/>
  <c r="J278" i="80"/>
  <c r="J279" i="80"/>
  <c r="J280" i="80"/>
  <c r="J281" i="80"/>
  <c r="J282" i="80"/>
  <c r="J283" i="80"/>
  <c r="J284" i="80"/>
  <c r="J285" i="80"/>
  <c r="J286" i="80"/>
  <c r="J287" i="80"/>
  <c r="J288" i="80"/>
  <c r="J289" i="80"/>
  <c r="J290" i="80"/>
  <c r="J291" i="80"/>
  <c r="J292" i="80"/>
  <c r="J293" i="80"/>
  <c r="J294" i="80"/>
  <c r="J295" i="80"/>
  <c r="J296" i="80"/>
  <c r="J297" i="80"/>
  <c r="J298" i="80"/>
  <c r="J299" i="80"/>
  <c r="J300" i="80"/>
  <c r="J301" i="80"/>
  <c r="J302" i="80"/>
  <c r="J303" i="80"/>
  <c r="J304" i="80"/>
  <c r="J305" i="80"/>
  <c r="J306" i="80"/>
  <c r="J307" i="80"/>
  <c r="J308" i="80"/>
  <c r="J309" i="80"/>
  <c r="J310" i="80"/>
  <c r="J311" i="80"/>
  <c r="J312" i="80"/>
  <c r="J313" i="80"/>
  <c r="J314" i="80"/>
  <c r="J315" i="80"/>
  <c r="J316" i="80"/>
  <c r="J317" i="80"/>
  <c r="J318" i="80"/>
  <c r="J319" i="80"/>
  <c r="J320" i="80"/>
  <c r="J321" i="80"/>
  <c r="J322" i="80"/>
  <c r="J323" i="80"/>
  <c r="J324" i="80"/>
  <c r="J325" i="80"/>
  <c r="J326" i="80"/>
  <c r="J327" i="80"/>
  <c r="J328" i="80"/>
  <c r="J329" i="80"/>
  <c r="J330" i="80"/>
  <c r="J331" i="80"/>
  <c r="J332" i="80"/>
  <c r="J333" i="80"/>
  <c r="J334" i="80"/>
  <c r="J335" i="80"/>
  <c r="J336" i="80"/>
  <c r="J337" i="80"/>
  <c r="J338" i="80"/>
  <c r="J339" i="80"/>
  <c r="J340" i="80"/>
  <c r="J341" i="80"/>
  <c r="J342" i="80"/>
  <c r="J343" i="80"/>
  <c r="J344" i="80"/>
  <c r="J345" i="80"/>
  <c r="J346" i="80"/>
  <c r="J347" i="80"/>
  <c r="J348" i="80"/>
  <c r="J349" i="80"/>
  <c r="J350" i="80"/>
  <c r="J351" i="80"/>
  <c r="J352" i="80"/>
  <c r="J353" i="80"/>
  <c r="J354" i="80"/>
  <c r="J355" i="80"/>
  <c r="J356" i="80"/>
  <c r="J357" i="80"/>
  <c r="J358" i="80"/>
  <c r="J359" i="80"/>
  <c r="J360" i="80"/>
  <c r="J361" i="80"/>
  <c r="J362" i="80"/>
  <c r="J363" i="80"/>
  <c r="J364" i="80"/>
  <c r="J365" i="80"/>
  <c r="J366" i="80"/>
  <c r="J367" i="80"/>
  <c r="J368" i="80"/>
  <c r="J369" i="80"/>
  <c r="J370" i="80"/>
  <c r="J371" i="80"/>
  <c r="J372" i="80"/>
  <c r="J373" i="80"/>
  <c r="J374" i="80"/>
  <c r="J375" i="80"/>
  <c r="J376" i="80"/>
  <c r="J377" i="80"/>
  <c r="J378" i="80"/>
  <c r="J379" i="80"/>
  <c r="J380" i="80"/>
  <c r="J381" i="80"/>
  <c r="J382" i="80"/>
  <c r="J383" i="80"/>
  <c r="J384" i="80"/>
  <c r="J385" i="80"/>
  <c r="J386" i="80"/>
  <c r="J387" i="80"/>
  <c r="J388" i="80"/>
  <c r="J389" i="80"/>
  <c r="J390" i="80"/>
  <c r="J391" i="80"/>
  <c r="J392" i="80"/>
  <c r="J393" i="80"/>
  <c r="J394" i="80"/>
  <c r="J395" i="80"/>
  <c r="J396" i="80"/>
  <c r="J397" i="80"/>
  <c r="J398" i="80"/>
  <c r="J399" i="80"/>
  <c r="J400" i="80"/>
  <c r="J401" i="80"/>
  <c r="J402" i="80"/>
  <c r="J403" i="80"/>
  <c r="J404" i="80"/>
  <c r="J405" i="80"/>
  <c r="J406" i="80"/>
  <c r="J407" i="80"/>
  <c r="J408" i="80"/>
  <c r="J409" i="80"/>
  <c r="J410" i="80"/>
  <c r="J411" i="80"/>
  <c r="J412" i="80"/>
  <c r="J413" i="80"/>
  <c r="J414" i="80"/>
  <c r="J415" i="80"/>
  <c r="J416" i="80"/>
  <c r="J417" i="80"/>
  <c r="J418" i="80"/>
  <c r="J419" i="80"/>
  <c r="J420" i="80"/>
  <c r="J421" i="80"/>
  <c r="J422" i="80"/>
  <c r="J423" i="80"/>
  <c r="J424" i="80"/>
  <c r="J425" i="80"/>
  <c r="J426" i="80"/>
  <c r="J427" i="80"/>
  <c r="J428" i="80"/>
  <c r="J429" i="80"/>
  <c r="J430" i="80"/>
  <c r="J431" i="80"/>
  <c r="J432" i="80"/>
  <c r="J433" i="80"/>
  <c r="J434" i="80"/>
  <c r="J435" i="80"/>
  <c r="J436" i="80"/>
  <c r="J437" i="80"/>
  <c r="J438" i="80"/>
  <c r="J439" i="80"/>
  <c r="J440" i="80"/>
  <c r="J441" i="80"/>
  <c r="J442" i="80"/>
  <c r="J443" i="80"/>
  <c r="J444" i="80"/>
  <c r="J445" i="80"/>
  <c r="J446" i="80"/>
  <c r="J447" i="80"/>
  <c r="J448" i="80"/>
  <c r="J449" i="80"/>
  <c r="J450" i="80"/>
  <c r="J451" i="80"/>
  <c r="J452" i="80"/>
  <c r="J453" i="80"/>
  <c r="J454" i="80"/>
  <c r="J455" i="80"/>
  <c r="J456" i="80"/>
  <c r="J457" i="80"/>
  <c r="J458" i="80"/>
  <c r="J459" i="80"/>
  <c r="J460" i="80"/>
  <c r="J461" i="80"/>
  <c r="J462" i="80"/>
  <c r="J463" i="80"/>
  <c r="J464" i="80"/>
  <c r="J465" i="80"/>
  <c r="J466" i="80"/>
  <c r="J467" i="80"/>
  <c r="J468" i="80"/>
  <c r="J469" i="80"/>
  <c r="J470" i="80"/>
  <c r="J471" i="80"/>
  <c r="J472" i="80"/>
  <c r="J473" i="80"/>
  <c r="J474" i="80"/>
  <c r="J475" i="80"/>
  <c r="J476" i="80"/>
  <c r="J477" i="80"/>
  <c r="J478" i="80"/>
  <c r="J479" i="80"/>
  <c r="J480" i="80"/>
  <c r="J481" i="80"/>
  <c r="J482" i="80"/>
  <c r="J483" i="80"/>
  <c r="J484" i="80"/>
  <c r="J485" i="80"/>
  <c r="J486" i="80"/>
  <c r="J487" i="80"/>
  <c r="J488" i="80"/>
  <c r="J489" i="80"/>
  <c r="J490" i="80"/>
  <c r="J491" i="80"/>
  <c r="J492" i="80"/>
  <c r="J493" i="80"/>
  <c r="J494" i="80"/>
  <c r="J495" i="80"/>
  <c r="J496" i="80"/>
  <c r="J497" i="80"/>
  <c r="J498" i="80"/>
  <c r="J499" i="80"/>
  <c r="J500" i="80"/>
  <c r="J501" i="80"/>
  <c r="J502" i="80"/>
  <c r="J503" i="80"/>
  <c r="J504" i="80"/>
  <c r="J505" i="80"/>
  <c r="J506" i="80"/>
  <c r="J507" i="80"/>
  <c r="J508" i="80"/>
  <c r="J509" i="80"/>
  <c r="J510" i="80"/>
  <c r="J511" i="80"/>
  <c r="J512" i="80"/>
  <c r="J513" i="80"/>
  <c r="J514" i="80"/>
  <c r="J515" i="80"/>
  <c r="J516" i="80"/>
  <c r="J517" i="80"/>
  <c r="J518" i="80"/>
  <c r="J519" i="80"/>
  <c r="J520" i="80"/>
  <c r="J521" i="80"/>
  <c r="J522" i="80"/>
  <c r="J523" i="80"/>
  <c r="J524" i="80"/>
  <c r="J525" i="80"/>
  <c r="J526" i="80"/>
  <c r="J527" i="80"/>
  <c r="J528" i="80"/>
  <c r="J529" i="80"/>
  <c r="J530" i="80"/>
  <c r="J531" i="80"/>
  <c r="J532" i="80"/>
  <c r="J533" i="80"/>
  <c r="J534" i="80"/>
  <c r="J535" i="80"/>
  <c r="J536" i="80"/>
  <c r="J537" i="80"/>
  <c r="J538" i="80"/>
  <c r="J539" i="80"/>
  <c r="J540" i="80"/>
  <c r="J541" i="80"/>
  <c r="J542" i="80"/>
  <c r="J543" i="80"/>
  <c r="J544" i="80"/>
  <c r="J545" i="80"/>
  <c r="J546" i="80"/>
  <c r="J547" i="80"/>
  <c r="J548" i="80"/>
  <c r="J549" i="80"/>
  <c r="J550" i="80"/>
  <c r="J551" i="80"/>
  <c r="J552" i="80"/>
  <c r="J553" i="80"/>
  <c r="J554" i="80"/>
  <c r="J555" i="80"/>
  <c r="J556" i="80"/>
  <c r="J557" i="80"/>
  <c r="J558" i="80"/>
  <c r="J559" i="80"/>
  <c r="J560" i="80"/>
  <c r="J561" i="80"/>
  <c r="J562" i="80"/>
  <c r="J563" i="80"/>
  <c r="J564" i="80"/>
  <c r="J565" i="80"/>
  <c r="J566" i="80"/>
  <c r="J567" i="80"/>
  <c r="J568" i="80"/>
  <c r="J569" i="80"/>
  <c r="J570" i="80"/>
  <c r="J571" i="80"/>
  <c r="J572" i="80"/>
  <c r="J573" i="80"/>
  <c r="J574" i="80"/>
  <c r="J575" i="80"/>
  <c r="J576" i="80"/>
  <c r="J577" i="80"/>
  <c r="J578" i="80"/>
  <c r="J579" i="80"/>
  <c r="J580" i="80"/>
  <c r="J581" i="80"/>
  <c r="J582" i="80"/>
  <c r="J583" i="80"/>
  <c r="J584" i="80"/>
  <c r="J585" i="80"/>
  <c r="J586" i="80"/>
  <c r="J587" i="80"/>
  <c r="J588" i="80"/>
  <c r="J589" i="80"/>
  <c r="J590" i="80"/>
  <c r="J591" i="80"/>
  <c r="J592" i="80"/>
  <c r="J593" i="80"/>
  <c r="J594" i="80"/>
  <c r="J595" i="80"/>
  <c r="J596" i="80"/>
  <c r="J597" i="80"/>
  <c r="J598" i="80"/>
  <c r="J599" i="80"/>
  <c r="J600" i="80"/>
  <c r="J601" i="80"/>
  <c r="J602" i="80"/>
  <c r="J603" i="80"/>
  <c r="J604" i="80"/>
  <c r="J605" i="80"/>
  <c r="J606" i="80"/>
  <c r="J607" i="80"/>
  <c r="J608" i="80"/>
  <c r="J15" i="80"/>
  <c r="L40" i="78"/>
  <c r="M40" i="78" s="1"/>
  <c r="L39" i="78"/>
  <c r="M39" i="78" s="1"/>
  <c r="L38" i="78"/>
  <c r="M38" i="78" s="1"/>
  <c r="L37" i="78"/>
  <c r="M37" i="78" s="1"/>
  <c r="L36" i="78"/>
  <c r="M36" i="78" s="1"/>
  <c r="L35" i="78"/>
  <c r="M35" i="78" s="1"/>
  <c r="L34" i="78"/>
  <c r="M34" i="78" s="1"/>
  <c r="L33" i="78"/>
  <c r="M33" i="78" s="1"/>
  <c r="L32" i="78"/>
  <c r="M32" i="78" s="1"/>
  <c r="L31" i="78"/>
  <c r="M31" i="78" s="1"/>
  <c r="L30" i="78"/>
  <c r="M30" i="78" s="1"/>
  <c r="L29" i="78"/>
  <c r="M29" i="78" s="1"/>
  <c r="L28" i="78"/>
  <c r="M28" i="78" s="1"/>
  <c r="L27" i="78"/>
  <c r="M27" i="78" s="1"/>
  <c r="L26" i="78"/>
  <c r="M26" i="78" s="1"/>
  <c r="L25" i="78"/>
  <c r="M25" i="78" s="1"/>
  <c r="L24" i="78"/>
  <c r="M24" i="78" s="1"/>
  <c r="L23" i="78"/>
  <c r="M23" i="78" s="1"/>
  <c r="L22" i="78"/>
  <c r="M22" i="78" s="1"/>
  <c r="L21" i="78"/>
  <c r="M21" i="78" s="1"/>
  <c r="L20" i="78"/>
  <c r="M20" i="78" s="1"/>
  <c r="L19" i="78"/>
  <c r="M19" i="78" s="1"/>
  <c r="L18" i="78"/>
  <c r="M18" i="78" s="1"/>
  <c r="L17" i="78"/>
  <c r="I33" i="19" l="1"/>
  <c r="I35" i="19" s="1"/>
  <c r="I34" i="19" s="1"/>
  <c r="H35" i="19"/>
  <c r="H34" i="19" s="1"/>
  <c r="G17" i="58"/>
  <c r="F19" i="58"/>
  <c r="F20" i="58"/>
  <c r="C23" i="58"/>
  <c r="E21" i="58"/>
  <c r="E22" i="58" s="1"/>
  <c r="E18" i="58"/>
  <c r="G15" i="39"/>
  <c r="F17" i="39"/>
  <c r="F18" i="39"/>
  <c r="E19" i="39"/>
  <c r="E20" i="39" s="1"/>
  <c r="E16" i="39"/>
  <c r="D21" i="39"/>
  <c r="C21" i="39"/>
  <c r="M17" i="78"/>
  <c r="E23" i="58" l="1"/>
  <c r="F21" i="58"/>
  <c r="F22" i="58" s="1"/>
  <c r="F18" i="58"/>
  <c r="G19" i="58"/>
  <c r="H17" i="58"/>
  <c r="I17" i="58" s="1"/>
  <c r="G20" i="58"/>
  <c r="E21" i="39"/>
  <c r="F19" i="39"/>
  <c r="F20" i="39" s="1"/>
  <c r="F16" i="39"/>
  <c r="H15" i="39"/>
  <c r="G17" i="39"/>
  <c r="G18" i="39"/>
  <c r="H20" i="58" l="1"/>
  <c r="H19" i="58"/>
  <c r="G18" i="58"/>
  <c r="G21" i="58"/>
  <c r="G22" i="58" s="1"/>
  <c r="F23" i="58"/>
  <c r="G16" i="39"/>
  <c r="G19" i="39"/>
  <c r="G20" i="39" s="1"/>
  <c r="I15" i="39"/>
  <c r="H18" i="39"/>
  <c r="H17" i="39"/>
  <c r="F21" i="39"/>
  <c r="C20" i="52"/>
  <c r="D20" i="52" s="1"/>
  <c r="C21" i="52" s="1"/>
  <c r="D21" i="52" s="1"/>
  <c r="D22" i="52" s="1"/>
  <c r="C23" i="72"/>
  <c r="D17" i="72" s="1"/>
  <c r="I19" i="58" l="1"/>
  <c r="I20" i="58"/>
  <c r="G23" i="58"/>
  <c r="H18" i="58"/>
  <c r="H21" i="58"/>
  <c r="H22" i="58" s="1"/>
  <c r="G21" i="39"/>
  <c r="H16" i="39"/>
  <c r="H19" i="39"/>
  <c r="H20" i="39" s="1"/>
  <c r="I17" i="39"/>
  <c r="I18" i="39"/>
  <c r="D23" i="72"/>
  <c r="D22" i="72"/>
  <c r="D15" i="72"/>
  <c r="D16" i="72"/>
  <c r="D20" i="72"/>
  <c r="D18" i="72"/>
  <c r="D19" i="72"/>
  <c r="D21" i="72"/>
  <c r="I18" i="71"/>
  <c r="H18" i="71"/>
  <c r="G18" i="71"/>
  <c r="F18" i="71"/>
  <c r="E18" i="71"/>
  <c r="D18" i="71"/>
  <c r="C18" i="71"/>
  <c r="I16" i="71"/>
  <c r="H16" i="71"/>
  <c r="G16" i="71"/>
  <c r="F16" i="71"/>
  <c r="E16" i="71"/>
  <c r="D16" i="71"/>
  <c r="C16" i="71"/>
  <c r="I15" i="71"/>
  <c r="H15" i="71"/>
  <c r="G15" i="71"/>
  <c r="F15" i="71"/>
  <c r="E15" i="71"/>
  <c r="D15" i="71"/>
  <c r="C15" i="71"/>
  <c r="I21" i="58" l="1"/>
  <c r="I22" i="58" s="1"/>
  <c r="I18" i="58"/>
  <c r="H23" i="58"/>
  <c r="H21" i="39"/>
  <c r="I16" i="39"/>
  <c r="I19" i="39"/>
  <c r="I20" i="39" s="1"/>
  <c r="H17" i="71"/>
  <c r="H19" i="71" s="1"/>
  <c r="F17" i="71"/>
  <c r="F19" i="71" s="1"/>
  <c r="G17" i="71"/>
  <c r="G19" i="71" s="1"/>
  <c r="I17" i="71"/>
  <c r="I19" i="71" s="1"/>
  <c r="C17" i="71"/>
  <c r="C19" i="71" s="1"/>
  <c r="D17" i="71"/>
  <c r="D19" i="71" s="1"/>
  <c r="E17" i="71"/>
  <c r="E19" i="71" s="1"/>
  <c r="C26" i="34"/>
  <c r="D26" i="34" s="1"/>
  <c r="C27" i="34"/>
  <c r="D27" i="34" s="1"/>
  <c r="C28" i="34"/>
  <c r="D28" i="34" s="1"/>
  <c r="C29" i="34"/>
  <c r="D29" i="34" s="1"/>
  <c r="C30" i="34"/>
  <c r="D30" i="34" s="1"/>
  <c r="C31" i="34"/>
  <c r="D31" i="34" s="1"/>
  <c r="C32" i="34"/>
  <c r="D32" i="34" s="1"/>
  <c r="C33" i="34"/>
  <c r="D33" i="34" s="1"/>
  <c r="C34" i="34"/>
  <c r="D34" i="34" s="1"/>
  <c r="C35" i="34"/>
  <c r="D35" i="34" s="1"/>
  <c r="C36" i="34"/>
  <c r="D36" i="34" s="1"/>
  <c r="C37" i="34"/>
  <c r="D37" i="34" s="1"/>
  <c r="C38" i="34"/>
  <c r="D38" i="34" s="1"/>
  <c r="C39" i="34"/>
  <c r="D39" i="34" s="1"/>
  <c r="C40" i="34"/>
  <c r="D40" i="34" s="1"/>
  <c r="I23" i="58" l="1"/>
  <c r="I21" i="39"/>
  <c r="B34" i="68" l="1"/>
  <c r="B35" i="68" s="1"/>
  <c r="B36" i="68" s="1"/>
  <c r="B37" i="68" s="1"/>
  <c r="B38" i="68" s="1"/>
  <c r="B39" i="68" s="1"/>
  <c r="B40" i="68" s="1"/>
  <c r="B41" i="68" s="1"/>
  <c r="B42" i="68" s="1"/>
  <c r="C33" i="68"/>
  <c r="B19" i="68"/>
  <c r="B20" i="68" s="1"/>
  <c r="B21" i="68" s="1"/>
  <c r="B22" i="68" s="1"/>
  <c r="B23" i="68" s="1"/>
  <c r="B24" i="68" s="1"/>
  <c r="B25" i="68" s="1"/>
  <c r="B26" i="68" s="1"/>
  <c r="B27" i="68" s="1"/>
  <c r="C18" i="68"/>
  <c r="B34" i="67"/>
  <c r="B35" i="67" s="1"/>
  <c r="B36" i="67" s="1"/>
  <c r="B37" i="67" s="1"/>
  <c r="B38" i="67" s="1"/>
  <c r="B39" i="67" s="1"/>
  <c r="B40" i="67" s="1"/>
  <c r="B41" i="67" s="1"/>
  <c r="B42" i="67" s="1"/>
  <c r="C33" i="67"/>
  <c r="B19" i="67"/>
  <c r="B20" i="67" s="1"/>
  <c r="B21" i="67" s="1"/>
  <c r="B22" i="67" s="1"/>
  <c r="B23" i="67" s="1"/>
  <c r="B24" i="67" s="1"/>
  <c r="B25" i="67" s="1"/>
  <c r="B26" i="67" s="1"/>
  <c r="B27" i="67" s="1"/>
  <c r="B20" i="66"/>
  <c r="B21" i="66" s="1"/>
  <c r="B22" i="66" s="1"/>
  <c r="B23" i="66" s="1"/>
  <c r="B24" i="66" s="1"/>
  <c r="B25" i="66" s="1"/>
  <c r="B26" i="66" s="1"/>
  <c r="B27" i="66" s="1"/>
  <c r="B28" i="66" s="1"/>
  <c r="O29" i="63" l="1"/>
  <c r="P29" i="63" s="1"/>
  <c r="Q29" i="63" s="1"/>
  <c r="J30" i="63"/>
  <c r="G70" i="63"/>
  <c r="E70" i="63"/>
  <c r="G69" i="63"/>
  <c r="E69" i="63"/>
  <c r="G68" i="63"/>
  <c r="E68" i="63"/>
  <c r="G67" i="63"/>
  <c r="E67" i="63"/>
  <c r="G66" i="63"/>
  <c r="E66" i="63"/>
  <c r="G65" i="63"/>
  <c r="E65" i="63"/>
  <c r="G64" i="63"/>
  <c r="E64" i="63"/>
  <c r="G63" i="63"/>
  <c r="E63" i="63"/>
  <c r="G62" i="63"/>
  <c r="E62" i="63"/>
  <c r="G61" i="63"/>
  <c r="E61" i="63"/>
  <c r="G60" i="63"/>
  <c r="E60" i="63"/>
  <c r="G59" i="63"/>
  <c r="E59" i="63"/>
  <c r="G58" i="63"/>
  <c r="E58" i="63"/>
  <c r="G57" i="63"/>
  <c r="E57" i="63"/>
  <c r="G56" i="63"/>
  <c r="E56" i="63"/>
  <c r="G55" i="63"/>
  <c r="E55" i="63"/>
  <c r="G54" i="63"/>
  <c r="E54" i="63"/>
  <c r="G53" i="63"/>
  <c r="E53" i="63"/>
  <c r="G52" i="63"/>
  <c r="E52" i="63"/>
  <c r="G51" i="63"/>
  <c r="E51" i="63"/>
  <c r="G50" i="63"/>
  <c r="E50" i="63"/>
  <c r="G49" i="63"/>
  <c r="E49" i="63"/>
  <c r="G48" i="63"/>
  <c r="E48" i="63"/>
  <c r="G47" i="63"/>
  <c r="E47" i="63"/>
  <c r="G46" i="63"/>
  <c r="E46" i="63"/>
  <c r="G45" i="63"/>
  <c r="E45" i="63"/>
  <c r="G44" i="63"/>
  <c r="E44" i="63"/>
  <c r="G43" i="63"/>
  <c r="E43" i="63"/>
  <c r="G42" i="63"/>
  <c r="E42" i="63"/>
  <c r="G41" i="63"/>
  <c r="E41" i="63"/>
  <c r="G40" i="63"/>
  <c r="E40" i="63"/>
  <c r="G39" i="63"/>
  <c r="E39" i="63"/>
  <c r="G38" i="63"/>
  <c r="E38" i="63"/>
  <c r="G37" i="63"/>
  <c r="E37" i="63"/>
  <c r="G36" i="63"/>
  <c r="E36" i="63"/>
  <c r="G35" i="63"/>
  <c r="E35" i="63"/>
  <c r="G34" i="63"/>
  <c r="E34" i="63"/>
  <c r="G33" i="63"/>
  <c r="E33" i="63"/>
  <c r="G32" i="63"/>
  <c r="E32" i="63"/>
  <c r="G31" i="63"/>
  <c r="E31" i="63"/>
  <c r="G30" i="63"/>
  <c r="E30" i="63"/>
  <c r="G29" i="63"/>
  <c r="E29" i="63"/>
  <c r="G28" i="63"/>
  <c r="E28" i="63"/>
  <c r="G27" i="63"/>
  <c r="E27" i="63"/>
  <c r="G26" i="63"/>
  <c r="E26" i="63"/>
  <c r="G25" i="63"/>
  <c r="E25" i="63"/>
  <c r="G24" i="63"/>
  <c r="E24" i="63"/>
  <c r="G23" i="63"/>
  <c r="E23" i="63"/>
  <c r="G22" i="63"/>
  <c r="E22" i="63"/>
  <c r="G21" i="63"/>
  <c r="E21" i="63"/>
  <c r="G20" i="63"/>
  <c r="E20" i="63"/>
  <c r="K20" i="63" s="1"/>
  <c r="K23" i="63" l="1"/>
  <c r="J32" i="63"/>
  <c r="J33" i="63" s="1"/>
  <c r="J34" i="63" s="1"/>
  <c r="M29" i="63"/>
  <c r="L29" i="63" s="1"/>
  <c r="K29" i="63" s="1"/>
  <c r="L44" i="62"/>
  <c r="M44" i="62" s="1"/>
  <c r="L43" i="62"/>
  <c r="M43" i="62" s="1"/>
  <c r="L42" i="62"/>
  <c r="M42" i="62" s="1"/>
  <c r="L41" i="62"/>
  <c r="M41" i="62" s="1"/>
  <c r="L40" i="62"/>
  <c r="M40" i="62" s="1"/>
  <c r="L39" i="62"/>
  <c r="M39" i="62" s="1"/>
  <c r="L38" i="62"/>
  <c r="M38" i="62" s="1"/>
  <c r="L37" i="62"/>
  <c r="M37" i="62" s="1"/>
  <c r="L36" i="62"/>
  <c r="M36" i="62" s="1"/>
  <c r="L35" i="62"/>
  <c r="M35" i="62" s="1"/>
  <c r="L34" i="62"/>
  <c r="M34" i="62" s="1"/>
  <c r="L33" i="62"/>
  <c r="M33" i="62" s="1"/>
  <c r="L32" i="62"/>
  <c r="M32" i="62" s="1"/>
  <c r="L31" i="62"/>
  <c r="M31" i="62" s="1"/>
  <c r="L30" i="62"/>
  <c r="M30" i="62" s="1"/>
  <c r="L29" i="62"/>
  <c r="M29" i="62" s="1"/>
  <c r="L28" i="62"/>
  <c r="M28" i="62" s="1"/>
  <c r="L27" i="62"/>
  <c r="M27" i="62" s="1"/>
  <c r="L26" i="62"/>
  <c r="M26" i="62" s="1"/>
  <c r="L25" i="62"/>
  <c r="M25" i="62" s="1"/>
  <c r="L24" i="62"/>
  <c r="M24" i="62" s="1"/>
  <c r="L23" i="62"/>
  <c r="M23" i="62" s="1"/>
  <c r="L22" i="62"/>
  <c r="M22" i="62" s="1"/>
  <c r="L21" i="62"/>
  <c r="M21" i="62" s="1"/>
  <c r="D15" i="62"/>
  <c r="E28" i="61"/>
  <c r="F28" i="61" s="1"/>
  <c r="E27" i="61"/>
  <c r="F27" i="61" s="1"/>
  <c r="E26" i="61"/>
  <c r="F26" i="61" s="1"/>
  <c r="E25" i="61"/>
  <c r="F25" i="61" s="1"/>
  <c r="E23" i="61"/>
  <c r="F23" i="61" s="1"/>
  <c r="E22" i="61"/>
  <c r="F22" i="61" s="1"/>
  <c r="E20" i="61"/>
  <c r="F20" i="61" s="1"/>
  <c r="E19" i="61"/>
  <c r="F19" i="61" s="1"/>
  <c r="E18" i="61"/>
  <c r="F18" i="61" s="1"/>
  <c r="E17" i="61"/>
  <c r="F17" i="61" s="1"/>
  <c r="E16" i="61"/>
  <c r="F16" i="61" s="1"/>
  <c r="E15" i="61"/>
  <c r="F15" i="61" s="1"/>
  <c r="E24" i="61"/>
  <c r="F24" i="61" s="1"/>
  <c r="E21" i="61"/>
  <c r="F21" i="61" s="1"/>
  <c r="E14" i="61"/>
  <c r="F14" i="61" s="1"/>
  <c r="M45" i="62" l="1"/>
  <c r="L45" i="62"/>
  <c r="F29" i="61"/>
  <c r="E46" i="52" l="1"/>
  <c r="D46" i="52"/>
  <c r="C46" i="52"/>
  <c r="H21" i="32" l="1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20" i="32"/>
  <c r="E13" i="26"/>
  <c r="F13" i="26"/>
  <c r="G13" i="26" s="1"/>
  <c r="H13" i="26" s="1"/>
  <c r="I13" i="26" s="1"/>
  <c r="J13" i="26" s="1"/>
  <c r="K13" i="26" s="1"/>
  <c r="L13" i="26" s="1"/>
  <c r="M13" i="26" s="1"/>
  <c r="C15" i="26"/>
  <c r="C16" i="26" s="1"/>
  <c r="C17" i="26" s="1"/>
  <c r="C18" i="26" s="1"/>
  <c r="C19" i="26" s="1"/>
  <c r="C20" i="26" s="1"/>
  <c r="C21" i="26" s="1"/>
  <c r="C22" i="26" s="1"/>
  <c r="C23" i="26" s="1"/>
  <c r="I20" i="71"/>
  <c r="I21" i="71" s="1"/>
  <c r="H20" i="71"/>
  <c r="H21" i="71" s="1"/>
  <c r="G20" i="71"/>
  <c r="G21" i="71" s="1"/>
  <c r="F20" i="71"/>
  <c r="F21" i="71" s="1"/>
  <c r="E20" i="71"/>
  <c r="E21" i="71" s="1"/>
  <c r="D20" i="71"/>
  <c r="D21" i="71" s="1"/>
  <c r="C20" i="71"/>
  <c r="C21" i="71" s="1"/>
  <c r="E39" i="3"/>
  <c r="E28" i="3"/>
  <c r="C19" i="3"/>
  <c r="C20" i="3" s="1"/>
  <c r="C21" i="3" s="1"/>
  <c r="C22" i="3" s="1"/>
  <c r="C23" i="3" s="1"/>
  <c r="C24" i="3" s="1"/>
  <c r="C25" i="3" s="1"/>
  <c r="C26" i="3" s="1"/>
  <c r="C18" i="3"/>
  <c r="E17" i="3"/>
  <c r="C13" i="25"/>
  <c r="D13" i="25" s="1"/>
  <c r="E13" i="25" s="1"/>
  <c r="F13" i="25" s="1"/>
  <c r="G13" i="25" s="1"/>
  <c r="H13" i="25" s="1"/>
  <c r="I13" i="25" s="1"/>
  <c r="C13" i="56"/>
  <c r="D13" i="56" s="1"/>
  <c r="E13" i="56" s="1"/>
  <c r="F13" i="56" s="1"/>
  <c r="G13" i="56" s="1"/>
  <c r="H13" i="56" s="1"/>
  <c r="I13" i="56" s="1"/>
  <c r="B8" i="90"/>
  <c r="C20" i="20"/>
  <c r="D20" i="20" s="1"/>
  <c r="E20" i="20" s="1"/>
  <c r="F20" i="20" s="1"/>
  <c r="G20" i="20" s="1"/>
  <c r="H20" i="20" s="1"/>
  <c r="I20" i="20" s="1"/>
  <c r="C32" i="19"/>
  <c r="D32" i="19" s="1"/>
  <c r="E32" i="19" s="1"/>
  <c r="F32" i="19" s="1"/>
  <c r="G32" i="19" s="1"/>
  <c r="H32" i="19" s="1"/>
  <c r="I32" i="19" s="1"/>
  <c r="C20" i="21"/>
  <c r="D20" i="21" s="1"/>
  <c r="E20" i="21" s="1"/>
  <c r="F20" i="21" s="1"/>
  <c r="G20" i="21" s="1"/>
  <c r="H20" i="21" s="1"/>
  <c r="I20" i="21" s="1"/>
  <c r="B8" i="91"/>
  <c r="B8" i="92"/>
  <c r="B8" i="93"/>
  <c r="C14" i="39"/>
  <c r="D14" i="39" s="1"/>
  <c r="E14" i="39" s="1"/>
  <c r="F14" i="39" s="1"/>
  <c r="G14" i="39" s="1"/>
  <c r="H14" i="39" s="1"/>
  <c r="I14" i="39" s="1"/>
  <c r="C30" i="39"/>
  <c r="C14" i="71"/>
  <c r="D14" i="71" s="1"/>
  <c r="E14" i="71" s="1"/>
  <c r="F14" i="71" s="1"/>
  <c r="G14" i="71" s="1"/>
  <c r="H14" i="71" s="1"/>
  <c r="I14" i="71" s="1"/>
  <c r="F17" i="3" l="1"/>
  <c r="D18" i="3" s="1"/>
  <c r="E18" i="3" l="1"/>
  <c r="F18" i="3"/>
  <c r="D19" i="3" s="1"/>
  <c r="E19" i="3" l="1"/>
  <c r="F19" i="3"/>
  <c r="D20" i="3" s="1"/>
  <c r="E20" i="3" l="1"/>
  <c r="F20" i="3"/>
  <c r="D21" i="3" s="1"/>
  <c r="E21" i="3" l="1"/>
  <c r="F21" i="3"/>
  <c r="D22" i="3" s="1"/>
  <c r="E22" i="3" l="1"/>
  <c r="F22" i="3" s="1"/>
  <c r="D23" i="3" s="1"/>
  <c r="E23" i="3" l="1"/>
  <c r="F23" i="3"/>
  <c r="D24" i="3" s="1"/>
  <c r="E24" i="3" l="1"/>
  <c r="F24" i="3"/>
  <c r="D25" i="3" s="1"/>
  <c r="E25" i="3" l="1"/>
  <c r="F25" i="3"/>
  <c r="D26" i="3" s="1"/>
  <c r="E26" i="3" l="1"/>
  <c r="E29" i="3" s="1"/>
  <c r="F26" i="3"/>
  <c r="E30" i="3" s="1"/>
</calcChain>
</file>

<file path=xl/sharedStrings.xml><?xml version="1.0" encoding="utf-8"?>
<sst xmlns="http://schemas.openxmlformats.org/spreadsheetml/2006/main" count="18252" uniqueCount="1479">
  <si>
    <t>Interest Rate</t>
  </si>
  <si>
    <t>EZ Bakery</t>
  </si>
  <si>
    <t>Opening Bal.</t>
  </si>
  <si>
    <t>Ending Bal.</t>
  </si>
  <si>
    <t>Year</t>
  </si>
  <si>
    <t>Interest Earned</t>
  </si>
  <si>
    <t xml:space="preserve">Invested </t>
  </si>
  <si>
    <t>Returned</t>
  </si>
  <si>
    <t>Synergies</t>
  </si>
  <si>
    <t>Transaction 
Costs</t>
  </si>
  <si>
    <t>Standalone
EV</t>
  </si>
  <si>
    <t>Purchase
Price</t>
  </si>
  <si>
    <t>Introduction</t>
  </si>
  <si>
    <t>Some basic rules that are great to remember:</t>
  </si>
  <si>
    <t>1) Keyboard &gt; Mouse</t>
  </si>
  <si>
    <t>2) Always try to automate your work!</t>
  </si>
  <si>
    <t>Blue</t>
  </si>
  <si>
    <t>Green</t>
  </si>
  <si>
    <t>RGB Color Coding</t>
  </si>
  <si>
    <t>0, 0, 255</t>
  </si>
  <si>
    <t>Color</t>
  </si>
  <si>
    <t>0, 128, 0</t>
  </si>
  <si>
    <t>Hardcoded data</t>
  </si>
  <si>
    <t>Calculations and links to other sheets</t>
  </si>
  <si>
    <t>Calculations and links to the same sheet</t>
  </si>
  <si>
    <t>Black</t>
  </si>
  <si>
    <t>0, 0, 0</t>
  </si>
  <si>
    <t>Calculations and links to another workbook</t>
  </si>
  <si>
    <t>Red</t>
  </si>
  <si>
    <t>255, 0, 0</t>
  </si>
  <si>
    <t>Type of data</t>
  </si>
  <si>
    <t>Shortcut</t>
  </si>
  <si>
    <t>Copy</t>
  </si>
  <si>
    <t>Paste</t>
  </si>
  <si>
    <t>Undo</t>
  </si>
  <si>
    <t>Redo</t>
  </si>
  <si>
    <t>Ctrl + C</t>
  </si>
  <si>
    <t>Ctrl + Z</t>
  </si>
  <si>
    <t>Ctrl + Y</t>
  </si>
  <si>
    <t>Basic</t>
  </si>
  <si>
    <t>Ctrl + V</t>
  </si>
  <si>
    <t>Save As</t>
  </si>
  <si>
    <t>F12</t>
  </si>
  <si>
    <t>Clear Cell Data</t>
  </si>
  <si>
    <t>Clearing Data</t>
  </si>
  <si>
    <t>Delete</t>
  </si>
  <si>
    <t>Clear Cell Format</t>
  </si>
  <si>
    <t>Alt + H + E + F</t>
  </si>
  <si>
    <t>Clear ALL</t>
  </si>
  <si>
    <t>Alt + H + E + A</t>
  </si>
  <si>
    <t>Moving Around</t>
  </si>
  <si>
    <t>Moving between cells</t>
  </si>
  <si>
    <t>Arrow Keys</t>
  </si>
  <si>
    <t>End of Range</t>
  </si>
  <si>
    <t>Ctrl + Arrow</t>
  </si>
  <si>
    <t>Move up one section</t>
  </si>
  <si>
    <t>Page Up</t>
  </si>
  <si>
    <t>Page Down</t>
  </si>
  <si>
    <t>Move down one section</t>
  </si>
  <si>
    <t>Alt + Page Down</t>
  </si>
  <si>
    <t>Alt + Page Up</t>
  </si>
  <si>
    <t>Go to First Cell (A1)</t>
  </si>
  <si>
    <t>Ctrl + Home</t>
  </si>
  <si>
    <t>Go to beginning of row</t>
  </si>
  <si>
    <t>Home</t>
  </si>
  <si>
    <t>Select a cell range</t>
  </si>
  <si>
    <t>Shift + Arrows</t>
  </si>
  <si>
    <t>Select cells</t>
  </si>
  <si>
    <t>Ctrl + Shift + Arrows</t>
  </si>
  <si>
    <t>Select All</t>
  </si>
  <si>
    <t>Ctrl + A</t>
  </si>
  <si>
    <t>Selecting and Filling Data</t>
  </si>
  <si>
    <t>Fill down from above cell</t>
  </si>
  <si>
    <t>Ctrl + D</t>
  </si>
  <si>
    <t>Ctrl + R</t>
  </si>
  <si>
    <t>Data Editing</t>
  </si>
  <si>
    <t>Edit Active Cell</t>
  </si>
  <si>
    <t>F2</t>
  </si>
  <si>
    <t>Enter</t>
  </si>
  <si>
    <t>Ctrl + Enter</t>
  </si>
  <si>
    <t>Esc</t>
  </si>
  <si>
    <t>Highlight Within Cell</t>
  </si>
  <si>
    <t>Highlight Continous Data</t>
  </si>
  <si>
    <t>Navigating Worksheets</t>
  </si>
  <si>
    <t>Jump to next worksheet</t>
  </si>
  <si>
    <t>Ctrl + Page Down</t>
  </si>
  <si>
    <t>Jump to prior worksheet</t>
  </si>
  <si>
    <t>Ctrl + Page Up</t>
  </si>
  <si>
    <t>Change worksheet name</t>
  </si>
  <si>
    <t>Alt + H + O + R</t>
  </si>
  <si>
    <t>Change worksheet order</t>
  </si>
  <si>
    <t>Alt + H + O + M</t>
  </si>
  <si>
    <t>Freeze pane</t>
  </si>
  <si>
    <t>Alt + W + F + F</t>
  </si>
  <si>
    <t>New Worksheet</t>
  </si>
  <si>
    <t>Delete Worksheet</t>
  </si>
  <si>
    <t>Shift + F11</t>
  </si>
  <si>
    <t>Alt + H + D + S</t>
  </si>
  <si>
    <t>Introduction to Excel</t>
  </si>
  <si>
    <t>Getting Started…</t>
  </si>
  <si>
    <t>3) Color-code your inputs</t>
  </si>
  <si>
    <t>Profit</t>
  </si>
  <si>
    <t>Revenue</t>
  </si>
  <si>
    <t>Ctrl + Alt + V</t>
  </si>
  <si>
    <t>Paste Special</t>
  </si>
  <si>
    <t>Alt + H + 5</t>
  </si>
  <si>
    <t>Decrease Indent</t>
  </si>
  <si>
    <t>Alt + H + 6</t>
  </si>
  <si>
    <t>Increase Indent</t>
  </si>
  <si>
    <t>Alt + H + 9</t>
  </si>
  <si>
    <t>Decrease Decimal</t>
  </si>
  <si>
    <t>Alt + H + 0</t>
  </si>
  <si>
    <t>Increase Decimal</t>
  </si>
  <si>
    <t>Alt + H + E + M</t>
  </si>
  <si>
    <t>Delete Comment</t>
  </si>
  <si>
    <t>Shift + F2</t>
  </si>
  <si>
    <t>Insert Comment</t>
  </si>
  <si>
    <t>Ctrl + Shift + #</t>
  </si>
  <si>
    <t>Date Format</t>
  </si>
  <si>
    <t>Ctrl + Shift + %</t>
  </si>
  <si>
    <t>Percent Format</t>
  </si>
  <si>
    <t>Ctrl + Shift + 1</t>
  </si>
  <si>
    <t>Number Format</t>
  </si>
  <si>
    <t>Ctrl + U</t>
  </si>
  <si>
    <t>Underline</t>
  </si>
  <si>
    <t>Ctrl + I</t>
  </si>
  <si>
    <t>Italic</t>
  </si>
  <si>
    <t>Ctrl + B</t>
  </si>
  <si>
    <t>Bold</t>
  </si>
  <si>
    <t>Alt + H + F + C</t>
  </si>
  <si>
    <t>Change Font Color</t>
  </si>
  <si>
    <t>Alt + H + H</t>
  </si>
  <si>
    <t>Change Cell Color</t>
  </si>
  <si>
    <t>Alt + H + F + K</t>
  </si>
  <si>
    <t>Decrease Font Size</t>
  </si>
  <si>
    <t>Alt + H + F + G</t>
  </si>
  <si>
    <t>Increase Font Size</t>
  </si>
  <si>
    <t>Alt + H + F + S</t>
  </si>
  <si>
    <t>Change Font Size</t>
  </si>
  <si>
    <t>Alt + H + F + F</t>
  </si>
  <si>
    <t>Change Font Type</t>
  </si>
  <si>
    <t>Ctrl + 1</t>
  </si>
  <si>
    <t>Formatting Options</t>
  </si>
  <si>
    <t>Remember:</t>
  </si>
  <si>
    <t>Excel 101: General</t>
  </si>
  <si>
    <t>Alt + H + B + A</t>
  </si>
  <si>
    <t>All Borders</t>
  </si>
  <si>
    <t>Alt + H + B + H</t>
  </si>
  <si>
    <t>Thick Bottom Border</t>
  </si>
  <si>
    <t>Alt + H + B + O</t>
  </si>
  <si>
    <t>Bottom Border</t>
  </si>
  <si>
    <t>Alt + H + B + P</t>
  </si>
  <si>
    <t>Top Border</t>
  </si>
  <si>
    <t>Alt + H + B + R</t>
  </si>
  <si>
    <t>Right Border</t>
  </si>
  <si>
    <t>Alt + H + B + L</t>
  </si>
  <si>
    <t>Left Border</t>
  </si>
  <si>
    <t>Alt + H + B + N</t>
  </si>
  <si>
    <t>Remove Border</t>
  </si>
  <si>
    <t>Alt + H + B + T</t>
  </si>
  <si>
    <t>Thick Outline Border</t>
  </si>
  <si>
    <t>Alt + H + B + S</t>
  </si>
  <si>
    <t>Outline Border</t>
  </si>
  <si>
    <t>Excel 101: Borders</t>
  </si>
  <si>
    <t>Alt + A + J</t>
  </si>
  <si>
    <t>Alt + A + H</t>
  </si>
  <si>
    <t>Alt + Shift + Left</t>
  </si>
  <si>
    <t>Ungroup rows / columns</t>
  </si>
  <si>
    <t>Alt + Shift + Right</t>
  </si>
  <si>
    <t>Group rows / columns</t>
  </si>
  <si>
    <t>Alt + H + O + H</t>
  </si>
  <si>
    <t>Change row height</t>
  </si>
  <si>
    <t>Alt + H + O + I</t>
  </si>
  <si>
    <t>Autofit column width</t>
  </si>
  <si>
    <t>Alt + H + O + W</t>
  </si>
  <si>
    <t>Change column width</t>
  </si>
  <si>
    <t>Ctrl + Shift + +</t>
  </si>
  <si>
    <t>Add rows / columns</t>
  </si>
  <si>
    <t>Ctrl + -</t>
  </si>
  <si>
    <t>Delete rows / columns</t>
  </si>
  <si>
    <t>Shift + Spacebar</t>
  </si>
  <si>
    <t>Select Entire Row</t>
  </si>
  <si>
    <t>Ctrl + Spacebar</t>
  </si>
  <si>
    <t>Select Entire Column</t>
  </si>
  <si>
    <t>Excel 101: Rows &amp; Columns</t>
  </si>
  <si>
    <t>Total</t>
  </si>
  <si>
    <t>Maximum</t>
  </si>
  <si>
    <t>Minimum</t>
  </si>
  <si>
    <t>Average</t>
  </si>
  <si>
    <t>Sum</t>
  </si>
  <si>
    <t>Profit %</t>
  </si>
  <si>
    <t>Cost</t>
  </si>
  <si>
    <t>Quantity</t>
  </si>
  <si>
    <t>Cost Price</t>
  </si>
  <si>
    <t>Sale Price</t>
  </si>
  <si>
    <t>Category</t>
  </si>
  <si>
    <t>5) Find the average revenue, cost and profit of all categories</t>
  </si>
  <si>
    <t>4) Calculate the total revenue, cost and profit of all categories</t>
  </si>
  <si>
    <t>3) Find the minimum and maximum revenue, cost and profit</t>
  </si>
  <si>
    <t>2) Calculate the profit margin on each category</t>
  </si>
  <si>
    <t>1) Calculate the profit earned for each category</t>
  </si>
  <si>
    <t>Find the minimum value</t>
  </si>
  <si>
    <t>=MIN</t>
  </si>
  <si>
    <t>Find the maximum value</t>
  </si>
  <si>
    <t>=MAX</t>
  </si>
  <si>
    <t>Average a range of values together</t>
  </si>
  <si>
    <t>=AVERAGE</t>
  </si>
  <si>
    <t>Sum a range of values together</t>
  </si>
  <si>
    <t>=SUM</t>
  </si>
  <si>
    <t>Divide Values</t>
  </si>
  <si>
    <t>/</t>
  </si>
  <si>
    <t>Multiply Values</t>
  </si>
  <si>
    <t>*</t>
  </si>
  <si>
    <t>Subtract Values</t>
  </si>
  <si>
    <t>-</t>
  </si>
  <si>
    <t>Add Values</t>
  </si>
  <si>
    <t>+</t>
  </si>
  <si>
    <t>Begin any calculation or function</t>
  </si>
  <si>
    <t>=</t>
  </si>
  <si>
    <t>Basic Calculations</t>
  </si>
  <si>
    <t>Collapse groups</t>
  </si>
  <si>
    <t>Expand groups</t>
  </si>
  <si>
    <t>Less: Expenses</t>
  </si>
  <si>
    <t>7410A</t>
  </si>
  <si>
    <t>2374B</t>
  </si>
  <si>
    <t>8140E</t>
  </si>
  <si>
    <t>8107B</t>
  </si>
  <si>
    <t>5681D</t>
  </si>
  <si>
    <t>9465F</t>
  </si>
  <si>
    <t>9732B</t>
  </si>
  <si>
    <t>8904G</t>
  </si>
  <si>
    <t>7378H</t>
  </si>
  <si>
    <t>9387A</t>
  </si>
  <si>
    <t>1985C</t>
  </si>
  <si>
    <t>8049A</t>
  </si>
  <si>
    <t>4116D</t>
  </si>
  <si>
    <t>4282F</t>
  </si>
  <si>
    <t>Excel 101: Alignment</t>
  </si>
  <si>
    <t>Top Left</t>
  </si>
  <si>
    <t>Middle Left</t>
  </si>
  <si>
    <t>Bottom Left</t>
  </si>
  <si>
    <t>Top</t>
  </si>
  <si>
    <t>Middle</t>
  </si>
  <si>
    <t>Bottom</t>
  </si>
  <si>
    <t>Alt + H + A + T</t>
  </si>
  <si>
    <t>Alt + H + A + M</t>
  </si>
  <si>
    <t>Alt + H + A + B</t>
  </si>
  <si>
    <t>Alt + H + A + L</t>
  </si>
  <si>
    <t>Left</t>
  </si>
  <si>
    <t>Center</t>
  </si>
  <si>
    <t>Right</t>
  </si>
  <si>
    <t>Alt + H + A + C</t>
  </si>
  <si>
    <t>Alt + H + A + R</t>
  </si>
  <si>
    <t>Top Right</t>
  </si>
  <si>
    <t>Middle Right</t>
  </si>
  <si>
    <t>Bottom Center</t>
  </si>
  <si>
    <t>Bottom Right</t>
  </si>
  <si>
    <t>Common Errors</t>
  </si>
  <si>
    <t>#VALUE</t>
  </si>
  <si>
    <t>#DIV/0</t>
  </si>
  <si>
    <t>Attempt a calculation that divides by 0</t>
  </si>
  <si>
    <t>If you misspell your formula</t>
  </si>
  <si>
    <t>Error</t>
  </si>
  <si>
    <t>Reason</t>
  </si>
  <si>
    <t>Cookies</t>
  </si>
  <si>
    <t>Brownies</t>
  </si>
  <si>
    <t>Ice Cream</t>
  </si>
  <si>
    <t>Units Sold</t>
  </si>
  <si>
    <t>Tax Rate</t>
  </si>
  <si>
    <t>Sales</t>
  </si>
  <si>
    <t>Price</t>
  </si>
  <si>
    <t>Taxes Paid</t>
  </si>
  <si>
    <t>Average price per unit</t>
  </si>
  <si>
    <t>SUM</t>
  </si>
  <si>
    <t>Anchoring Cells: Part 1</t>
  </si>
  <si>
    <t>Complete Anchoring</t>
  </si>
  <si>
    <t>F4</t>
  </si>
  <si>
    <t>1) Calculate total profit, net of any taxes</t>
  </si>
  <si>
    <t>Less: Cost of Goods Sold</t>
  </si>
  <si>
    <t>Gross Profit</t>
  </si>
  <si>
    <t>Less: Operating Expenses</t>
  </si>
  <si>
    <t>Earnings before Taxes (EBT)</t>
  </si>
  <si>
    <t>Less: Taxes</t>
  </si>
  <si>
    <t>Anchoring Cells: Part 2</t>
  </si>
  <si>
    <t>Vertical Anchoring</t>
  </si>
  <si>
    <t>F4 x2</t>
  </si>
  <si>
    <t>Horizontal Anchoring</t>
  </si>
  <si>
    <t>F4 x3</t>
  </si>
  <si>
    <t>1) Populate all the cells in the table below by adding numbers in the respective column and row</t>
  </si>
  <si>
    <t>Custom Format Dialog</t>
  </si>
  <si>
    <t>Format Painter</t>
  </si>
  <si>
    <t>Alt + H + F + P</t>
  </si>
  <si>
    <t>1) Format the following table, as appropriate, and find total gross sales, total rebates and total net sales</t>
  </si>
  <si>
    <t>Car Type</t>
  </si>
  <si>
    <t>Range</t>
  </si>
  <si>
    <t>Seats</t>
  </si>
  <si>
    <t>Gross Sales</t>
  </si>
  <si>
    <t>Rebates</t>
  </si>
  <si>
    <t>Net Sales</t>
  </si>
  <si>
    <t>Model S</t>
  </si>
  <si>
    <t>Model 3</t>
  </si>
  <si>
    <t>ModeL X</t>
  </si>
  <si>
    <t>Model Y</t>
  </si>
  <si>
    <t>Rebate</t>
  </si>
  <si>
    <t>Student</t>
  </si>
  <si>
    <t>Assignment</t>
  </si>
  <si>
    <t>Mid Term</t>
  </si>
  <si>
    <t>Final</t>
  </si>
  <si>
    <t>Alex</t>
  </si>
  <si>
    <t>Christian</t>
  </si>
  <si>
    <t>Bart</t>
  </si>
  <si>
    <t>Joe</t>
  </si>
  <si>
    <t>Judy</t>
  </si>
  <si>
    <t>Stacy</t>
  </si>
  <si>
    <t>Jennifer</t>
  </si>
  <si>
    <t>Victoria</t>
  </si>
  <si>
    <t>Jordan</t>
  </si>
  <si>
    <t>Adam</t>
  </si>
  <si>
    <t>Thomas</t>
  </si>
  <si>
    <t>Andrew</t>
  </si>
  <si>
    <t>Lura</t>
  </si>
  <si>
    <t>Elenor</t>
  </si>
  <si>
    <t>Belle</t>
  </si>
  <si>
    <t>Elizabeth</t>
  </si>
  <si>
    <t>Tara</t>
  </si>
  <si>
    <t>Erin</t>
  </si>
  <si>
    <t>Calum</t>
  </si>
  <si>
    <t>George</t>
  </si>
  <si>
    <t>Sahil</t>
  </si>
  <si>
    <t>Sandy</t>
  </si>
  <si>
    <t>Daniel</t>
  </si>
  <si>
    <t>Jonathan</t>
  </si>
  <si>
    <t>Sheila</t>
  </si>
  <si>
    <t>Omar</t>
  </si>
  <si>
    <t>Nicolas</t>
  </si>
  <si>
    <t>Katherine</t>
  </si>
  <si>
    <t>Xavier</t>
  </si>
  <si>
    <t>Gary</t>
  </si>
  <si>
    <t>Stefan</t>
  </si>
  <si>
    <t>Olivia</t>
  </si>
  <si>
    <t>Wendy</t>
  </si>
  <si>
    <t>Sophie</t>
  </si>
  <si>
    <t>Angela</t>
  </si>
  <si>
    <t>Emily</t>
  </si>
  <si>
    <t>Holly</t>
  </si>
  <si>
    <t>Jessica</t>
  </si>
  <si>
    <t>Mariam</t>
  </si>
  <si>
    <t>Loren</t>
  </si>
  <si>
    <t>Benjamin</t>
  </si>
  <si>
    <t>Michael</t>
  </si>
  <si>
    <t>Lloyd</t>
  </si>
  <si>
    <t>Nikki</t>
  </si>
  <si>
    <t>Julianne</t>
  </si>
  <si>
    <t>Hank</t>
  </si>
  <si>
    <t>Jawad</t>
  </si>
  <si>
    <t>Sarah</t>
  </si>
  <si>
    <t>Karen</t>
  </si>
  <si>
    <t>Conditional Formatting Dialog</t>
  </si>
  <si>
    <t>Alt + H + L</t>
  </si>
  <si>
    <t>Conditional Formatting</t>
  </si>
  <si>
    <t>Essay</t>
  </si>
  <si>
    <t>Abigail</t>
  </si>
  <si>
    <t>1) Identify the students achieving greater than 80% in any category</t>
  </si>
  <si>
    <t>2) Identify the students achieving less than 50% in any category</t>
  </si>
  <si>
    <t>3) Identify students achieving more than or equal to 50% and less than or equal to 80% in any category</t>
  </si>
  <si>
    <t>Overall Grade</t>
  </si>
  <si>
    <t>1) Calculate the overall grade scored by each student</t>
  </si>
  <si>
    <t>Assessment Weight</t>
  </si>
  <si>
    <t>Calculates sum of the products of selected data ranges</t>
  </si>
  <si>
    <t>Region</t>
  </si>
  <si>
    <t>East</t>
  </si>
  <si>
    <t>Central</t>
  </si>
  <si>
    <t>West</t>
  </si>
  <si>
    <t>Order Date</t>
  </si>
  <si>
    <t>Round Up</t>
  </si>
  <si>
    <t>Round Down</t>
  </si>
  <si>
    <t>1) Round up the grades by 1 percent</t>
  </si>
  <si>
    <t>=ROUNDUP</t>
  </si>
  <si>
    <t>Enables the user to round up by a certain number of digits</t>
  </si>
  <si>
    <t>=ROUNDDOWN</t>
  </si>
  <si>
    <t>Enables the user to round down by a certain number of digits</t>
  </si>
  <si>
    <t>Rounding</t>
  </si>
  <si>
    <t>=LEFT</t>
  </si>
  <si>
    <t>=RIGHT</t>
  </si>
  <si>
    <t>=MID</t>
  </si>
  <si>
    <t>=LEN</t>
  </si>
  <si>
    <t>Counts the number of characters in a string</t>
  </si>
  <si>
    <t>Extracts characters from a string, starting from the left</t>
  </si>
  <si>
    <t>Extracts characters from a string, starting from the right</t>
  </si>
  <si>
    <t>Extracts characters from a string, starting in the middle</t>
  </si>
  <si>
    <t>=FIND</t>
  </si>
  <si>
    <t>Finds the position of certain characters in a string</t>
  </si>
  <si>
    <t>=PROPER</t>
  </si>
  <si>
    <t>Converts text string into proper case</t>
  </si>
  <si>
    <t>=TRIM</t>
  </si>
  <si>
    <t>=UPPER</t>
  </si>
  <si>
    <t>=LOWER</t>
  </si>
  <si>
    <t>Converts text string into upper case</t>
  </si>
  <si>
    <t>Converts text string into lower case</t>
  </si>
  <si>
    <t>Removes excess spaces from a text string</t>
  </si>
  <si>
    <t>=CONCATENATE</t>
  </si>
  <si>
    <t>Employee</t>
  </si>
  <si>
    <t>Rate</t>
  </si>
  <si>
    <t>Total Wages</t>
  </si>
  <si>
    <t>Supervisor</t>
  </si>
  <si>
    <t>Trim</t>
  </si>
  <si>
    <t>Proper</t>
  </si>
  <si>
    <t>Mid</t>
  </si>
  <si>
    <t>Upper</t>
  </si>
  <si>
    <t>Lower</t>
  </si>
  <si>
    <t>1) Trim the excess spaces out of the employee list</t>
  </si>
  <si>
    <t>2) Round down the grades by 1 percent</t>
  </si>
  <si>
    <t>2) Convert the names into a proper format</t>
  </si>
  <si>
    <t>3) Find the first 2 characters in each name</t>
  </si>
  <si>
    <t>4) Find the last 6 characters in each name</t>
  </si>
  <si>
    <t>5) Find the middle 8 characters in each name, after the first 2 characters</t>
  </si>
  <si>
    <t>TEXT Functions: Part 1</t>
  </si>
  <si>
    <t>TEXT Functions: Part 2</t>
  </si>
  <si>
    <t>First Name</t>
  </si>
  <si>
    <t>Last Name</t>
  </si>
  <si>
    <t>Initials</t>
  </si>
  <si>
    <t>User ID</t>
  </si>
  <si>
    <t>1) Extract the first name of the employee</t>
  </si>
  <si>
    <t>2) Extract the last name of the employee</t>
  </si>
  <si>
    <t>3) Extract initials of the employee</t>
  </si>
  <si>
    <t>4) Create a user name (must include first name initial, last name and full name initials in brackets)</t>
  </si>
  <si>
    <t>For example: John Doe should look like J, Doe (JD)</t>
  </si>
  <si>
    <t>wanda Gilbert</t>
  </si>
  <si>
    <t xml:space="preserve">  isabella hansen</t>
  </si>
  <si>
    <t xml:space="preserve">      Sheila burnley</t>
  </si>
  <si>
    <t>melinda evans</t>
  </si>
  <si>
    <t xml:space="preserve">               ora Raul</t>
  </si>
  <si>
    <t>Elli levin</t>
  </si>
  <si>
    <t xml:space="preserve">      diana young</t>
  </si>
  <si>
    <t xml:space="preserve">              pearl langevin</t>
  </si>
  <si>
    <t>adrienne       hepburn</t>
  </si>
  <si>
    <t xml:space="preserve">       llana      milton</t>
  </si>
  <si>
    <t xml:space="preserve">       shania camello</t>
  </si>
  <si>
    <t>reiss sanders</t>
  </si>
  <si>
    <t xml:space="preserve">   Luminita steed</t>
  </si>
  <si>
    <t xml:space="preserve">   yolanda su</t>
  </si>
  <si>
    <t xml:space="preserve">               vanessa white</t>
  </si>
  <si>
    <t>melinda evans</t>
  </si>
  <si>
    <t xml:space="preserve">               ora Raul</t>
  </si>
  <si>
    <t>=VLOOKUP</t>
  </si>
  <si>
    <t>=HLOOKUP</t>
  </si>
  <si>
    <t>Looks up and returns values in a specified vertical range</t>
  </si>
  <si>
    <t>Looks up and returns values in a specified horizontal range</t>
  </si>
  <si>
    <t>Wanda Gilbert</t>
  </si>
  <si>
    <t>Isabella Hansen</t>
  </si>
  <si>
    <t>Sheila Burnley</t>
  </si>
  <si>
    <t>Melinda Evans</t>
  </si>
  <si>
    <t>Ora Raul</t>
  </si>
  <si>
    <t>Elli Levin</t>
  </si>
  <si>
    <t>Diana Young</t>
  </si>
  <si>
    <t>Pearl Langevin</t>
  </si>
  <si>
    <t>Adrienne Hepburn</t>
  </si>
  <si>
    <t>Llana Milton</t>
  </si>
  <si>
    <t>Shania Camello</t>
  </si>
  <si>
    <t>Reiss Sanders</t>
  </si>
  <si>
    <t>Luminita Steed</t>
  </si>
  <si>
    <t>Yolanda Su</t>
  </si>
  <si>
    <t>Vanessa White</t>
  </si>
  <si>
    <t>Employee List</t>
  </si>
  <si>
    <t>Vlookup &amp; Hlookup</t>
  </si>
  <si>
    <t>Regular</t>
  </si>
  <si>
    <t>Manager</t>
  </si>
  <si>
    <t>Position Type</t>
  </si>
  <si>
    <t xml:space="preserve">Hours </t>
  </si>
  <si>
    <t>1) Find the rate of pay that the employee will receive</t>
  </si>
  <si>
    <t>2) Calculate total wages per employee</t>
  </si>
  <si>
    <t>3) Calculate total wages for all employees</t>
  </si>
  <si>
    <t>Index &amp; Match</t>
  </si>
  <si>
    <t>=INDEX</t>
  </si>
  <si>
    <t>=MATCH</t>
  </si>
  <si>
    <t>Order No.</t>
  </si>
  <si>
    <t>Order Priority</t>
  </si>
  <si>
    <t>Ship Mode</t>
  </si>
  <si>
    <t>Unit Price</t>
  </si>
  <si>
    <t>Shipping Cost</t>
  </si>
  <si>
    <t>Low</t>
  </si>
  <si>
    <t>Regular Air</t>
  </si>
  <si>
    <t>Small Business</t>
  </si>
  <si>
    <t>Office Supplies</t>
  </si>
  <si>
    <t>High</t>
  </si>
  <si>
    <t>Delivery Truck</t>
  </si>
  <si>
    <t>Consumer</t>
  </si>
  <si>
    <t>Corporate</t>
  </si>
  <si>
    <t>Technology</t>
  </si>
  <si>
    <t>Not Specified</t>
  </si>
  <si>
    <t>Furniture</t>
  </si>
  <si>
    <t>Express Air</t>
  </si>
  <si>
    <t>Home Office</t>
  </si>
  <si>
    <t>Medium</t>
  </si>
  <si>
    <t>Critical</t>
  </si>
  <si>
    <t>Order Qty</t>
  </si>
  <si>
    <t>Division</t>
  </si>
  <si>
    <t>Cental</t>
  </si>
  <si>
    <t>Returns a value from within a range of data</t>
  </si>
  <si>
    <t>Counts the position of a specific data point in a range</t>
  </si>
  <si>
    <t/>
  </si>
  <si>
    <t>1) Calculate the sales for each order number</t>
  </si>
  <si>
    <t>3) Find the total sales and profit for all orders noted below</t>
  </si>
  <si>
    <t>2) Calculate the profit on each order</t>
  </si>
  <si>
    <t>Row</t>
  </si>
  <si>
    <t>Column</t>
  </si>
  <si>
    <t>Freeze Panes</t>
  </si>
  <si>
    <t>Freezing &amp; Splitting Panes</t>
  </si>
  <si>
    <t>Split Panes</t>
  </si>
  <si>
    <t>Switch Panes</t>
  </si>
  <si>
    <t>F6</t>
  </si>
  <si>
    <t>1) Freeze Column B</t>
  </si>
  <si>
    <t>4) Split the worksheet at Row 30</t>
  </si>
  <si>
    <t>Policy</t>
  </si>
  <si>
    <t>Expiry</t>
  </si>
  <si>
    <t>Location</t>
  </si>
  <si>
    <t>Construction</t>
  </si>
  <si>
    <t>100242</t>
  </si>
  <si>
    <t>Urban</t>
  </si>
  <si>
    <t>Frame</t>
  </si>
  <si>
    <t>Retail</t>
  </si>
  <si>
    <t>100314</t>
  </si>
  <si>
    <t>Fire Resist</t>
  </si>
  <si>
    <t>Apartment</t>
  </si>
  <si>
    <t>100359</t>
  </si>
  <si>
    <t>Rural</t>
  </si>
  <si>
    <t>Midwest</t>
  </si>
  <si>
    <t>Farming</t>
  </si>
  <si>
    <t>100315</t>
  </si>
  <si>
    <t>100385</t>
  </si>
  <si>
    <t>Masonry</t>
  </si>
  <si>
    <t>Hospitality</t>
  </si>
  <si>
    <t>100388</t>
  </si>
  <si>
    <t>100358</t>
  </si>
  <si>
    <t>Office Bldg</t>
  </si>
  <si>
    <t>100264</t>
  </si>
  <si>
    <t>100265</t>
  </si>
  <si>
    <t>100357</t>
  </si>
  <si>
    <t>Other</t>
  </si>
  <si>
    <t>100399</t>
  </si>
  <si>
    <t>100329</t>
  </si>
  <si>
    <t>100429</t>
  </si>
  <si>
    <t>Medical</t>
  </si>
  <si>
    <t>100441</t>
  </si>
  <si>
    <t>100442</t>
  </si>
  <si>
    <t>100372</t>
  </si>
  <si>
    <t>100281</t>
  </si>
  <si>
    <t>100280</t>
  </si>
  <si>
    <t>Organization</t>
  </si>
  <si>
    <t>100424</t>
  </si>
  <si>
    <t>100425</t>
  </si>
  <si>
    <t>100426</t>
  </si>
  <si>
    <t>Northeast</t>
  </si>
  <si>
    <t>100252</t>
  </si>
  <si>
    <t>100279</t>
  </si>
  <si>
    <t>100292</t>
  </si>
  <si>
    <t>100398</t>
  </si>
  <si>
    <t>100382</t>
  </si>
  <si>
    <t>100461</t>
  </si>
  <si>
    <t>100263</t>
  </si>
  <si>
    <t>Metal Clad</t>
  </si>
  <si>
    <t>100453</t>
  </si>
  <si>
    <t>100381</t>
  </si>
  <si>
    <t>100275</t>
  </si>
  <si>
    <t>100277</t>
  </si>
  <si>
    <t>Service</t>
  </si>
  <si>
    <t>100312</t>
  </si>
  <si>
    <t>Education</t>
  </si>
  <si>
    <t>100327</t>
  </si>
  <si>
    <t>Recreation</t>
  </si>
  <si>
    <t>100326</t>
  </si>
  <si>
    <t>100379</t>
  </si>
  <si>
    <t>100310</t>
  </si>
  <si>
    <t>100341</t>
  </si>
  <si>
    <t>100289</t>
  </si>
  <si>
    <t>100290</t>
  </si>
  <si>
    <t>100291</t>
  </si>
  <si>
    <t>100340</t>
  </si>
  <si>
    <t>100415</t>
  </si>
  <si>
    <t>100421</t>
  </si>
  <si>
    <t>100304</t>
  </si>
  <si>
    <t>100414</t>
  </si>
  <si>
    <t>100420</t>
  </si>
  <si>
    <t>100481</t>
  </si>
  <si>
    <t>100352</t>
  </si>
  <si>
    <t>100496</t>
  </si>
  <si>
    <t>100309</t>
  </si>
  <si>
    <t>Manufacturing</t>
  </si>
  <si>
    <t>100413</t>
  </si>
  <si>
    <t>100498</t>
  </si>
  <si>
    <t>100499</t>
  </si>
  <si>
    <t>100509</t>
  </si>
  <si>
    <t>100371</t>
  </si>
  <si>
    <t>100412</t>
  </si>
  <si>
    <t>100370</t>
  </si>
  <si>
    <t>100377</t>
  </si>
  <si>
    <t>100452</t>
  </si>
  <si>
    <t>100459</t>
  </si>
  <si>
    <t>100325</t>
  </si>
  <si>
    <t>100419</t>
  </si>
  <si>
    <t>100512</t>
  </si>
  <si>
    <t>100513</t>
  </si>
  <si>
    <t>100514</t>
  </si>
  <si>
    <t>100471</t>
  </si>
  <si>
    <t>100396</t>
  </si>
  <si>
    <t>100436</t>
  </si>
  <si>
    <t>100492</t>
  </si>
  <si>
    <t>100494</t>
  </si>
  <si>
    <t>100493</t>
  </si>
  <si>
    <t>100351</t>
  </si>
  <si>
    <t>100411</t>
  </si>
  <si>
    <t>100469</t>
  </si>
  <si>
    <t>100418</t>
  </si>
  <si>
    <t>100511</t>
  </si>
  <si>
    <t>100536</t>
  </si>
  <si>
    <t>100537</t>
  </si>
  <si>
    <t>100394</t>
  </si>
  <si>
    <t>100367</t>
  </si>
  <si>
    <t>100408</t>
  </si>
  <si>
    <t>100410</t>
  </si>
  <si>
    <t>100369</t>
  </si>
  <si>
    <t>100409</t>
  </si>
  <si>
    <t>100546</t>
  </si>
  <si>
    <t>100434</t>
  </si>
  <si>
    <t>100523</t>
  </si>
  <si>
    <t>100433</t>
  </si>
  <si>
    <t>100566</t>
  </si>
  <si>
    <t>100522</t>
  </si>
  <si>
    <t>100457</t>
  </si>
  <si>
    <t>100521</t>
  </si>
  <si>
    <t>100532</t>
  </si>
  <si>
    <t>100533</t>
  </si>
  <si>
    <t>100467</t>
  </si>
  <si>
    <t>100583</t>
  </si>
  <si>
    <t>100404</t>
  </si>
  <si>
    <t>100554</t>
  </si>
  <si>
    <t>100446</t>
  </si>
  <si>
    <t>100465</t>
  </si>
  <si>
    <t>100490</t>
  </si>
  <si>
    <t>100456</t>
  </si>
  <si>
    <t>100489</t>
  </si>
  <si>
    <t>100545</t>
  </si>
  <si>
    <t>100543</t>
  </si>
  <si>
    <t>100564</t>
  </si>
  <si>
    <t>100430</t>
  </si>
  <si>
    <t>100477</t>
  </si>
  <si>
    <t>100478</t>
  </si>
  <si>
    <t>100444</t>
  </si>
  <si>
    <t>100582</t>
  </si>
  <si>
    <t>100487</t>
  </si>
  <si>
    <t>100519</t>
  </si>
  <si>
    <t>100462</t>
  </si>
  <si>
    <t>100486</t>
  </si>
  <si>
    <t>100463</t>
  </si>
  <si>
    <t>100595</t>
  </si>
  <si>
    <t>100617</t>
  </si>
  <si>
    <t>100580</t>
  </si>
  <si>
    <t>100581</t>
  </si>
  <si>
    <t>100475</t>
  </si>
  <si>
    <t>100503</t>
  </si>
  <si>
    <t>100504</t>
  </si>
  <si>
    <t>100616</t>
  </si>
  <si>
    <t>100614</t>
  </si>
  <si>
    <t>100529</t>
  </si>
  <si>
    <t>100551</t>
  </si>
  <si>
    <t>100501</t>
  </si>
  <si>
    <t>100516</t>
  </si>
  <si>
    <t>100542</t>
  </si>
  <si>
    <t>100625</t>
  </si>
  <si>
    <t>100540</t>
  </si>
  <si>
    <t>100663</t>
  </si>
  <si>
    <t>100539</t>
  </si>
  <si>
    <t>100642</t>
  </si>
  <si>
    <t>100549</t>
  </si>
  <si>
    <t>100680</t>
  </si>
  <si>
    <t>100560</t>
  </si>
  <si>
    <t>100629</t>
  </si>
  <si>
    <t>100631</t>
  </si>
  <si>
    <t>100572</t>
  </si>
  <si>
    <t>100630</t>
  </si>
  <si>
    <t>100637</t>
  </si>
  <si>
    <t>100659</t>
  </si>
  <si>
    <t>100527</t>
  </si>
  <si>
    <t>100638</t>
  </si>
  <si>
    <t>100679</t>
  </si>
  <si>
    <t>100678</t>
  </si>
  <si>
    <t>100570</t>
  </si>
  <si>
    <t>100578</t>
  </si>
  <si>
    <t>100611</t>
  </si>
  <si>
    <t>100621</t>
  </si>
  <si>
    <t>100622</t>
  </si>
  <si>
    <t>100623</t>
  </si>
  <si>
    <t>100604</t>
  </si>
  <si>
    <t>100610</t>
  </si>
  <si>
    <t>100591</t>
  </si>
  <si>
    <t>100557</t>
  </si>
  <si>
    <t>100636</t>
  </si>
  <si>
    <t>100628</t>
  </si>
  <si>
    <t>100650</t>
  </si>
  <si>
    <t>100651</t>
  </si>
  <si>
    <t>100569</t>
  </si>
  <si>
    <t>100609</t>
  </si>
  <si>
    <t>100649</t>
  </si>
  <si>
    <t>100656</t>
  </si>
  <si>
    <t>100677</t>
  </si>
  <si>
    <t>100704</t>
  </si>
  <si>
    <t>100713</t>
  </si>
  <si>
    <t>100584</t>
  </si>
  <si>
    <t>100674</t>
  </si>
  <si>
    <t>100589</t>
  </si>
  <si>
    <t>100590</t>
  </si>
  <si>
    <t>100675</t>
  </si>
  <si>
    <t>100648</t>
  </si>
  <si>
    <t>100683</t>
  </si>
  <si>
    <t>100647</t>
  </si>
  <si>
    <t>100602</t>
  </si>
  <si>
    <t>100672</t>
  </si>
  <si>
    <t>100600</t>
  </si>
  <si>
    <t>100655</t>
  </si>
  <si>
    <t>100671</t>
  </si>
  <si>
    <t>100646</t>
  </si>
  <si>
    <t>100618</t>
  </si>
  <si>
    <t>100681</t>
  </si>
  <si>
    <t>100619</t>
  </si>
  <si>
    <t>100627</t>
  </si>
  <si>
    <t>100670</t>
  </si>
  <si>
    <t>100689</t>
  </si>
  <si>
    <t>100726</t>
  </si>
  <si>
    <t>100702</t>
  </si>
  <si>
    <t>100703</t>
  </si>
  <si>
    <t>100635</t>
  </si>
  <si>
    <t>100736</t>
  </si>
  <si>
    <t>100737</t>
  </si>
  <si>
    <t>100644</t>
  </si>
  <si>
    <t>100643</t>
  </si>
  <si>
    <t>100698</t>
  </si>
  <si>
    <t>100652</t>
  </si>
  <si>
    <t>100653</t>
  </si>
  <si>
    <t>100705</t>
  </si>
  <si>
    <t>100718</t>
  </si>
  <si>
    <t>100744</t>
  </si>
  <si>
    <t>100709</t>
  </si>
  <si>
    <t>100749</t>
  </si>
  <si>
    <t>100751</t>
  </si>
  <si>
    <t>100752</t>
  </si>
  <si>
    <t>100696</t>
  </si>
  <si>
    <t>100742</t>
  </si>
  <si>
    <t>100666</t>
  </si>
  <si>
    <t>100667</t>
  </si>
  <si>
    <t>100740</t>
  </si>
  <si>
    <t>100757</t>
  </si>
  <si>
    <t>100750</t>
  </si>
  <si>
    <t>100756</t>
  </si>
  <si>
    <t>100754</t>
  </si>
  <si>
    <t>100764</t>
  </si>
  <si>
    <t>100724</t>
  </si>
  <si>
    <t>100686</t>
  </si>
  <si>
    <t>100761</t>
  </si>
  <si>
    <t>100695</t>
  </si>
  <si>
    <t>100727</t>
  </si>
  <si>
    <t>100777</t>
  </si>
  <si>
    <t>100774</t>
  </si>
  <si>
    <t>100720</t>
  </si>
  <si>
    <t>100723</t>
  </si>
  <si>
    <t>100759</t>
  </si>
  <si>
    <t>100722</t>
  </si>
  <si>
    <t>100731</t>
  </si>
  <si>
    <t>100755</t>
  </si>
  <si>
    <t>100745</t>
  </si>
  <si>
    <t>100746</t>
  </si>
  <si>
    <t>100747</t>
  </si>
  <si>
    <t>100780</t>
  </si>
  <si>
    <t>100760</t>
  </si>
  <si>
    <t>100781</t>
  </si>
  <si>
    <t>100783</t>
  </si>
  <si>
    <t>100768</t>
  </si>
  <si>
    <t>100769</t>
  </si>
  <si>
    <t>100775</t>
  </si>
  <si>
    <t>100773</t>
  </si>
  <si>
    <t>100789</t>
  </si>
  <si>
    <t>100790</t>
  </si>
  <si>
    <t>100792</t>
  </si>
  <si>
    <t>100793</t>
  </si>
  <si>
    <t>100797</t>
  </si>
  <si>
    <t>100799</t>
  </si>
  <si>
    <t>100800</t>
  </si>
  <si>
    <t>100801</t>
  </si>
  <si>
    <t>100803</t>
  </si>
  <si>
    <t>100805</t>
  </si>
  <si>
    <t>100808</t>
  </si>
  <si>
    <t>100810</t>
  </si>
  <si>
    <t>100811</t>
  </si>
  <si>
    <t>100813</t>
  </si>
  <si>
    <t>100814</t>
  </si>
  <si>
    <t>100817</t>
  </si>
  <si>
    <t>100818</t>
  </si>
  <si>
    <t>100819</t>
  </si>
  <si>
    <t>100821</t>
  </si>
  <si>
    <t>100822</t>
  </si>
  <si>
    <t>100823</t>
  </si>
  <si>
    <t>100824</t>
  </si>
  <si>
    <t>100825</t>
  </si>
  <si>
    <t>100826</t>
  </si>
  <si>
    <t>100828</t>
  </si>
  <si>
    <t>100831</t>
  </si>
  <si>
    <t>100832</t>
  </si>
  <si>
    <t>100834</t>
  </si>
  <si>
    <t>100836</t>
  </si>
  <si>
    <t>100837</t>
  </si>
  <si>
    <t>100838</t>
  </si>
  <si>
    <t>100839</t>
  </si>
  <si>
    <t>100844</t>
  </si>
  <si>
    <t>100845</t>
  </si>
  <si>
    <t>100846</t>
  </si>
  <si>
    <t>100850</t>
  </si>
  <si>
    <t>100854</t>
  </si>
  <si>
    <t>100856</t>
  </si>
  <si>
    <t>100857</t>
  </si>
  <si>
    <t>100859</t>
  </si>
  <si>
    <t>100861</t>
  </si>
  <si>
    <t>100863</t>
  </si>
  <si>
    <t>100864</t>
  </si>
  <si>
    <t>100868</t>
  </si>
  <si>
    <t>100869</t>
  </si>
  <si>
    <t>100870</t>
  </si>
  <si>
    <t>100872</t>
  </si>
  <si>
    <t>100873</t>
  </si>
  <si>
    <t>100874</t>
  </si>
  <si>
    <t>100875</t>
  </si>
  <si>
    <t>100876</t>
  </si>
  <si>
    <t>100878</t>
  </si>
  <si>
    <t>100882</t>
  </si>
  <si>
    <t>100883</t>
  </si>
  <si>
    <t>100885</t>
  </si>
  <si>
    <t>100886</t>
  </si>
  <si>
    <t>100887</t>
  </si>
  <si>
    <t>100889</t>
  </si>
  <si>
    <t>100894</t>
  </si>
  <si>
    <t>100895</t>
  </si>
  <si>
    <t>100898</t>
  </si>
  <si>
    <t>100900</t>
  </si>
  <si>
    <t>100901</t>
  </si>
  <si>
    <t>100903</t>
  </si>
  <si>
    <t>100904</t>
  </si>
  <si>
    <t>100908</t>
  </si>
  <si>
    <t>100909</t>
  </si>
  <si>
    <t>100910</t>
  </si>
  <si>
    <t>100912</t>
  </si>
  <si>
    <t>100215</t>
  </si>
  <si>
    <t>100914</t>
  </si>
  <si>
    <t>100916</t>
  </si>
  <si>
    <t>100919</t>
  </si>
  <si>
    <t>100920</t>
  </si>
  <si>
    <t>100228</t>
  </si>
  <si>
    <t>100923</t>
  </si>
  <si>
    <t>100927</t>
  </si>
  <si>
    <t>100928</t>
  </si>
  <si>
    <t>100929</t>
  </si>
  <si>
    <t>100214</t>
  </si>
  <si>
    <t>100932</t>
  </si>
  <si>
    <t>100933</t>
  </si>
  <si>
    <t>100934</t>
  </si>
  <si>
    <t>100936</t>
  </si>
  <si>
    <t>100250</t>
  </si>
  <si>
    <t>100939</t>
  </si>
  <si>
    <t>100940</t>
  </si>
  <si>
    <t>100941</t>
  </si>
  <si>
    <t>100942</t>
  </si>
  <si>
    <t>100943</t>
  </si>
  <si>
    <t>100227</t>
  </si>
  <si>
    <t>100945</t>
  </si>
  <si>
    <t>100947</t>
  </si>
  <si>
    <t>100226</t>
  </si>
  <si>
    <t>100948</t>
  </si>
  <si>
    <t>100950</t>
  </si>
  <si>
    <t>100249</t>
  </si>
  <si>
    <t>100952</t>
  </si>
  <si>
    <t>100953</t>
  </si>
  <si>
    <t>100955</t>
  </si>
  <si>
    <t>100287</t>
  </si>
  <si>
    <t>100956</t>
  </si>
  <si>
    <t>100959</t>
  </si>
  <si>
    <t>100261</t>
  </si>
  <si>
    <t>100961</t>
  </si>
  <si>
    <t>100962</t>
  </si>
  <si>
    <t>100966</t>
  </si>
  <si>
    <t>100969</t>
  </si>
  <si>
    <t>100972</t>
  </si>
  <si>
    <t>100974</t>
  </si>
  <si>
    <t>100975</t>
  </si>
  <si>
    <t>100977</t>
  </si>
  <si>
    <t>100978</t>
  </si>
  <si>
    <t>100981</t>
  </si>
  <si>
    <t>100240</t>
  </si>
  <si>
    <t>100982</t>
  </si>
  <si>
    <t>100983</t>
  </si>
  <si>
    <t>100239</t>
  </si>
  <si>
    <t>100985</t>
  </si>
  <si>
    <t>100237</t>
  </si>
  <si>
    <t>100238</t>
  </si>
  <si>
    <t>100986</t>
  </si>
  <si>
    <t>100987</t>
  </si>
  <si>
    <t>100988</t>
  </si>
  <si>
    <t>100260</t>
  </si>
  <si>
    <t>100302</t>
  </si>
  <si>
    <t>100274</t>
  </si>
  <si>
    <t>100209</t>
  </si>
  <si>
    <t>100991</t>
  </si>
  <si>
    <t>100992</t>
  </si>
  <si>
    <t>100993</t>
  </si>
  <si>
    <t>100994</t>
  </si>
  <si>
    <t>100259</t>
  </si>
  <si>
    <t>100273</t>
  </si>
  <si>
    <t>100996</t>
  </si>
  <si>
    <t>100998</t>
  </si>
  <si>
    <t>100999</t>
  </si>
  <si>
    <t>101000</t>
  </si>
  <si>
    <t>100257</t>
  </si>
  <si>
    <t>100258</t>
  </si>
  <si>
    <t>101003</t>
  </si>
  <si>
    <t>101005</t>
  </si>
  <si>
    <t>100208</t>
  </si>
  <si>
    <t>101008</t>
  </si>
  <si>
    <t>101009</t>
  </si>
  <si>
    <t>100307</t>
  </si>
  <si>
    <t>101011</t>
  </si>
  <si>
    <t>101012</t>
  </si>
  <si>
    <t>100271</t>
  </si>
  <si>
    <t>100301</t>
  </si>
  <si>
    <t>101016</t>
  </si>
  <si>
    <t>101019</t>
  </si>
  <si>
    <t>100336</t>
  </si>
  <si>
    <t>101023</t>
  </si>
  <si>
    <t>101024</t>
  </si>
  <si>
    <t>100206</t>
  </si>
  <si>
    <t>100286</t>
  </si>
  <si>
    <t>100324</t>
  </si>
  <si>
    <t>100334</t>
  </si>
  <si>
    <t>100335</t>
  </si>
  <si>
    <t>101025</t>
  </si>
  <si>
    <t>101029</t>
  </si>
  <si>
    <t>101031</t>
  </si>
  <si>
    <t>100205</t>
  </si>
  <si>
    <t>100222</t>
  </si>
  <si>
    <t>101034</t>
  </si>
  <si>
    <t>100221</t>
  </si>
  <si>
    <t>100246</t>
  </si>
  <si>
    <t>100298</t>
  </si>
  <si>
    <t>101035</t>
  </si>
  <si>
    <t>100333</t>
  </si>
  <si>
    <t>101036</t>
  </si>
  <si>
    <t>101037</t>
  </si>
  <si>
    <t>101039</t>
  </si>
  <si>
    <t>101042</t>
  </si>
  <si>
    <t>101043</t>
  </si>
  <si>
    <t>101044</t>
  </si>
  <si>
    <t>100219</t>
  </si>
  <si>
    <t>100220</t>
  </si>
  <si>
    <t>100235</t>
  </si>
  <si>
    <t>100300</t>
  </si>
  <si>
    <t>101046</t>
  </si>
  <si>
    <t>100366</t>
  </si>
  <si>
    <t>101052</t>
  </si>
  <si>
    <t>101053</t>
  </si>
  <si>
    <t>101054</t>
  </si>
  <si>
    <t>100234</t>
  </si>
  <si>
    <t>100269</t>
  </si>
  <si>
    <t>100317</t>
  </si>
  <si>
    <t>100318</t>
  </si>
  <si>
    <t>100319</t>
  </si>
  <si>
    <t>101058</t>
  </si>
  <si>
    <t>101061</t>
  </si>
  <si>
    <t>100365</t>
  </si>
  <si>
    <t>100374</t>
  </si>
  <si>
    <t>101066</t>
  </si>
  <si>
    <t>101067</t>
  </si>
  <si>
    <t>101068</t>
  </si>
  <si>
    <t>100244</t>
  </si>
  <si>
    <t>101069</t>
  </si>
  <si>
    <t>101070</t>
  </si>
  <si>
    <t>101071</t>
  </si>
  <si>
    <t>101073</t>
  </si>
  <si>
    <t>101074</t>
  </si>
  <si>
    <t>100364</t>
  </si>
  <si>
    <t>101075</t>
  </si>
  <si>
    <t>101076</t>
  </si>
  <si>
    <t>100218</t>
  </si>
  <si>
    <t>101083</t>
  </si>
  <si>
    <t>101088</t>
  </si>
  <si>
    <t>101089</t>
  </si>
  <si>
    <t>101090</t>
  </si>
  <si>
    <t>101091</t>
  </si>
  <si>
    <t>101092</t>
  </si>
  <si>
    <t>101093</t>
  </si>
  <si>
    <t>100347</t>
  </si>
  <si>
    <t>101094</t>
  </si>
  <si>
    <t>100204</t>
  </si>
  <si>
    <t>100344</t>
  </si>
  <si>
    <t>100346</t>
  </si>
  <si>
    <t>100391</t>
  </si>
  <si>
    <t>101096</t>
  </si>
  <si>
    <t>100203</t>
  </si>
  <si>
    <t>100231</t>
  </si>
  <si>
    <t>101098</t>
  </si>
  <si>
    <t>101100</t>
  </si>
  <si>
    <t>100202</t>
  </si>
  <si>
    <t>100217</t>
  </si>
  <si>
    <t>101102</t>
  </si>
  <si>
    <t>100305</t>
  </si>
  <si>
    <t>101104</t>
  </si>
  <si>
    <t>101105</t>
  </si>
  <si>
    <t>100201</t>
  </si>
  <si>
    <t>100230</t>
  </si>
  <si>
    <t>100295</t>
  </si>
  <si>
    <t>100360</t>
  </si>
  <si>
    <t>100361</t>
  </si>
  <si>
    <t>101107</t>
  </si>
  <si>
    <t>101109</t>
  </si>
  <si>
    <t>100229</t>
  </si>
  <si>
    <t>100282</t>
  </si>
  <si>
    <t>101111</t>
  </si>
  <si>
    <t>100400</t>
  </si>
  <si>
    <t>101113</t>
  </si>
  <si>
    <t>101114</t>
  </si>
  <si>
    <t>100200</t>
  </si>
  <si>
    <t>100330</t>
  </si>
  <si>
    <t>101115</t>
  </si>
  <si>
    <t>101116</t>
  </si>
  <si>
    <t>100216</t>
  </si>
  <si>
    <t>100389</t>
  </si>
  <si>
    <t>101117</t>
  </si>
  <si>
    <t>101120</t>
  </si>
  <si>
    <t>101121</t>
  </si>
  <si>
    <t>101122</t>
  </si>
  <si>
    <t>101123</t>
  </si>
  <si>
    <t>101125</t>
  </si>
  <si>
    <t>101126</t>
  </si>
  <si>
    <t>Customer Type</t>
  </si>
  <si>
    <t>Return to Pane</t>
  </si>
  <si>
    <t>Shift + F6</t>
  </si>
  <si>
    <t>Insurance</t>
  </si>
  <si>
    <t>Naming Cells</t>
  </si>
  <si>
    <t>Enter Cell</t>
  </si>
  <si>
    <t>Ctrl [</t>
  </si>
  <si>
    <t>Ctrl ]</t>
  </si>
  <si>
    <t>Jumps to the cells that drive the calculation in the current cell</t>
  </si>
  <si>
    <t>Jumps to the cells that use the current cell in some way</t>
  </si>
  <si>
    <t>Company Name:</t>
  </si>
  <si>
    <t>Date:</t>
  </si>
  <si>
    <t>ABC Company</t>
  </si>
  <si>
    <t>1) Create a dynamic header that is driven by the company name and year (based on the date that the user enters)</t>
  </si>
  <si>
    <t>2) Create a dynamic header that is driven by the company name and full date</t>
  </si>
  <si>
    <t>Dynamic Header 2:</t>
  </si>
  <si>
    <t>Find</t>
  </si>
  <si>
    <t>Ctrl + F</t>
  </si>
  <si>
    <t>Find &amp; Replace</t>
  </si>
  <si>
    <t>Ctrl + H</t>
  </si>
  <si>
    <t>2) Replace "Farming" with "Agriculture"</t>
  </si>
  <si>
    <t>Alt + W + S</t>
  </si>
  <si>
    <t>1) Find "Farming" in the Customer Type list</t>
  </si>
  <si>
    <t>=IF</t>
  </si>
  <si>
    <t>Employee No.</t>
  </si>
  <si>
    <t>Module 1</t>
  </si>
  <si>
    <t>Module 2</t>
  </si>
  <si>
    <t>Module 3</t>
  </si>
  <si>
    <t>Module 4</t>
  </si>
  <si>
    <t>Module 5</t>
  </si>
  <si>
    <t>Module 6</t>
  </si>
  <si>
    <t>Module 7</t>
  </si>
  <si>
    <t>Module 8</t>
  </si>
  <si>
    <t>Module 9</t>
  </si>
  <si>
    <t>Module 10</t>
  </si>
  <si>
    <t>Module 11</t>
  </si>
  <si>
    <t>Module 12</t>
  </si>
  <si>
    <t>Min. Requirement</t>
  </si>
  <si>
    <t>1) Determine which employees have passed the requirement to complete the minimum number of training modules</t>
  </si>
  <si>
    <t>&gt;</t>
  </si>
  <si>
    <t>Greater than</t>
  </si>
  <si>
    <t>&lt;</t>
  </si>
  <si>
    <t>Less than</t>
  </si>
  <si>
    <t>Equal to</t>
  </si>
  <si>
    <t>&gt;=</t>
  </si>
  <si>
    <t>Greater than or equal to</t>
  </si>
  <si>
    <t>&lt;=</t>
  </si>
  <si>
    <t>Less than or equal to</t>
  </si>
  <si>
    <t>Passed?</t>
  </si>
  <si>
    <t>=Sumproduct</t>
  </si>
  <si>
    <t>Completed?</t>
  </si>
  <si>
    <t>January</t>
  </si>
  <si>
    <t>February</t>
  </si>
  <si>
    <t>March</t>
  </si>
  <si>
    <t>Commission</t>
  </si>
  <si>
    <t>Commission Rate</t>
  </si>
  <si>
    <t>Step</t>
  </si>
  <si>
    <t>1) Calculate the total commission earned by the company's salesman in Q1 2021</t>
  </si>
  <si>
    <t>2) Identify the top 10% and bottom 10% performers with conditional formatting</t>
  </si>
  <si>
    <t>=AND</t>
  </si>
  <si>
    <t>=IFS</t>
  </si>
  <si>
    <t>Logic test that returns a true or false value, based on a specified condition</t>
  </si>
  <si>
    <t>Logic test that requires multiple conditions to be met at the same time</t>
  </si>
  <si>
    <t>Students</t>
  </si>
  <si>
    <t>Core course</t>
  </si>
  <si>
    <t>Betty</t>
  </si>
  <si>
    <t>Jasmine</t>
  </si>
  <si>
    <t>Mary</t>
  </si>
  <si>
    <t>Peter</t>
  </si>
  <si>
    <t>Sonya</t>
  </si>
  <si>
    <t>Stephanie</t>
  </si>
  <si>
    <t>William</t>
  </si>
  <si>
    <t>Elec. Course 1</t>
  </si>
  <si>
    <t>Elec. Course 2</t>
  </si>
  <si>
    <t>Successful?</t>
  </si>
  <si>
    <t>Tanner</t>
  </si>
  <si>
    <t>Ray</t>
  </si>
  <si>
    <t>Logic test that returns a specified value, based on a specified condition</t>
  </si>
  <si>
    <t>Course requirement</t>
  </si>
  <si>
    <t>=OR</t>
  </si>
  <si>
    <t>Logic test that requires only one of several conditions to be met</t>
  </si>
  <si>
    <t>Customer</t>
  </si>
  <si>
    <t>Net Worth</t>
  </si>
  <si>
    <t>Credit Score</t>
  </si>
  <si>
    <t>Salary</t>
  </si>
  <si>
    <t>Credit Requirement</t>
  </si>
  <si>
    <t>Wanda</t>
  </si>
  <si>
    <t>Isabella</t>
  </si>
  <si>
    <t>Melinda</t>
  </si>
  <si>
    <t>Ora</t>
  </si>
  <si>
    <t>Elli</t>
  </si>
  <si>
    <t>Diana</t>
  </si>
  <si>
    <t>Pearl</t>
  </si>
  <si>
    <t>Adrienne</t>
  </si>
  <si>
    <t>Llana</t>
  </si>
  <si>
    <t>Shania</t>
  </si>
  <si>
    <t>Reiss</t>
  </si>
  <si>
    <t>Luminita</t>
  </si>
  <si>
    <t>Yolanda</t>
  </si>
  <si>
    <t>Vanessa</t>
  </si>
  <si>
    <t>Dynamic Text &amp; Concatenate</t>
  </si>
  <si>
    <t>Sumifs &amp; Averageifs</t>
  </si>
  <si>
    <t>=SUMIFS</t>
  </si>
  <si>
    <t>=AVERAGEIFS</t>
  </si>
  <si>
    <t>Sums a range of values based on a specified set of conditions</t>
  </si>
  <si>
    <t>Averages a range of values based on a specified set of conditions</t>
  </si>
  <si>
    <t>Sumifs</t>
  </si>
  <si>
    <t>Averageifs</t>
  </si>
  <si>
    <t>1) Determine which students have passed the course requirements required to proceed to the next semester</t>
  </si>
  <si>
    <t>1) Determine which customers meet the credit requirements for a car loan</t>
  </si>
  <si>
    <r>
      <t xml:space="preserve">1) Create a dropdown list for </t>
    </r>
    <r>
      <rPr>
        <b/>
        <sz val="11"/>
        <color theme="1"/>
        <rFont val="Century Gothic"/>
        <family val="2"/>
      </rPr>
      <t>Location</t>
    </r>
    <r>
      <rPr>
        <sz val="11"/>
        <color theme="1"/>
        <rFont val="Century Gothic"/>
        <family val="2"/>
      </rPr>
      <t xml:space="preserve">, </t>
    </r>
    <r>
      <rPr>
        <b/>
        <sz val="11"/>
        <color theme="1"/>
        <rFont val="Century Gothic"/>
        <family val="2"/>
      </rPr>
      <t xml:space="preserve">Region </t>
    </r>
    <r>
      <rPr>
        <sz val="11"/>
        <color theme="1"/>
        <rFont val="Century Gothic"/>
        <family val="2"/>
      </rPr>
      <t xml:space="preserve">and </t>
    </r>
    <r>
      <rPr>
        <b/>
        <sz val="11"/>
        <color theme="1"/>
        <rFont val="Century Gothic"/>
        <family val="2"/>
      </rPr>
      <t>Customer</t>
    </r>
  </si>
  <si>
    <r>
      <t xml:space="preserve">2) Find the sum and average of </t>
    </r>
    <r>
      <rPr>
        <b/>
        <sz val="11"/>
        <color theme="1"/>
        <rFont val="Century Gothic"/>
        <family val="2"/>
      </rPr>
      <t xml:space="preserve">Retail </t>
    </r>
    <r>
      <rPr>
        <sz val="11"/>
        <color theme="1"/>
        <rFont val="Century Gothic"/>
        <family val="2"/>
      </rPr>
      <t xml:space="preserve">customers in the </t>
    </r>
    <r>
      <rPr>
        <b/>
        <sz val="11"/>
        <color theme="1"/>
        <rFont val="Century Gothic"/>
        <family val="2"/>
      </rPr>
      <t xml:space="preserve">East </t>
    </r>
    <r>
      <rPr>
        <sz val="11"/>
        <color theme="1"/>
        <rFont val="Century Gothic"/>
        <family val="2"/>
      </rPr>
      <t xml:space="preserve">region of the </t>
    </r>
    <r>
      <rPr>
        <b/>
        <sz val="11"/>
        <color theme="1"/>
        <rFont val="Century Gothic"/>
        <family val="2"/>
      </rPr>
      <t xml:space="preserve">Urban </t>
    </r>
    <r>
      <rPr>
        <sz val="11"/>
        <color theme="1"/>
        <rFont val="Century Gothic"/>
        <family val="2"/>
      </rPr>
      <t>location</t>
    </r>
  </si>
  <si>
    <t>2) Audit the variables with the dropdown list</t>
  </si>
  <si>
    <t>Revenue Growth Rate</t>
  </si>
  <si>
    <t>The Choose Function</t>
  </si>
  <si>
    <t>The Ifs Function</t>
  </si>
  <si>
    <t>The If Function: Part 3</t>
  </si>
  <si>
    <t>The If Function: Part 2</t>
  </si>
  <si>
    <t>The If Function: Part 1</t>
  </si>
  <si>
    <t>Upside Case</t>
  </si>
  <si>
    <t>Base Case</t>
  </si>
  <si>
    <t>Downside Case</t>
  </si>
  <si>
    <r>
      <t xml:space="preserve">1) Create 3 revenue growth cases: </t>
    </r>
    <r>
      <rPr>
        <b/>
        <sz val="11"/>
        <color theme="1"/>
        <rFont val="Century Gothic"/>
        <family val="2"/>
      </rPr>
      <t>Upside</t>
    </r>
    <r>
      <rPr>
        <sz val="11"/>
        <color theme="1"/>
        <rFont val="Century Gothic"/>
        <family val="2"/>
      </rPr>
      <t xml:space="preserve">, </t>
    </r>
    <r>
      <rPr>
        <b/>
        <sz val="11"/>
        <color theme="1"/>
        <rFont val="Century Gothic"/>
        <family val="2"/>
      </rPr>
      <t xml:space="preserve">Base </t>
    </r>
    <r>
      <rPr>
        <sz val="11"/>
        <color theme="1"/>
        <rFont val="Century Gothic"/>
        <family val="2"/>
      </rPr>
      <t xml:space="preserve">and </t>
    </r>
    <r>
      <rPr>
        <b/>
        <sz val="11"/>
        <color theme="1"/>
        <rFont val="Century Gothic"/>
        <family val="2"/>
      </rPr>
      <t>Downside</t>
    </r>
  </si>
  <si>
    <t>2) Sensitize the revenue growth expected using these cases</t>
  </si>
  <si>
    <t>=CHOOSE</t>
  </si>
  <si>
    <t>Returns a value from a range based on a specified position</t>
  </si>
  <si>
    <t>=COUNTA</t>
  </si>
  <si>
    <t>Student's Name</t>
  </si>
  <si>
    <t>Parent 1 Income</t>
  </si>
  <si>
    <t>Parent 2 Income</t>
  </si>
  <si>
    <t>Family Income</t>
  </si>
  <si>
    <t>Siblings</t>
  </si>
  <si>
    <t>F/T Student?</t>
  </si>
  <si>
    <t>Grant</t>
  </si>
  <si>
    <t>Yes</t>
  </si>
  <si>
    <t>No</t>
  </si>
  <si>
    <t>Grants Awarded</t>
  </si>
  <si>
    <t>Countifs</t>
  </si>
  <si>
    <t>Ineligible Applicants</t>
  </si>
  <si>
    <t>Counta - Countifs</t>
  </si>
  <si>
    <t>Counts the number of cells containing ANY type of information</t>
  </si>
  <si>
    <t>=COUNTIFS</t>
  </si>
  <si>
    <t>Counts a range of values based on a specified set of conditions</t>
  </si>
  <si>
    <t>3) Count the number of students eligible for a grant</t>
  </si>
  <si>
    <t>4) Count the number of students ineligible for a grant</t>
  </si>
  <si>
    <t>Max Family Income</t>
  </si>
  <si>
    <t>Min. Dependents</t>
  </si>
  <si>
    <t>Full Time (F/T)?</t>
  </si>
  <si>
    <t>Grant requirements</t>
  </si>
  <si>
    <t>2) Calculate the total number of dependants</t>
  </si>
  <si>
    <t>Depend.</t>
  </si>
  <si>
    <t>=EOMONTH</t>
  </si>
  <si>
    <t>Calculates the last day of the month based on a specified number of months</t>
  </si>
  <si>
    <t>=EDATE</t>
  </si>
  <si>
    <t>Calculates exact date based on a specified number of months</t>
  </si>
  <si>
    <t>=YEARFRAC</t>
  </si>
  <si>
    <t>=YEAR</t>
  </si>
  <si>
    <t>Extracts the year from a given date</t>
  </si>
  <si>
    <t>CBCV2922429</t>
  </si>
  <si>
    <t>CBCV6745007</t>
  </si>
  <si>
    <t>CBCV9127690</t>
  </si>
  <si>
    <t>CBCV9546559</t>
  </si>
  <si>
    <t>CBCV5436175</t>
  </si>
  <si>
    <t>CBCV1010967</t>
  </si>
  <si>
    <t>CBCV8929877</t>
  </si>
  <si>
    <t>CBCV6473081</t>
  </si>
  <si>
    <t>CBCV3734736</t>
  </si>
  <si>
    <t>CBCV3198155</t>
  </si>
  <si>
    <t>CBCV9367443</t>
  </si>
  <si>
    <t>CBCV1607038</t>
  </si>
  <si>
    <t>CBCV7795664</t>
  </si>
  <si>
    <t>CBCV8083418</t>
  </si>
  <si>
    <t>CBCV2119747</t>
  </si>
  <si>
    <t>CBCV1109393</t>
  </si>
  <si>
    <t>CBCV6417201</t>
  </si>
  <si>
    <t>CBCV8493894</t>
  </si>
  <si>
    <t>CBCV9776668</t>
  </si>
  <si>
    <t>Tracking &amp; Editing Data</t>
  </si>
  <si>
    <t>2017</t>
  </si>
  <si>
    <t>2018</t>
  </si>
  <si>
    <t>2019</t>
  </si>
  <si>
    <t>2020</t>
  </si>
  <si>
    <t>2021</t>
  </si>
  <si>
    <t>2022</t>
  </si>
  <si>
    <t>=XLOOKUP</t>
  </si>
  <si>
    <t>Newer and more robust than older lookup options</t>
  </si>
  <si>
    <t>Xlookup: Part 1</t>
  </si>
  <si>
    <t>VLOOKUP /
 HLOOKUP</t>
  </si>
  <si>
    <t>XLOOKUP</t>
  </si>
  <si>
    <t>Xlookup: Part 2</t>
  </si>
  <si>
    <t>Xlookup</t>
  </si>
  <si>
    <t>Goalseek</t>
  </si>
  <si>
    <t>Data Table</t>
  </si>
  <si>
    <t>ALT + A + W + G</t>
  </si>
  <si>
    <t>ALT + A + W + T</t>
  </si>
  <si>
    <t>1) Determine the max family income that would be needed to allow 18 students to receive a grant</t>
  </si>
  <si>
    <t>3) Determine the number of grants awarded under various changes to max family income and min dependents</t>
  </si>
  <si>
    <t>2) Determine the min number of dependents that would be required to allow only 8 students to receive a grant</t>
  </si>
  <si>
    <t>Grants Awarded - Sensitivity Analysis</t>
  </si>
  <si>
    <t>Future Value</t>
  </si>
  <si>
    <t>Present Value</t>
  </si>
  <si>
    <t>Future Value (FV) &amp; Present Value (PV)</t>
  </si>
  <si>
    <t>=PV</t>
  </si>
  <si>
    <t>=FV</t>
  </si>
  <si>
    <t>Find the future value of an investment made today</t>
  </si>
  <si>
    <t>Finds the present value of an investment made today</t>
  </si>
  <si>
    <t>1) Find the future value of the following investment in a savings account</t>
  </si>
  <si>
    <t>2) Now revert back to the present value using the future value calculated</t>
  </si>
  <si>
    <t>Net Present Value (NPV) and XNPV</t>
  </si>
  <si>
    <t>=NPV</t>
  </si>
  <si>
    <t>Calculates the NET present value of an investment made today</t>
  </si>
  <si>
    <t>=XNPV</t>
  </si>
  <si>
    <t>Calculates the NET present value of an investment made today, based on a specified set of dates</t>
  </si>
  <si>
    <t>1) Find the NPV of the following investment, assuming that annual cashflows are received at the same interval each year</t>
  </si>
  <si>
    <t>2) Find the NPV of the following investment, assuming that annual cashflows are received at varying intervals each year</t>
  </si>
  <si>
    <t>Discount rate</t>
  </si>
  <si>
    <t>Cash Flow</t>
  </si>
  <si>
    <t>Initial Investment</t>
  </si>
  <si>
    <t>Number of Years</t>
  </si>
  <si>
    <t>NPV</t>
  </si>
  <si>
    <t>XNPV</t>
  </si>
  <si>
    <t>Internal Rate of Return (IRR) &amp; XIRR</t>
  </si>
  <si>
    <t>=IRR</t>
  </si>
  <si>
    <t>=XIRR</t>
  </si>
  <si>
    <t>IRR</t>
  </si>
  <si>
    <t>XIRR</t>
  </si>
  <si>
    <t>1) Find the IRR of the following investment, assuming that annual cashflows are received at the same interval each year</t>
  </si>
  <si>
    <t>2) Find the IRR of the following investment, assuming that annual cashflows are received at varying intervals each year</t>
  </si>
  <si>
    <t>Calculates the Internal Rate of Return of an investment made today</t>
  </si>
  <si>
    <t>Calculates the Internal Rate of Return of an investment made today, based on a specified set of dates</t>
  </si>
  <si>
    <t>Flash Fill</t>
  </si>
  <si>
    <t>Automatically populates data, based on an identified pattern</t>
  </si>
  <si>
    <t>VBA &amp; Macros</t>
  </si>
  <si>
    <t>Alt + L + V</t>
  </si>
  <si>
    <t>Macro Dialog Box</t>
  </si>
  <si>
    <t>Recording Macros</t>
  </si>
  <si>
    <t>Relative References</t>
  </si>
  <si>
    <t>Alt + L + U</t>
  </si>
  <si>
    <t>Alt + L + R</t>
  </si>
  <si>
    <t>Inserting Charts</t>
  </si>
  <si>
    <t>Insert a bar chart</t>
  </si>
  <si>
    <t>Insert a pie chart</t>
  </si>
  <si>
    <t>Alt + N + C1</t>
  </si>
  <si>
    <t>Alt + N + Q</t>
  </si>
  <si>
    <t>1) Create a bar chart, using the following data from a survey of airline passengers</t>
  </si>
  <si>
    <t>2) Create a pie chart, based on the percentage of total passengers surveyed for each airline</t>
  </si>
  <si>
    <t>Airline</t>
  </si>
  <si>
    <t>Customers</t>
  </si>
  <si>
    <t>Emirates</t>
  </si>
  <si>
    <t>WestJet</t>
  </si>
  <si>
    <t>Air Canada</t>
  </si>
  <si>
    <t>Turkish Airlines</t>
  </si>
  <si>
    <t>KLM</t>
  </si>
  <si>
    <t>Air France</t>
  </si>
  <si>
    <t>Lufthansa</t>
  </si>
  <si>
    <t>% of total</t>
  </si>
  <si>
    <t>Qatar</t>
  </si>
  <si>
    <t>Text to Columns</t>
  </si>
  <si>
    <t>Alt + A + E</t>
  </si>
  <si>
    <t>1) Split the following text into separate columns</t>
  </si>
  <si>
    <t>Arsenal, London, England</t>
  </si>
  <si>
    <t>Manchester United, Manchester, England</t>
  </si>
  <si>
    <t>Paris Saint Germain, Paris, France</t>
  </si>
  <si>
    <t>Liverpool, Liverpool, England</t>
  </si>
  <si>
    <t>Manchester City, Manchester, England</t>
  </si>
  <si>
    <t>Bayern München, Munich, Germany</t>
  </si>
  <si>
    <t>Chelsea, London, England</t>
  </si>
  <si>
    <t>Southampton, Southampton, England</t>
  </si>
  <si>
    <t>OGC Nice, Nice, France</t>
  </si>
  <si>
    <t>Borussia Dortmund, Dortmund, Germany</t>
  </si>
  <si>
    <t>Werder Bremen, Bremen, Germany</t>
  </si>
  <si>
    <t>Olympiakos, Piraeus, Greece</t>
  </si>
  <si>
    <t>Panathinaikos, Athens, Greece</t>
  </si>
  <si>
    <t>Lazio, Rome, Italy</t>
  </si>
  <si>
    <t>Sampdoria, Genoa, Italy</t>
  </si>
  <si>
    <t>Fiorentina, Florence, Italy</t>
  </si>
  <si>
    <t>Benfica, Lisbon, Portugal</t>
  </si>
  <si>
    <t>Nacional, Funchal, Portugal</t>
  </si>
  <si>
    <t>Sporting, Lisbon, Portgual</t>
  </si>
  <si>
    <t>Barcelona, Barcelona, Spain</t>
  </si>
  <si>
    <t>Real Madrid, Madrid, Spain</t>
  </si>
  <si>
    <t>Osasuna, Pamplona, Spain</t>
  </si>
  <si>
    <t>Galatasaray, Istanbul, Turkey</t>
  </si>
  <si>
    <t>Fenerbahce, Istanbul, Turkey</t>
  </si>
  <si>
    <t>Counta and Countifs: Part 1</t>
  </si>
  <si>
    <t>Criteria</t>
  </si>
  <si>
    <t>Sale date</t>
  </si>
  <si>
    <t>Manufacturer</t>
  </si>
  <si>
    <t>GM</t>
  </si>
  <si>
    <t>USA</t>
  </si>
  <si>
    <t>Fiat</t>
  </si>
  <si>
    <t>Canada</t>
  </si>
  <si>
    <t>Toyota</t>
  </si>
  <si>
    <t>Latin America</t>
  </si>
  <si>
    <t>Ford</t>
  </si>
  <si>
    <t>Mexico</t>
  </si>
  <si>
    <t>Filtering &amp; Subtotal</t>
  </si>
  <si>
    <t>Sorting</t>
  </si>
  <si>
    <t>=SUBTOTAL</t>
  </si>
  <si>
    <t>Filtering</t>
  </si>
  <si>
    <t>Alt + A + T</t>
  </si>
  <si>
    <t>Performs various calculations on a grouped range of data</t>
  </si>
  <si>
    <t>Clear Filters</t>
  </si>
  <si>
    <t>Alt + A + C</t>
  </si>
  <si>
    <t>1) Filter the transactions below for 2020 and Office Supplies only</t>
  </si>
  <si>
    <t>2) Calculate the sum of the filtered data</t>
  </si>
  <si>
    <t>3) Calculate the average of the filtered data</t>
  </si>
  <si>
    <t>Sorting Dialog</t>
  </si>
  <si>
    <t>Alt + A + SS</t>
  </si>
  <si>
    <t>2) Sort the data below by Region first (A-Z) and then by transaction value (highest to lowest)</t>
  </si>
  <si>
    <t>Transaction Value</t>
  </si>
  <si>
    <t>Pivot Tables</t>
  </si>
  <si>
    <t>Alt + N + V</t>
  </si>
  <si>
    <t>City</t>
  </si>
  <si>
    <t>Store</t>
  </si>
  <si>
    <t>Product</t>
  </si>
  <si>
    <t>New York</t>
  </si>
  <si>
    <t>3090</t>
  </si>
  <si>
    <t>Snacks</t>
  </si>
  <si>
    <t>Potato Chips</t>
  </si>
  <si>
    <t>3036</t>
  </si>
  <si>
    <t>Chocolate Chip</t>
  </si>
  <si>
    <t>Boston</t>
  </si>
  <si>
    <t>3000</t>
  </si>
  <si>
    <t>Oatmeal Raisin</t>
  </si>
  <si>
    <t>Philadelphia</t>
  </si>
  <si>
    <t>3082</t>
  </si>
  <si>
    <t>Bars</t>
  </si>
  <si>
    <t>Carrot</t>
  </si>
  <si>
    <t>Los Angeles</t>
  </si>
  <si>
    <t>3062</t>
  </si>
  <si>
    <t>San Diego</t>
  </si>
  <si>
    <t>3659</t>
  </si>
  <si>
    <t>Crackers</t>
  </si>
  <si>
    <t>Whole Wheat</t>
  </si>
  <si>
    <t>Pretzels</t>
  </si>
  <si>
    <t>Arrowroot</t>
  </si>
  <si>
    <t>Bran</t>
  </si>
  <si>
    <t>Banana</t>
  </si>
  <si>
    <t>Saltines</t>
  </si>
  <si>
    <t>Cheese</t>
  </si>
  <si>
    <t>Total Price</t>
  </si>
  <si>
    <t>Grand Total</t>
  </si>
  <si>
    <t>Sum of Revenue</t>
  </si>
  <si>
    <t>1) Calculate total revenue on all transactions</t>
  </si>
  <si>
    <t>Years</t>
  </si>
  <si>
    <t>Pivot Tables: Part 1</t>
  </si>
  <si>
    <t>Pivot Tables: Part 2</t>
  </si>
  <si>
    <t>1) Create slicers to filter the data</t>
  </si>
  <si>
    <t>2) Insert a bar chart to illustrate the pivoted data</t>
  </si>
  <si>
    <t>2) Pivot revenue based on the year and category</t>
  </si>
  <si>
    <t>3) Filter the pivoted data based on product and city</t>
  </si>
  <si>
    <t>Error in your calculation</t>
  </si>
  <si>
    <t>New Name</t>
  </si>
  <si>
    <t>Name Manager</t>
  </si>
  <si>
    <t>Alt + M + M + D</t>
  </si>
  <si>
    <t>Alt + M + N</t>
  </si>
  <si>
    <t>Dynamic Header 1:</t>
  </si>
  <si>
    <t>Combines a string of text and numbers</t>
  </si>
  <si>
    <t>=TEXT</t>
  </si>
  <si>
    <t>Converts a numerical value into a text value</t>
  </si>
  <si>
    <t>Enters current date</t>
  </si>
  <si>
    <t>=TODAY</t>
  </si>
  <si>
    <t>Sample Dataset</t>
  </si>
  <si>
    <t>Operation</t>
  </si>
  <si>
    <t>Profit Margin</t>
  </si>
  <si>
    <t>Gross Margin</t>
  </si>
  <si>
    <t>Financial Summary - XYZ Corporation</t>
  </si>
  <si>
    <t>In C$, unless stated otherwise</t>
  </si>
  <si>
    <t>Product Type</t>
  </si>
  <si>
    <t>Financial Summary - DK Corporation</t>
  </si>
  <si>
    <t>Opex (% of sales)</t>
  </si>
  <si>
    <t>In C$000s, unless stated otherwise</t>
  </si>
  <si>
    <t>Kevin</t>
  </si>
  <si>
    <t>4) Apply a color scale across all students to identify how students are performing overall</t>
  </si>
  <si>
    <t>1) Calculate the total family income for the applicants below</t>
  </si>
  <si>
    <t>Custom Formatting</t>
  </si>
  <si>
    <t>Level I</t>
  </si>
  <si>
    <t>Level II</t>
  </si>
  <si>
    <t>Level III</t>
  </si>
  <si>
    <t>Common Excel Terms</t>
  </si>
  <si>
    <t>Workbook</t>
  </si>
  <si>
    <t>The Excel spreadsheet or file that you are currently working in</t>
  </si>
  <si>
    <t>Worksheet</t>
  </si>
  <si>
    <t>A specific tab or worksheet within the workbook</t>
  </si>
  <si>
    <t>Cell</t>
  </si>
  <si>
    <t>A rectangular area within the worksheet where you can input data</t>
  </si>
  <si>
    <t>Columns and Rows</t>
  </si>
  <si>
    <t>Data can be aligned within columns and rows</t>
  </si>
  <si>
    <t>Ribbon</t>
  </si>
  <si>
    <t>Selection of commands available to the user</t>
  </si>
  <si>
    <t>Cell Range</t>
  </si>
  <si>
    <t>Collection of cells</t>
  </si>
  <si>
    <t>Formula</t>
  </si>
  <si>
    <t>A sequence in a cell that begins with an = sign</t>
  </si>
  <si>
    <t>Formula Bar</t>
  </si>
  <si>
    <t>Displays the contents of a cell</t>
  </si>
  <si>
    <t>Function</t>
  </si>
  <si>
    <t>Formulas that are pre-built into Excel</t>
  </si>
  <si>
    <t xml:space="preserve"> </t>
  </si>
  <si>
    <t>The Sumproduct Function</t>
  </si>
  <si>
    <t>Round</t>
  </si>
  <si>
    <t>6) Change the list to upper case</t>
  </si>
  <si>
    <t>7) Change the list to lower case</t>
  </si>
  <si>
    <t>2) Freeze Row 18</t>
  </si>
  <si>
    <t>3) Freeze both Column B and Row 18</t>
  </si>
  <si>
    <t>Data Validation</t>
  </si>
  <si>
    <t>Goalseek &amp; Data Tables</t>
  </si>
  <si>
    <t xml:space="preserve">Interest </t>
  </si>
  <si>
    <t>Counta and Countifs: Part 2</t>
  </si>
  <si>
    <t>1) Count the number of transactions below $20,000</t>
  </si>
  <si>
    <t>2) Count the number of transactions greater than $20,000 and less than or equal to $30,000</t>
  </si>
  <si>
    <t>3) Count the number of transactions greater than $30,000</t>
  </si>
  <si>
    <t>Move right one section</t>
  </si>
  <si>
    <t>Move left one section</t>
  </si>
  <si>
    <t>Fill right from left cell</t>
  </si>
  <si>
    <t>Confirm and Move Down</t>
  </si>
  <si>
    <t>Confirm and Stay in Cell</t>
  </si>
  <si>
    <t>Cancel</t>
  </si>
  <si>
    <t>Top and Bottom Border</t>
  </si>
  <si>
    <t>Top and Thick Bottom Border</t>
  </si>
  <si>
    <t>Alt + H + B + D</t>
  </si>
  <si>
    <t>Alt + H + B + C</t>
  </si>
  <si>
    <t>Top Center</t>
  </si>
  <si>
    <t>Middle Center</t>
  </si>
  <si>
    <t>When a data range which was being used in a formula gets deleted</t>
  </si>
  <si>
    <t>=ROUND</t>
  </si>
  <si>
    <t>Enables the user to round their results using the general rounding rule</t>
  </si>
  <si>
    <t>Alt + A + V + V</t>
  </si>
  <si>
    <t>Date Functions</t>
  </si>
  <si>
    <t>Calculates days between two dates as a percentage of a year</t>
  </si>
  <si>
    <t>1) Populate the reporting dates using EOMONTH</t>
  </si>
  <si>
    <t>2) Populate the reporting dates using EDATE</t>
  </si>
  <si>
    <t>3) Configure 2027 results to show partial results for the year, using YEARFRAC</t>
  </si>
  <si>
    <t xml:space="preserve">  </t>
  </si>
  <si>
    <t>5) Audit various categories from the dataset</t>
  </si>
  <si>
    <t>4) Find the total sales and profit on order 8083418</t>
  </si>
  <si>
    <t>1) Create a macro that converts the font of the desired cells to green (RGB: 0,128,0)</t>
  </si>
  <si>
    <t>Returns a value based on multiple specified conditions</t>
  </si>
  <si>
    <t>1) Sort the data below by Sale date (from latest to oldest)</t>
  </si>
  <si>
    <t>3) Audit the variables with the dropdown list</t>
  </si>
  <si>
    <t>1) Recalculate profit for 2022 by naming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</si>
</sst>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&quot;$&quot;#,##0;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FY&quot;#"/>
    <numFmt numFmtId="168" formatCode="_(* #,##0_);_(* \(#,##0\);_(* &quot;-&quot;??_);_(@_)"/>
    <numFmt numFmtId="169" formatCode="#,##0;\(#,##0\);\-"/>
    <numFmt numFmtId="170" formatCode="&quot;$&quot;#,##0.00"/>
    <numFmt numFmtId="171" formatCode="&quot;$&quot;#,##0"/>
    <numFmt numFmtId="172" formatCode="#,##0.00;\(#,##0.00\);\-"/>
    <numFmt numFmtId="173" formatCode="0.0%"/>
    <numFmt numFmtId="174" formatCode="[$-F800]dddd\,\ mmmm\ dd\,\ yyyy"/>
    <numFmt numFmtId="175" formatCode="0\ &quot;cars&quot;"/>
    <numFmt numFmtId="176" formatCode="0\ &quot;miles&quot;"/>
    <numFmt numFmtId="177" formatCode="0\ &quot;seats&quot;"/>
    <numFmt numFmtId="178" formatCode="dd/mmm/yyyy"/>
    <numFmt numFmtId="179" formatCode="&quot;$&quot;0.00&quot;/hr&quot;"/>
    <numFmt numFmtId="180" formatCode="&quot;$&quot;0.00"/>
    <numFmt numFmtId="181" formatCode="&quot;$&quot;#,##0.00;\(#,##0.00\);\-"/>
    <numFmt numFmtId="182" formatCode="0\ &quot;units&quot;"/>
    <numFmt numFmtId="183" formatCode="&quot;$&quot;#,##0;\(#,##0\);\-"/>
    <numFmt numFmtId="184" formatCode="&quot;$&quot;0,000;\(&quot;$&quot;0,000\);\-"/>
    <numFmt numFmtId="185" formatCode="mm/dd/yyyy"/>
    <numFmt numFmtId="186" formatCode="&quot;$&quot;#,##0;\(&quot;$&quot;#,##0\);\-"/>
    <numFmt numFmtId="187" formatCode="0.0%;\(0.0%\);\-"/>
    <numFmt numFmtId="188" formatCode="ddd\ m/d/yyyy"/>
    <numFmt numFmtId="189" formatCode="mmm/yyyy"/>
    <numFmt numFmtId="190" formatCode="_([$$-409]* #,##0.00_);_([$$-409]* \(#,##0.00\);_([$$-409]* &quot;-&quot;??_);_(@_)"/>
    <numFmt numFmtId="191" formatCode="_([$$-409]* #,##0_);_([$$-409]* \(#,##0\);_([$$-409]* &quot;-&quot;??_);_(@_)"/>
  </numFmts>
  <fonts count="9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b/>
      <sz val="9"/>
      <color indexed="9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0"/>
      <name val="Century Gothic"/>
      <family val="2"/>
    </font>
    <font>
      <b/>
      <sz val="10"/>
      <color rgb="FF000000"/>
      <name val="Century Gothic"/>
      <family val="2"/>
    </font>
    <font>
      <b/>
      <sz val="14"/>
      <name val="Century Gothic"/>
      <family val="2"/>
    </font>
    <font>
      <b/>
      <sz val="10"/>
      <name val="Century Gothic"/>
      <family val="2"/>
    </font>
    <font>
      <b/>
      <sz val="10"/>
      <color rgb="FF002060"/>
      <name val="Century Gothic"/>
      <family val="2"/>
    </font>
    <font>
      <sz val="10"/>
      <color rgb="FF0000FF"/>
      <name val="Century Gothic"/>
      <family val="2"/>
    </font>
    <font>
      <sz val="10"/>
      <color theme="1"/>
      <name val="Century Gothic"/>
      <family val="2"/>
    </font>
    <font>
      <b/>
      <sz val="10"/>
      <color theme="1"/>
      <name val="Century Gothic"/>
      <family val="2"/>
    </font>
    <font>
      <b/>
      <sz val="10"/>
      <color indexed="9"/>
      <name val="Century Gothic"/>
      <family val="2"/>
    </font>
    <font>
      <b/>
      <sz val="10"/>
      <color theme="0"/>
      <name val="Century Gothic"/>
      <family val="2"/>
    </font>
    <font>
      <b/>
      <u/>
      <sz val="14"/>
      <name val="Century Gothic"/>
      <family val="2"/>
    </font>
    <font>
      <b/>
      <sz val="10"/>
      <color rgb="FF0000FF"/>
      <name val="Century Gothic"/>
      <family val="2"/>
    </font>
    <font>
      <sz val="11"/>
      <color theme="1"/>
      <name val="Century Gothic"/>
      <family val="2"/>
    </font>
    <font>
      <b/>
      <sz val="24"/>
      <color theme="0"/>
      <name val="Century Gothic"/>
      <family val="2"/>
    </font>
    <font>
      <b/>
      <sz val="16"/>
      <color theme="0"/>
      <name val="Century Gothic"/>
      <family val="2"/>
    </font>
    <font>
      <b/>
      <sz val="11"/>
      <color theme="1"/>
      <name val="Century Gothic"/>
      <family val="2"/>
    </font>
    <font>
      <i/>
      <u/>
      <sz val="10"/>
      <name val="Century Gothic"/>
      <family val="2"/>
    </font>
    <font>
      <sz val="10"/>
      <color rgb="FF008000"/>
      <name val="Century Gothic"/>
      <family val="2"/>
    </font>
    <font>
      <sz val="10"/>
      <color rgb="FFFF0000"/>
      <name val="Century Gothic"/>
      <family val="2"/>
    </font>
    <font>
      <b/>
      <sz val="11"/>
      <color theme="0"/>
      <name val="Century Gothic"/>
      <family val="2"/>
    </font>
    <font>
      <b/>
      <u/>
      <sz val="11"/>
      <color theme="1"/>
      <name val="Century Gothic"/>
      <family val="2"/>
    </font>
    <font>
      <u/>
      <sz val="11"/>
      <color theme="1"/>
      <name val="Century Gothic"/>
      <family val="2"/>
    </font>
    <font>
      <sz val="11"/>
      <color theme="0"/>
      <name val="Calibri"/>
      <family val="2"/>
      <scheme val="minor"/>
    </font>
    <font>
      <sz val="11"/>
      <color theme="0"/>
      <name val="Century Gothic"/>
      <family val="2"/>
    </font>
    <font>
      <b/>
      <u/>
      <sz val="14"/>
      <color theme="0"/>
      <name val="Century Gothic"/>
      <family val="2"/>
    </font>
    <font>
      <sz val="10"/>
      <color theme="0"/>
      <name val="Century Gothic"/>
      <family val="2"/>
    </font>
    <font>
      <b/>
      <sz val="14"/>
      <color theme="0"/>
      <name val="Century Gothic"/>
      <family val="2"/>
    </font>
    <font>
      <sz val="11"/>
      <color rgb="FF0000FF"/>
      <name val="Century Gothic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sz val="10"/>
      <name val="MS Sans Serif"/>
      <family val="2"/>
    </font>
    <font>
      <sz val="12"/>
      <color theme="1"/>
      <name val="Calibri"/>
      <family val="2"/>
      <scheme val="minor"/>
    </font>
    <font>
      <i/>
      <sz val="11"/>
      <color theme="1"/>
      <name val="Century Gothic"/>
      <family val="2"/>
    </font>
    <font>
      <b/>
      <sz val="11"/>
      <color rgb="FF0000FF"/>
      <name val="Century Gothic"/>
      <family val="2"/>
    </font>
    <font>
      <sz val="11"/>
      <name val="Calibri"/>
      <family val="2"/>
    </font>
    <font>
      <sz val="12"/>
      <name val="Arial Narrow"/>
      <family val="2"/>
    </font>
    <font>
      <u/>
      <sz val="11"/>
      <color indexed="12"/>
      <name val="Calibri"/>
      <family val="2"/>
      <scheme val="minor"/>
    </font>
    <font>
      <sz val="11"/>
      <name val="Century Gothic"/>
      <family val="2"/>
    </font>
    <font>
      <b/>
      <sz val="11"/>
      <name val="Century Gothic"/>
      <family val="2"/>
    </font>
    <font>
      <b/>
      <i/>
      <sz val="11"/>
      <color theme="1"/>
      <name val="Century Gothic"/>
      <family val="2"/>
    </font>
    <font>
      <sz val="8"/>
      <name val="Calibri"/>
      <family val="2"/>
      <scheme val="minor"/>
    </font>
    <font>
      <sz val="11"/>
      <color rgb="FF008000"/>
      <name val="Century Gothic"/>
      <family val="2"/>
    </font>
    <font>
      <sz val="11"/>
      <color rgb="FF000000"/>
      <name val="Calibri"/>
      <family val="2"/>
    </font>
    <font>
      <b/>
      <u val="singleAccounting"/>
      <sz val="11"/>
      <color theme="0"/>
      <name val="Century Gothic"/>
      <family val="2"/>
    </font>
    <font>
      <sz val="11"/>
      <color rgb="FF000000"/>
      <name val="Century Gothic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Arial Narrow"/>
      <family val="2"/>
    </font>
    <font>
      <u/>
      <sz val="11"/>
      <color indexed="12"/>
      <name val="Arial Narrow"/>
      <family val="2"/>
    </font>
    <font>
      <u/>
      <sz val="12"/>
      <color indexed="12"/>
      <name val="Arial Narrow"/>
      <family val="2"/>
    </font>
    <font>
      <i/>
      <sz val="11"/>
      <color rgb="FF0000FF"/>
      <name val="Century Gothic"/>
      <family val="2"/>
    </font>
    <font>
      <b/>
      <sz val="9"/>
      <color theme="0"/>
      <name val="Century Gothic"/>
      <family val="2"/>
    </font>
    <font>
      <sz val="12"/>
      <color rgb="FF000000"/>
      <name val="Century Gothic"/>
      <family val="2"/>
    </font>
  </fonts>
  <fills count="6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8569B"/>
        <bgColor indexed="64"/>
      </patternFill>
    </fill>
    <fill>
      <patternFill patternType="solid">
        <fgColor theme="7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8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5" fillId="3" borderId="0" applyFill="0">
      <alignment horizontal="left"/>
    </xf>
    <xf numFmtId="0" fontId="6" fillId="4" borderId="0">
      <alignment horizontal="right" vertical="center"/>
    </xf>
    <xf numFmtId="0" fontId="7" fillId="3" borderId="0" applyFill="0"/>
    <xf numFmtId="43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0" fontId="38" fillId="0" borderId="0" applyNumberFormat="0" applyFill="0" applyBorder="0" applyAlignment="0" applyProtection="0"/>
    <xf numFmtId="0" fontId="39" fillId="0" borderId="14" applyNumberFormat="0" applyFill="0" applyAlignment="0" applyProtection="0"/>
    <xf numFmtId="0" fontId="40" fillId="0" borderId="15" applyNumberFormat="0" applyFill="0" applyAlignment="0" applyProtection="0"/>
    <xf numFmtId="0" fontId="41" fillId="0" borderId="1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0" applyNumberFormat="0" applyBorder="0" applyAlignment="0" applyProtection="0"/>
    <xf numFmtId="0" fontId="43" fillId="8" borderId="0" applyNumberFormat="0" applyBorder="0" applyAlignment="0" applyProtection="0"/>
    <xf numFmtId="0" fontId="45" fillId="10" borderId="17" applyNumberFormat="0" applyAlignment="0" applyProtection="0"/>
    <xf numFmtId="0" fontId="46" fillId="11" borderId="18" applyNumberFormat="0" applyAlignment="0" applyProtection="0"/>
    <xf numFmtId="0" fontId="47" fillId="11" borderId="17" applyNumberFormat="0" applyAlignment="0" applyProtection="0"/>
    <xf numFmtId="0" fontId="48" fillId="0" borderId="19" applyNumberFormat="0" applyFill="0" applyAlignment="0" applyProtection="0"/>
    <xf numFmtId="0" fontId="49" fillId="12" borderId="20" applyNumberFormat="0" applyAlignment="0" applyProtection="0"/>
    <xf numFmtId="0" fontId="50" fillId="0" borderId="0" applyNumberFormat="0" applyFill="0" applyBorder="0" applyAlignment="0" applyProtection="0"/>
    <xf numFmtId="0" fontId="1" fillId="13" borderId="21" applyNumberFormat="0" applyFont="0" applyAlignment="0" applyProtection="0"/>
    <xf numFmtId="0" fontId="51" fillId="0" borderId="0" applyNumberFormat="0" applyFill="0" applyBorder="0" applyAlignment="0" applyProtection="0"/>
    <xf numFmtId="0" fontId="52" fillId="0" borderId="22" applyNumberFormat="0" applyFill="0" applyAlignment="0" applyProtection="0"/>
    <xf numFmtId="0" fontId="32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4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3" fillId="0" borderId="0"/>
    <xf numFmtId="166" fontId="54" fillId="0" borderId="0" applyFont="0" applyFill="0" applyBorder="0" applyAlignment="0" applyProtection="0"/>
    <xf numFmtId="0" fontId="55" fillId="0" borderId="0"/>
    <xf numFmtId="165" fontId="55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58" fillId="0" borderId="0"/>
    <xf numFmtId="166" fontId="59" fillId="0" borderId="0" applyFont="0" applyFill="0" applyBorder="0" applyAlignment="0" applyProtection="0"/>
    <xf numFmtId="0" fontId="60" fillId="0" borderId="0" applyNumberFormat="0" applyFill="0" applyBorder="0" applyAlignment="0" applyProtection="0">
      <alignment horizontal="left" indent="1"/>
    </xf>
    <xf numFmtId="0" fontId="1" fillId="0" borderId="0"/>
    <xf numFmtId="0" fontId="60" fillId="0" borderId="0" applyNumberFormat="0" applyFill="0" applyBorder="0" applyAlignment="0" applyProtection="0">
      <alignment vertical="top"/>
      <protection locked="0"/>
    </xf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66" fillId="0" borderId="0"/>
    <xf numFmtId="0" fontId="69" fillId="40" borderId="0" applyNumberFormat="0" applyBorder="0" applyAlignment="0" applyProtection="0"/>
    <xf numFmtId="0" fontId="69" fillId="41" borderId="0" applyNumberFormat="0" applyBorder="0" applyAlignment="0" applyProtection="0"/>
    <xf numFmtId="0" fontId="69" fillId="42" borderId="0" applyNumberFormat="0" applyBorder="0" applyAlignment="0" applyProtection="0"/>
    <xf numFmtId="0" fontId="69" fillId="43" borderId="0" applyNumberFormat="0" applyBorder="0" applyAlignment="0" applyProtection="0"/>
    <xf numFmtId="0" fontId="69" fillId="44" borderId="0" applyNumberFormat="0" applyBorder="0" applyAlignment="0" applyProtection="0"/>
    <xf numFmtId="0" fontId="69" fillId="45" borderId="0" applyNumberFormat="0" applyBorder="0" applyAlignment="0" applyProtection="0"/>
    <xf numFmtId="0" fontId="69" fillId="46" borderId="0" applyNumberFormat="0" applyBorder="0" applyAlignment="0" applyProtection="0"/>
    <xf numFmtId="0" fontId="69" fillId="47" borderId="0" applyNumberFormat="0" applyBorder="0" applyAlignment="0" applyProtection="0"/>
    <xf numFmtId="0" fontId="69" fillId="48" borderId="0" applyNumberFormat="0" applyBorder="0" applyAlignment="0" applyProtection="0"/>
    <xf numFmtId="0" fontId="69" fillId="43" borderId="0" applyNumberFormat="0" applyBorder="0" applyAlignment="0" applyProtection="0"/>
    <xf numFmtId="0" fontId="69" fillId="46" borderId="0" applyNumberFormat="0" applyBorder="0" applyAlignment="0" applyProtection="0"/>
    <xf numFmtId="0" fontId="69" fillId="49" borderId="0" applyNumberFormat="0" applyBorder="0" applyAlignment="0" applyProtection="0"/>
    <xf numFmtId="0" fontId="70" fillId="50" borderId="0" applyNumberFormat="0" applyBorder="0" applyAlignment="0" applyProtection="0"/>
    <xf numFmtId="0" fontId="70" fillId="47" borderId="0" applyNumberFormat="0" applyBorder="0" applyAlignment="0" applyProtection="0"/>
    <xf numFmtId="0" fontId="70" fillId="48" borderId="0" applyNumberFormat="0" applyBorder="0" applyAlignment="0" applyProtection="0"/>
    <xf numFmtId="0" fontId="70" fillId="51" borderId="0" applyNumberFormat="0" applyBorder="0" applyAlignment="0" applyProtection="0"/>
    <xf numFmtId="0" fontId="70" fillId="52" borderId="0" applyNumberFormat="0" applyBorder="0" applyAlignment="0" applyProtection="0"/>
    <xf numFmtId="0" fontId="70" fillId="53" borderId="0" applyNumberFormat="0" applyBorder="0" applyAlignment="0" applyProtection="0"/>
    <xf numFmtId="0" fontId="70" fillId="54" borderId="0" applyNumberFormat="0" applyBorder="0" applyAlignment="0" applyProtection="0"/>
    <xf numFmtId="0" fontId="70" fillId="55" borderId="0" applyNumberFormat="0" applyBorder="0" applyAlignment="0" applyProtection="0"/>
    <xf numFmtId="0" fontId="70" fillId="56" borderId="0" applyNumberFormat="0" applyBorder="0" applyAlignment="0" applyProtection="0"/>
    <xf numFmtId="0" fontId="70" fillId="51" borderId="0" applyNumberFormat="0" applyBorder="0" applyAlignment="0" applyProtection="0"/>
    <xf numFmtId="0" fontId="70" fillId="52" borderId="0" applyNumberFormat="0" applyBorder="0" applyAlignment="0" applyProtection="0"/>
    <xf numFmtId="0" fontId="70" fillId="57" borderId="0" applyNumberFormat="0" applyBorder="0" applyAlignment="0" applyProtection="0"/>
    <xf numFmtId="0" fontId="71" fillId="41" borderId="0" applyNumberFormat="0" applyBorder="0" applyAlignment="0" applyProtection="0"/>
    <xf numFmtId="0" fontId="72" fillId="58" borderId="30" applyNumberFormat="0" applyAlignment="0" applyProtection="0"/>
    <xf numFmtId="0" fontId="73" fillId="59" borderId="31" applyNumberFormat="0" applyAlignment="0" applyProtection="0"/>
    <xf numFmtId="165" fontId="3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42" borderId="0" applyNumberFormat="0" applyBorder="0" applyAlignment="0" applyProtection="0"/>
    <xf numFmtId="0" fontId="76" fillId="0" borderId="32" applyNumberFormat="0" applyFill="0" applyAlignment="0" applyProtection="0"/>
    <xf numFmtId="0" fontId="77" fillId="0" borderId="33" applyNumberFormat="0" applyFill="0" applyAlignment="0" applyProtection="0"/>
    <xf numFmtId="0" fontId="78" fillId="0" borderId="34" applyNumberFormat="0" applyFill="0" applyAlignment="0" applyProtection="0"/>
    <xf numFmtId="0" fontId="78" fillId="0" borderId="0" applyNumberFormat="0" applyFill="0" applyBorder="0" applyAlignment="0" applyProtection="0"/>
    <xf numFmtId="0" fontId="79" fillId="45" borderId="30" applyNumberFormat="0" applyAlignment="0" applyProtection="0"/>
    <xf numFmtId="0" fontId="80" fillId="0" borderId="35" applyNumberFormat="0" applyFill="0" applyAlignment="0" applyProtection="0"/>
    <xf numFmtId="0" fontId="81" fillId="6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61" borderId="36" applyNumberFormat="0" applyFont="0" applyAlignment="0" applyProtection="0"/>
    <xf numFmtId="0" fontId="82" fillId="58" borderId="37" applyNumberFormat="0" applyAlignment="0" applyProtection="0"/>
    <xf numFmtId="0" fontId="83" fillId="0" borderId="0" applyNumberFormat="0" applyFill="0" applyBorder="0" applyAlignment="0" applyProtection="0"/>
    <xf numFmtId="0" fontId="84" fillId="0" borderId="38" applyNumberFormat="0" applyFill="0" applyAlignment="0" applyProtection="0"/>
    <xf numFmtId="0" fontId="85" fillId="0" borderId="0" applyNumberFormat="0" applyFill="0" applyBorder="0" applyAlignment="0" applyProtection="0"/>
    <xf numFmtId="0" fontId="3" fillId="62" borderId="0"/>
    <xf numFmtId="0" fontId="59" fillId="0" borderId="0"/>
    <xf numFmtId="0" fontId="86" fillId="0" borderId="0" applyNumberFormat="0" applyFill="0" applyBorder="0" applyAlignment="0" applyProtection="0"/>
    <xf numFmtId="0" fontId="59" fillId="0" borderId="0"/>
    <xf numFmtId="0" fontId="3" fillId="0" borderId="0"/>
    <xf numFmtId="0" fontId="87" fillId="0" borderId="0" applyNumberFormat="0" applyFill="0" applyBorder="0" applyAlignment="0" applyProtection="0"/>
    <xf numFmtId="0" fontId="1" fillId="0" borderId="0"/>
    <xf numFmtId="0" fontId="88" fillId="0" borderId="0" applyNumberFormat="0" applyFill="0" applyBorder="0" applyAlignment="0" applyProtection="0">
      <alignment vertical="top"/>
      <protection locked="0"/>
    </xf>
    <xf numFmtId="0" fontId="58" fillId="0" borderId="0"/>
    <xf numFmtId="0" fontId="1" fillId="0" borderId="0"/>
    <xf numFmtId="0" fontId="60" fillId="0" borderId="0" applyNumberFormat="0" applyFill="0" applyBorder="0" applyAlignment="0" applyProtection="0">
      <alignment vertical="top"/>
      <protection locked="0"/>
    </xf>
  </cellStyleXfs>
  <cellXfs count="330">
    <xf numFmtId="0" fontId="0" fillId="0" borderId="0" xfId="0"/>
    <xf numFmtId="169" fontId="10" fillId="0" borderId="0" xfId="3" applyNumberFormat="1" applyFont="1"/>
    <xf numFmtId="169" fontId="11" fillId="2" borderId="0" xfId="2" applyNumberFormat="1" applyFont="1" applyFill="1" applyAlignment="1">
      <alignment vertical="center"/>
    </xf>
    <xf numFmtId="0" fontId="10" fillId="0" borderId="0" xfId="3" applyFont="1"/>
    <xf numFmtId="169" fontId="13" fillId="0" borderId="0" xfId="3" applyNumberFormat="1" applyFont="1"/>
    <xf numFmtId="0" fontId="10" fillId="0" borderId="0" xfId="7" applyFont="1" applyFill="1" applyAlignment="1">
      <alignment horizontal="left"/>
    </xf>
    <xf numFmtId="168" fontId="10" fillId="0" borderId="0" xfId="8" applyNumberFormat="1" applyFont="1"/>
    <xf numFmtId="168" fontId="10" fillId="0" borderId="0" xfId="3" applyNumberFormat="1" applyFont="1"/>
    <xf numFmtId="169" fontId="20" fillId="0" borderId="0" xfId="3" applyNumberFormat="1" applyFont="1"/>
    <xf numFmtId="171" fontId="13" fillId="0" borderId="0" xfId="3" applyNumberFormat="1" applyFont="1"/>
    <xf numFmtId="171" fontId="15" fillId="0" borderId="0" xfId="3" applyNumberFormat="1" applyFont="1"/>
    <xf numFmtId="171" fontId="17" fillId="0" borderId="0" xfId="3" applyNumberFormat="1" applyFont="1"/>
    <xf numFmtId="169" fontId="13" fillId="0" borderId="0" xfId="8" applyNumberFormat="1" applyFont="1" applyFill="1" applyBorder="1"/>
    <xf numFmtId="169" fontId="10" fillId="0" borderId="0" xfId="8" applyNumberFormat="1" applyFont="1" applyFill="1" applyBorder="1"/>
    <xf numFmtId="169" fontId="14" fillId="0" borderId="0" xfId="3" applyNumberFormat="1" applyFont="1"/>
    <xf numFmtId="0" fontId="18" fillId="0" borderId="0" xfId="6" applyFont="1" applyFill="1" applyAlignment="1">
      <alignment horizontal="left" vertical="center"/>
    </xf>
    <xf numFmtId="167" fontId="19" fillId="0" borderId="0" xfId="6" applyNumberFormat="1" applyFont="1" applyFill="1">
      <alignment horizontal="right" vertical="center"/>
    </xf>
    <xf numFmtId="169" fontId="15" fillId="0" borderId="0" xfId="3" applyNumberFormat="1" applyFont="1"/>
    <xf numFmtId="169" fontId="16" fillId="0" borderId="0" xfId="3" applyNumberFormat="1" applyFont="1"/>
    <xf numFmtId="170" fontId="15" fillId="0" borderId="0" xfId="3" applyNumberFormat="1" applyFont="1"/>
    <xf numFmtId="172" fontId="10" fillId="0" borderId="0" xfId="3" applyNumberFormat="1" applyFont="1"/>
    <xf numFmtId="169" fontId="17" fillId="0" borderId="0" xfId="3" applyNumberFormat="1" applyFont="1"/>
    <xf numFmtId="173" fontId="15" fillId="0" borderId="0" xfId="1" applyNumberFormat="1" applyFont="1" applyFill="1" applyBorder="1"/>
    <xf numFmtId="169" fontId="12" fillId="0" borderId="0" xfId="3" applyNumberFormat="1" applyFont="1"/>
    <xf numFmtId="0" fontId="10" fillId="0" borderId="0" xfId="7" applyFont="1" applyFill="1"/>
    <xf numFmtId="0" fontId="10" fillId="0" borderId="0" xfId="5" applyFont="1" applyFill="1" applyAlignment="1">
      <alignment horizontal="left" indent="1"/>
    </xf>
    <xf numFmtId="169" fontId="10" fillId="0" borderId="0" xfId="8" applyNumberFormat="1" applyFont="1" applyFill="1" applyBorder="1" applyAlignment="1">
      <alignment horizontal="right"/>
    </xf>
    <xf numFmtId="0" fontId="13" fillId="0" borderId="0" xfId="7" applyFont="1" applyFill="1"/>
    <xf numFmtId="9" fontId="10" fillId="0" borderId="0" xfId="1" applyFont="1" applyFill="1" applyBorder="1"/>
    <xf numFmtId="0" fontId="10" fillId="0" borderId="0" xfId="7" applyFont="1" applyFill="1" applyAlignment="1">
      <alignment horizontal="left" indent="1"/>
    </xf>
    <xf numFmtId="0" fontId="13" fillId="0" borderId="0" xfId="7" applyFont="1" applyFill="1" applyAlignment="1">
      <alignment horizontal="left"/>
    </xf>
    <xf numFmtId="9" fontId="10" fillId="0" borderId="0" xfId="3" applyNumberFormat="1" applyFont="1"/>
    <xf numFmtId="171" fontId="17" fillId="0" borderId="1" xfId="3" applyNumberFormat="1" applyFont="1" applyBorder="1"/>
    <xf numFmtId="173" fontId="21" fillId="0" borderId="2" xfId="1" applyNumberFormat="1" applyFont="1" applyFill="1" applyBorder="1"/>
    <xf numFmtId="171" fontId="19" fillId="5" borderId="0" xfId="3" applyNumberFormat="1" applyFont="1" applyFill="1" applyAlignment="1">
      <alignment horizontal="right"/>
    </xf>
    <xf numFmtId="169" fontId="19" fillId="5" borderId="0" xfId="3" applyNumberFormat="1" applyFont="1" applyFill="1" applyAlignment="1">
      <alignment horizontal="right"/>
    </xf>
    <xf numFmtId="171" fontId="10" fillId="0" borderId="0" xfId="3" applyNumberFormat="1" applyFont="1"/>
    <xf numFmtId="171" fontId="16" fillId="0" borderId="0" xfId="3" applyNumberFormat="1" applyFont="1"/>
    <xf numFmtId="173" fontId="15" fillId="0" borderId="0" xfId="1" applyNumberFormat="1" applyFont="1"/>
    <xf numFmtId="169" fontId="13" fillId="0" borderId="0" xfId="3" applyNumberFormat="1" applyFont="1" applyAlignment="1">
      <alignment horizontal="right"/>
    </xf>
    <xf numFmtId="170" fontId="16" fillId="0" borderId="0" xfId="3" applyNumberFormat="1" applyFont="1"/>
    <xf numFmtId="171" fontId="16" fillId="0" borderId="0" xfId="3" applyNumberFormat="1" applyFont="1" applyAlignment="1">
      <alignment wrapText="1"/>
    </xf>
    <xf numFmtId="169" fontId="16" fillId="0" borderId="0" xfId="3" applyNumberFormat="1" applyFont="1" applyAlignment="1">
      <alignment wrapText="1"/>
    </xf>
    <xf numFmtId="0" fontId="22" fillId="5" borderId="0" xfId="0" applyFont="1" applyFill="1"/>
    <xf numFmtId="169" fontId="26" fillId="0" borderId="0" xfId="3" applyNumberFormat="1" applyFont="1"/>
    <xf numFmtId="169" fontId="19" fillId="5" borderId="0" xfId="3" applyNumberFormat="1" applyFont="1" applyFill="1"/>
    <xf numFmtId="171" fontId="19" fillId="5" borderId="0" xfId="3" applyNumberFormat="1" applyFont="1" applyFill="1"/>
    <xf numFmtId="169" fontId="27" fillId="0" borderId="0" xfId="3" applyNumberFormat="1" applyFont="1"/>
    <xf numFmtId="169" fontId="28" fillId="0" borderId="0" xfId="3" applyNumberFormat="1" applyFont="1"/>
    <xf numFmtId="0" fontId="22" fillId="0" borderId="0" xfId="0" applyFont="1"/>
    <xf numFmtId="0" fontId="29" fillId="5" borderId="0" xfId="0" applyFont="1" applyFill="1"/>
    <xf numFmtId="0" fontId="22" fillId="0" borderId="3" xfId="0" applyFont="1" applyBorder="1"/>
    <xf numFmtId="0" fontId="25" fillId="0" borderId="3" xfId="0" applyFont="1" applyBorder="1"/>
    <xf numFmtId="169" fontId="25" fillId="0" borderId="4" xfId="0" applyNumberFormat="1" applyFont="1" applyBorder="1"/>
    <xf numFmtId="0" fontId="25" fillId="0" borderId="4" xfId="0" applyFont="1" applyBorder="1"/>
    <xf numFmtId="0" fontId="22" fillId="0" borderId="5" xfId="0" applyFont="1" applyBorder="1"/>
    <xf numFmtId="0" fontId="22" fillId="0" borderId="6" xfId="0" applyFont="1" applyBorder="1"/>
    <xf numFmtId="0" fontId="22" fillId="0" borderId="8" xfId="0" applyFont="1" applyBorder="1"/>
    <xf numFmtId="0" fontId="22" fillId="0" borderId="10" xfId="0" applyFont="1" applyBorder="1"/>
    <xf numFmtId="0" fontId="22" fillId="0" borderId="11" xfId="0" applyFont="1" applyBorder="1"/>
    <xf numFmtId="0" fontId="30" fillId="0" borderId="0" xfId="0" applyFont="1"/>
    <xf numFmtId="0" fontId="25" fillId="0" borderId="5" xfId="0" applyFont="1" applyBorder="1"/>
    <xf numFmtId="0" fontId="25" fillId="0" borderId="8" xfId="0" applyFont="1" applyBorder="1"/>
    <xf numFmtId="0" fontId="25" fillId="0" borderId="10" xfId="0" applyFont="1" applyBorder="1"/>
    <xf numFmtId="0" fontId="22" fillId="6" borderId="6" xfId="0" applyFont="1" applyFill="1" applyBorder="1"/>
    <xf numFmtId="170" fontId="25" fillId="0" borderId="6" xfId="0" applyNumberFormat="1" applyFont="1" applyBorder="1"/>
    <xf numFmtId="0" fontId="25" fillId="0" borderId="6" xfId="0" applyFont="1" applyBorder="1"/>
    <xf numFmtId="0" fontId="22" fillId="6" borderId="0" xfId="0" applyFont="1" applyFill="1"/>
    <xf numFmtId="170" fontId="25" fillId="0" borderId="0" xfId="0" applyNumberFormat="1" applyFont="1"/>
    <xf numFmtId="0" fontId="25" fillId="0" borderId="0" xfId="0" applyFont="1"/>
    <xf numFmtId="170" fontId="25" fillId="0" borderId="13" xfId="0" applyNumberFormat="1" applyFont="1" applyBorder="1"/>
    <xf numFmtId="0" fontId="25" fillId="0" borderId="13" xfId="0" applyFont="1" applyBorder="1"/>
    <xf numFmtId="173" fontId="22" fillId="0" borderId="0" xfId="1" applyNumberFormat="1" applyFont="1" applyBorder="1"/>
    <xf numFmtId="170" fontId="22" fillId="0" borderId="0" xfId="0" applyNumberFormat="1" applyFont="1"/>
    <xf numFmtId="173" fontId="22" fillId="0" borderId="0" xfId="1" applyNumberFormat="1" applyFont="1"/>
    <xf numFmtId="0" fontId="31" fillId="0" borderId="0" xfId="0" applyFont="1"/>
    <xf numFmtId="0" fontId="22" fillId="0" borderId="0" xfId="0" applyFont="1" applyAlignment="1">
      <alignment horizontal="left" indent="1"/>
    </xf>
    <xf numFmtId="0" fontId="33" fillId="5" borderId="0" xfId="0" applyFont="1" applyFill="1"/>
    <xf numFmtId="0" fontId="32" fillId="5" borderId="0" xfId="0" applyFont="1" applyFill="1"/>
    <xf numFmtId="169" fontId="35" fillId="5" borderId="0" xfId="3" applyNumberFormat="1" applyFont="1" applyFill="1"/>
    <xf numFmtId="169" fontId="19" fillId="5" borderId="0" xfId="2" applyNumberFormat="1" applyFont="1" applyFill="1" applyAlignment="1">
      <alignment vertical="center"/>
    </xf>
    <xf numFmtId="0" fontId="35" fillId="5" borderId="0" xfId="3" applyFont="1" applyFill="1"/>
    <xf numFmtId="169" fontId="34" fillId="5" borderId="0" xfId="3" applyNumberFormat="1" applyFont="1" applyFill="1"/>
    <xf numFmtId="169" fontId="36" fillId="5" borderId="0" xfId="3" applyNumberFormat="1" applyFont="1" applyFill="1"/>
    <xf numFmtId="0" fontId="36" fillId="5" borderId="0" xfId="0" applyFont="1" applyFill="1"/>
    <xf numFmtId="169" fontId="37" fillId="0" borderId="0" xfId="0" applyNumberFormat="1" applyFont="1"/>
    <xf numFmtId="170" fontId="37" fillId="0" borderId="0" xfId="0" applyNumberFormat="1" applyFont="1"/>
    <xf numFmtId="0" fontId="37" fillId="0" borderId="0" xfId="0" applyFont="1"/>
    <xf numFmtId="169" fontId="22" fillId="0" borderId="0" xfId="0" applyNumberFormat="1" applyFont="1"/>
    <xf numFmtId="169" fontId="25" fillId="0" borderId="0" xfId="0" applyNumberFormat="1" applyFont="1"/>
    <xf numFmtId="0" fontId="16" fillId="0" borderId="23" xfId="0" applyFont="1" applyBorder="1" applyAlignment="1">
      <alignment horizontal="left" vertical="top"/>
    </xf>
    <xf numFmtId="0" fontId="16" fillId="0" borderId="23" xfId="0" applyFont="1" applyBorder="1" applyAlignment="1">
      <alignment horizontal="center" vertical="top"/>
    </xf>
    <xf numFmtId="0" fontId="16" fillId="0" borderId="23" xfId="0" applyFont="1" applyBorder="1" applyAlignment="1">
      <alignment horizontal="right" vertical="top"/>
    </xf>
    <xf numFmtId="0" fontId="16" fillId="0" borderId="23" xfId="0" applyFont="1" applyBorder="1" applyAlignment="1">
      <alignment horizontal="left" vertical="center"/>
    </xf>
    <xf numFmtId="0" fontId="16" fillId="0" borderId="23" xfId="0" applyFont="1" applyBorder="1" applyAlignment="1">
      <alignment horizontal="center" vertical="center"/>
    </xf>
    <xf numFmtId="0" fontId="16" fillId="0" borderId="23" xfId="0" applyFont="1" applyBorder="1" applyAlignment="1">
      <alignment horizontal="right" vertical="center"/>
    </xf>
    <xf numFmtId="169" fontId="16" fillId="0" borderId="23" xfId="0" applyNumberFormat="1" applyFont="1" applyBorder="1" applyAlignment="1">
      <alignment horizontal="left"/>
    </xf>
    <xf numFmtId="169" fontId="16" fillId="0" borderId="23" xfId="0" applyNumberFormat="1" applyFont="1" applyBorder="1" applyAlignment="1">
      <alignment horizontal="center"/>
    </xf>
    <xf numFmtId="169" fontId="16" fillId="0" borderId="23" xfId="0" applyNumberFormat="1" applyFont="1" applyBorder="1" applyAlignment="1">
      <alignment horizontal="right"/>
    </xf>
    <xf numFmtId="0" fontId="25" fillId="0" borderId="0" xfId="0" applyFont="1" applyAlignment="1">
      <alignment horizontal="left"/>
    </xf>
    <xf numFmtId="0" fontId="29" fillId="0" borderId="0" xfId="0" applyFont="1" applyAlignment="1">
      <alignment horizontal="centerContinuous"/>
    </xf>
    <xf numFmtId="9" fontId="37" fillId="0" borderId="0" xfId="0" applyNumberFormat="1" applyFont="1"/>
    <xf numFmtId="170" fontId="57" fillId="0" borderId="4" xfId="0" applyNumberFormat="1" applyFont="1" applyBorder="1"/>
    <xf numFmtId="170" fontId="57" fillId="0" borderId="0" xfId="0" applyNumberFormat="1" applyFont="1"/>
    <xf numFmtId="0" fontId="22" fillId="0" borderId="25" xfId="0" applyFont="1" applyBorder="1"/>
    <xf numFmtId="0" fontId="22" fillId="0" borderId="26" xfId="0" applyFont="1" applyBorder="1"/>
    <xf numFmtId="0" fontId="22" fillId="0" borderId="3" xfId="0" applyFont="1" applyBorder="1" applyAlignment="1">
      <alignment horizontal="left" indent="1"/>
    </xf>
    <xf numFmtId="0" fontId="29" fillId="0" borderId="0" xfId="0" applyFont="1"/>
    <xf numFmtId="0" fontId="29" fillId="5" borderId="0" xfId="0" applyFont="1" applyFill="1" applyAlignment="1">
      <alignment horizontal="right"/>
    </xf>
    <xf numFmtId="0" fontId="33" fillId="0" borderId="0" xfId="0" applyFont="1"/>
    <xf numFmtId="175" fontId="37" fillId="0" borderId="0" xfId="0" applyNumberFormat="1" applyFont="1" applyAlignment="1">
      <alignment horizontal="right"/>
    </xf>
    <xf numFmtId="169" fontId="22" fillId="0" borderId="0" xfId="0" applyNumberFormat="1" applyFont="1" applyAlignment="1">
      <alignment horizontal="right"/>
    </xf>
    <xf numFmtId="175" fontId="37" fillId="0" borderId="3" xfId="0" applyNumberFormat="1" applyFont="1" applyBorder="1" applyAlignment="1">
      <alignment horizontal="right"/>
    </xf>
    <xf numFmtId="169" fontId="22" fillId="0" borderId="3" xfId="0" applyNumberFormat="1" applyFont="1" applyBorder="1" applyAlignment="1">
      <alignment horizontal="right"/>
    </xf>
    <xf numFmtId="175" fontId="25" fillId="0" borderId="4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9" fontId="37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5" fillId="0" borderId="9" xfId="0" applyFont="1" applyBorder="1"/>
    <xf numFmtId="0" fontId="25" fillId="0" borderId="7" xfId="0" applyFont="1" applyBorder="1"/>
    <xf numFmtId="0" fontId="25" fillId="0" borderId="12" xfId="0" applyFont="1" applyBorder="1"/>
    <xf numFmtId="0" fontId="25" fillId="0" borderId="24" xfId="0" applyFont="1" applyBorder="1"/>
    <xf numFmtId="49" fontId="22" fillId="0" borderId="0" xfId="0" applyNumberFormat="1" applyFont="1"/>
    <xf numFmtId="0" fontId="29" fillId="5" borderId="0" xfId="0" quotePrefix="1" applyFont="1" applyFill="1"/>
    <xf numFmtId="9" fontId="22" fillId="0" borderId="0" xfId="1" applyFont="1"/>
    <xf numFmtId="10" fontId="22" fillId="0" borderId="0" xfId="1" applyNumberFormat="1" applyFont="1"/>
    <xf numFmtId="0" fontId="29" fillId="38" borderId="0" xfId="0" applyFont="1" applyFill="1" applyAlignment="1">
      <alignment horizontal="right"/>
    </xf>
    <xf numFmtId="9" fontId="22" fillId="0" borderId="0" xfId="1" applyFont="1" applyFill="1"/>
    <xf numFmtId="0" fontId="29" fillId="0" borderId="0" xfId="0" applyFont="1" applyAlignment="1">
      <alignment horizontal="right"/>
    </xf>
    <xf numFmtId="10" fontId="22" fillId="0" borderId="0" xfId="1" applyNumberFormat="1" applyFont="1" applyFill="1"/>
    <xf numFmtId="10" fontId="22" fillId="0" borderId="0" xfId="1" applyNumberFormat="1" applyFont="1" applyFill="1" applyBorder="1" applyAlignment="1"/>
    <xf numFmtId="0" fontId="25" fillId="0" borderId="24" xfId="0" quotePrefix="1" applyFont="1" applyBorder="1"/>
    <xf numFmtId="0" fontId="29" fillId="5" borderId="0" xfId="61" applyFont="1" applyFill="1" applyAlignment="1">
      <alignment vertical="center"/>
    </xf>
    <xf numFmtId="1" fontId="29" fillId="5" borderId="0" xfId="61" applyNumberFormat="1" applyFont="1" applyFill="1" applyAlignment="1">
      <alignment vertical="center"/>
    </xf>
    <xf numFmtId="178" fontId="61" fillId="0" borderId="0" xfId="61" applyNumberFormat="1" applyFont="1" applyAlignment="1">
      <alignment horizontal="left" vertical="center"/>
    </xf>
    <xf numFmtId="0" fontId="25" fillId="0" borderId="0" xfId="0" quotePrefix="1" applyFont="1"/>
    <xf numFmtId="0" fontId="25" fillId="0" borderId="12" xfId="0" quotePrefix="1" applyFont="1" applyBorder="1"/>
    <xf numFmtId="0" fontId="25" fillId="0" borderId="7" xfId="0" quotePrefix="1" applyFont="1" applyBorder="1"/>
    <xf numFmtId="0" fontId="22" fillId="0" borderId="0" xfId="1" applyNumberFormat="1" applyFont="1"/>
    <xf numFmtId="0" fontId="22" fillId="0" borderId="0" xfId="1" applyNumberFormat="1" applyFont="1" applyFill="1"/>
    <xf numFmtId="0" fontId="63" fillId="0" borderId="0" xfId="0" applyFont="1"/>
    <xf numFmtId="0" fontId="25" fillId="0" borderId="9" xfId="0" quotePrefix="1" applyFont="1" applyBorder="1"/>
    <xf numFmtId="0" fontId="29" fillId="5" borderId="0" xfId="0" applyFont="1" applyFill="1" applyAlignment="1">
      <alignment horizontal="left"/>
    </xf>
    <xf numFmtId="180" fontId="22" fillId="0" borderId="0" xfId="1" applyNumberFormat="1" applyFont="1" applyFill="1"/>
    <xf numFmtId="169" fontId="22" fillId="0" borderId="7" xfId="0" applyNumberFormat="1" applyFont="1" applyBorder="1"/>
    <xf numFmtId="169" fontId="22" fillId="0" borderId="9" xfId="0" applyNumberFormat="1" applyFont="1" applyBorder="1"/>
    <xf numFmtId="170" fontId="25" fillId="0" borderId="4" xfId="1" applyNumberFormat="1" applyFont="1" applyBorder="1"/>
    <xf numFmtId="0" fontId="25" fillId="0" borderId="4" xfId="1" applyNumberFormat="1" applyFont="1" applyBorder="1"/>
    <xf numFmtId="170" fontId="22" fillId="0" borderId="0" xfId="0" applyNumberFormat="1" applyFont="1" applyAlignment="1">
      <alignment horizontal="right"/>
    </xf>
    <xf numFmtId="0" fontId="29" fillId="5" borderId="0" xfId="0" applyFont="1" applyFill="1" applyAlignment="1">
      <alignment horizontal="center"/>
    </xf>
    <xf numFmtId="0" fontId="22" fillId="0" borderId="0" xfId="0" applyFont="1" applyAlignment="1">
      <alignment horizontal="left"/>
    </xf>
    <xf numFmtId="0" fontId="10" fillId="0" borderId="0" xfId="54" quotePrefix="1" applyFont="1"/>
    <xf numFmtId="0" fontId="19" fillId="5" borderId="0" xfId="54" applyFont="1" applyFill="1" applyAlignment="1">
      <alignment vertical="center" wrapText="1"/>
    </xf>
    <xf numFmtId="0" fontId="22" fillId="0" borderId="0" xfId="54" applyFont="1"/>
    <xf numFmtId="181" fontId="22" fillId="0" borderId="0" xfId="54" quotePrefix="1" applyNumberFormat="1" applyFont="1"/>
    <xf numFmtId="181" fontId="22" fillId="0" borderId="0" xfId="54" applyNumberFormat="1" applyFont="1"/>
    <xf numFmtId="0" fontId="22" fillId="0" borderId="0" xfId="0" quotePrefix="1" applyFont="1"/>
    <xf numFmtId="0" fontId="25" fillId="0" borderId="4" xfId="1" applyNumberFormat="1" applyFont="1" applyFill="1" applyBorder="1"/>
    <xf numFmtId="181" fontId="25" fillId="0" borderId="4" xfId="0" applyNumberFormat="1" applyFont="1" applyBorder="1"/>
    <xf numFmtId="0" fontId="13" fillId="0" borderId="0" xfId="54" quotePrefix="1" applyFont="1" applyAlignment="1">
      <alignment horizontal="center" vertical="center" wrapText="1"/>
    </xf>
    <xf numFmtId="181" fontId="25" fillId="0" borderId="28" xfId="54" applyNumberFormat="1" applyFont="1" applyBorder="1"/>
    <xf numFmtId="9" fontId="37" fillId="0" borderId="0" xfId="1" applyFont="1"/>
    <xf numFmtId="179" fontId="37" fillId="0" borderId="8" xfId="0" applyNumberFormat="1" applyFont="1" applyBorder="1"/>
    <xf numFmtId="179" fontId="37" fillId="0" borderId="5" xfId="0" applyNumberFormat="1" applyFont="1" applyBorder="1"/>
    <xf numFmtId="179" fontId="37" fillId="0" borderId="7" xfId="0" applyNumberFormat="1" applyFont="1" applyBorder="1"/>
    <xf numFmtId="179" fontId="37" fillId="0" borderId="6" xfId="0" applyNumberFormat="1" applyFont="1" applyBorder="1"/>
    <xf numFmtId="0" fontId="37" fillId="0" borderId="0" xfId="0" applyFont="1" applyAlignment="1">
      <alignment horizontal="left"/>
    </xf>
    <xf numFmtId="0" fontId="22" fillId="0" borderId="0" xfId="0" applyFont="1" applyAlignment="1">
      <alignment wrapText="1"/>
    </xf>
    <xf numFmtId="0" fontId="56" fillId="0" borderId="0" xfId="0" applyFont="1" applyAlignment="1">
      <alignment horizontal="left"/>
    </xf>
    <xf numFmtId="178" fontId="22" fillId="0" borderId="0" xfId="0" applyNumberFormat="1" applyFont="1" applyAlignment="1">
      <alignment horizontal="left"/>
    </xf>
    <xf numFmtId="183" fontId="22" fillId="0" borderId="0" xfId="0" applyNumberFormat="1" applyFont="1"/>
    <xf numFmtId="0" fontId="0" fillId="0" borderId="0" xfId="0" applyAlignment="1">
      <alignment wrapText="1"/>
    </xf>
    <xf numFmtId="169" fontId="25" fillId="0" borderId="0" xfId="0" applyNumberFormat="1" applyFont="1" applyAlignment="1">
      <alignment horizontal="right"/>
    </xf>
    <xf numFmtId="169" fontId="25" fillId="0" borderId="4" xfId="0" applyNumberFormat="1" applyFont="1" applyBorder="1" applyAlignment="1">
      <alignment horizontal="right"/>
    </xf>
    <xf numFmtId="178" fontId="37" fillId="0" borderId="0" xfId="0" applyNumberFormat="1" applyFont="1" applyAlignment="1">
      <alignment horizontal="left"/>
    </xf>
    <xf numFmtId="16" fontId="22" fillId="0" borderId="0" xfId="0" applyNumberFormat="1" applyFont="1"/>
    <xf numFmtId="0" fontId="19" fillId="5" borderId="0" xfId="0" applyFont="1" applyFill="1" applyAlignment="1">
      <alignment horizontal="right"/>
    </xf>
    <xf numFmtId="0" fontId="22" fillId="0" borderId="0" xfId="0" applyFont="1" applyAlignment="1">
      <alignment horizontal="right"/>
    </xf>
    <xf numFmtId="178" fontId="22" fillId="0" borderId="0" xfId="0" applyNumberFormat="1" applyFont="1"/>
    <xf numFmtId="169" fontId="37" fillId="0" borderId="0" xfId="0" applyNumberFormat="1" applyFont="1" applyAlignment="1">
      <alignment horizontal="right"/>
    </xf>
    <xf numFmtId="173" fontId="37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" fontId="37" fillId="0" borderId="0" xfId="1" applyNumberFormat="1" applyFont="1" applyAlignment="1">
      <alignment horizontal="right"/>
    </xf>
    <xf numFmtId="184" fontId="22" fillId="0" borderId="28" xfId="0" applyNumberFormat="1" applyFont="1" applyBorder="1"/>
    <xf numFmtId="184" fontId="22" fillId="0" borderId="5" xfId="0" applyNumberFormat="1" applyFont="1" applyBorder="1"/>
    <xf numFmtId="164" fontId="22" fillId="0" borderId="0" xfId="53" applyNumberFormat="1" applyFont="1" applyBorder="1"/>
    <xf numFmtId="9" fontId="22" fillId="0" borderId="0" xfId="1" applyFont="1" applyAlignment="1">
      <alignment horizontal="right"/>
    </xf>
    <xf numFmtId="182" fontId="22" fillId="0" borderId="0" xfId="54" quotePrefix="1" applyNumberFormat="1" applyFont="1"/>
    <xf numFmtId="181" fontId="22" fillId="0" borderId="0" xfId="55" applyNumberFormat="1" applyFont="1" applyFill="1" applyBorder="1"/>
    <xf numFmtId="181" fontId="22" fillId="0" borderId="3" xfId="55" applyNumberFormat="1" applyFont="1" applyFill="1" applyBorder="1"/>
    <xf numFmtId="0" fontId="25" fillId="39" borderId="24" xfId="0" applyFont="1" applyFill="1" applyBorder="1"/>
    <xf numFmtId="173" fontId="25" fillId="39" borderId="25" xfId="1" applyNumberFormat="1" applyFont="1" applyFill="1" applyBorder="1" applyAlignment="1">
      <alignment horizontal="right"/>
    </xf>
    <xf numFmtId="0" fontId="37" fillId="0" borderId="0" xfId="0" applyFont="1" applyAlignment="1">
      <alignment horizontal="left" indent="1"/>
    </xf>
    <xf numFmtId="173" fontId="37" fillId="0" borderId="0" xfId="1" applyNumberFormat="1" applyFont="1"/>
    <xf numFmtId="183" fontId="22" fillId="0" borderId="0" xfId="0" applyNumberFormat="1" applyFont="1" applyAlignment="1">
      <alignment horizontal="center"/>
    </xf>
    <xf numFmtId="171" fontId="22" fillId="0" borderId="0" xfId="0" applyNumberFormat="1" applyFont="1" applyAlignment="1">
      <alignment horizontal="right"/>
    </xf>
    <xf numFmtId="3" fontId="37" fillId="0" borderId="0" xfId="1" applyNumberFormat="1" applyFont="1" applyAlignment="1">
      <alignment horizontal="right"/>
    </xf>
    <xf numFmtId="1" fontId="22" fillId="0" borderId="28" xfId="0" applyNumberFormat="1" applyFont="1" applyBorder="1"/>
    <xf numFmtId="185" fontId="29" fillId="5" borderId="0" xfId="0" applyNumberFormat="1" applyFont="1" applyFill="1"/>
    <xf numFmtId="170" fontId="25" fillId="0" borderId="0" xfId="1" applyNumberFormat="1" applyFont="1" applyBorder="1"/>
    <xf numFmtId="0" fontId="25" fillId="39" borderId="0" xfId="0" applyFont="1" applyFill="1" applyAlignment="1">
      <alignment horizontal="center" vertical="center" wrapText="1"/>
    </xf>
    <xf numFmtId="0" fontId="19" fillId="5" borderId="0" xfId="55" applyNumberFormat="1" applyFont="1" applyFill="1" applyBorder="1" applyAlignment="1">
      <alignment horizontal="right" vertical="center" wrapText="1"/>
    </xf>
    <xf numFmtId="0" fontId="19" fillId="5" borderId="0" xfId="54" applyFont="1" applyFill="1" applyAlignment="1">
      <alignment horizontal="right" vertical="center" wrapText="1"/>
    </xf>
    <xf numFmtId="2" fontId="19" fillId="5" borderId="0" xfId="54" applyNumberFormat="1" applyFont="1" applyFill="1" applyAlignment="1">
      <alignment horizontal="right" vertical="center" wrapText="1"/>
    </xf>
    <xf numFmtId="0" fontId="19" fillId="5" borderId="0" xfId="54" quotePrefix="1" applyFont="1" applyFill="1" applyAlignment="1">
      <alignment horizontal="right" vertical="center" wrapText="1"/>
    </xf>
    <xf numFmtId="3" fontId="22" fillId="0" borderId="0" xfId="0" applyNumberFormat="1" applyFont="1"/>
    <xf numFmtId="171" fontId="25" fillId="39" borderId="24" xfId="0" applyNumberFormat="1" applyFont="1" applyFill="1" applyBorder="1"/>
    <xf numFmtId="171" fontId="25" fillId="39" borderId="25" xfId="0" applyNumberFormat="1" applyFont="1" applyFill="1" applyBorder="1"/>
    <xf numFmtId="171" fontId="25" fillId="39" borderId="26" xfId="0" applyNumberFormat="1" applyFont="1" applyFill="1" applyBorder="1"/>
    <xf numFmtId="3" fontId="29" fillId="5" borderId="0" xfId="0" applyNumberFormat="1" applyFont="1" applyFill="1" applyAlignment="1">
      <alignment horizontal="centerContinuous"/>
    </xf>
    <xf numFmtId="0" fontId="33" fillId="5" borderId="0" xfId="0" applyFont="1" applyFill="1" applyAlignment="1">
      <alignment horizontal="centerContinuous"/>
    </xf>
    <xf numFmtId="171" fontId="57" fillId="39" borderId="25" xfId="0" applyNumberFormat="1" applyFont="1" applyFill="1" applyBorder="1"/>
    <xf numFmtId="3" fontId="25" fillId="39" borderId="27" xfId="0" applyNumberFormat="1" applyFont="1" applyFill="1" applyBorder="1" applyAlignment="1">
      <alignment horizontal="center"/>
    </xf>
    <xf numFmtId="3" fontId="57" fillId="39" borderId="29" xfId="0" applyNumberFormat="1" applyFont="1" applyFill="1" applyBorder="1" applyAlignment="1">
      <alignment horizontal="center"/>
    </xf>
    <xf numFmtId="3" fontId="25" fillId="39" borderId="29" xfId="0" applyNumberFormat="1" applyFont="1" applyFill="1" applyBorder="1" applyAlignment="1">
      <alignment horizontal="center"/>
    </xf>
    <xf numFmtId="3" fontId="25" fillId="39" borderId="28" xfId="0" applyNumberFormat="1" applyFont="1" applyFill="1" applyBorder="1" applyAlignment="1">
      <alignment horizontal="center"/>
    </xf>
    <xf numFmtId="171" fontId="25" fillId="0" borderId="0" xfId="3" applyNumberFormat="1" applyFont="1"/>
    <xf numFmtId="173" fontId="37" fillId="0" borderId="0" xfId="1" applyNumberFormat="1" applyFont="1" applyFill="1" applyBorder="1"/>
    <xf numFmtId="186" fontId="37" fillId="0" borderId="0" xfId="1" applyNumberFormat="1" applyFont="1" applyFill="1" applyBorder="1"/>
    <xf numFmtId="3" fontId="37" fillId="0" borderId="0" xfId="1" applyNumberFormat="1" applyFont="1" applyFill="1" applyBorder="1"/>
    <xf numFmtId="186" fontId="61" fillId="0" borderId="0" xfId="3" applyNumberFormat="1" applyFont="1"/>
    <xf numFmtId="183" fontId="25" fillId="0" borderId="4" xfId="0" applyNumberFormat="1" applyFont="1" applyBorder="1" applyAlignment="1">
      <alignment horizontal="right"/>
    </xf>
    <xf numFmtId="186" fontId="62" fillId="0" borderId="4" xfId="3" applyNumberFormat="1" applyFont="1" applyBorder="1"/>
    <xf numFmtId="178" fontId="22" fillId="0" borderId="0" xfId="3" applyNumberFormat="1" applyFont="1"/>
    <xf numFmtId="178" fontId="61" fillId="0" borderId="0" xfId="3" applyNumberFormat="1" applyFont="1"/>
    <xf numFmtId="186" fontId="22" fillId="0" borderId="0" xfId="3" applyNumberFormat="1" applyFont="1"/>
    <xf numFmtId="187" fontId="62" fillId="0" borderId="4" xfId="1" applyNumberFormat="1" applyFont="1" applyBorder="1"/>
    <xf numFmtId="169" fontId="61" fillId="0" borderId="0" xfId="3" applyNumberFormat="1" applyFont="1"/>
    <xf numFmtId="171" fontId="61" fillId="0" borderId="0" xfId="3" applyNumberFormat="1" applyFont="1"/>
    <xf numFmtId="169" fontId="22" fillId="0" borderId="0" xfId="3" applyNumberFormat="1" applyFont="1"/>
    <xf numFmtId="171" fontId="22" fillId="0" borderId="0" xfId="3" applyNumberFormat="1" applyFont="1"/>
    <xf numFmtId="171" fontId="62" fillId="0" borderId="0" xfId="3" applyNumberFormat="1" applyFont="1"/>
    <xf numFmtId="169" fontId="62" fillId="0" borderId="0" xfId="3" applyNumberFormat="1" applyFont="1"/>
    <xf numFmtId="169" fontId="62" fillId="0" borderId="12" xfId="3" applyNumberFormat="1" applyFont="1" applyBorder="1"/>
    <xf numFmtId="169" fontId="62" fillId="0" borderId="10" xfId="3" applyNumberFormat="1" applyFont="1" applyBorder="1"/>
    <xf numFmtId="169" fontId="62" fillId="0" borderId="7" xfId="3" applyNumberFormat="1" applyFont="1" applyBorder="1"/>
    <xf numFmtId="169" fontId="62" fillId="0" borderId="5" xfId="3" applyNumberFormat="1" applyFont="1" applyBorder="1"/>
    <xf numFmtId="3" fontId="25" fillId="0" borderId="4" xfId="0" applyNumberFormat="1" applyFont="1" applyBorder="1"/>
    <xf numFmtId="173" fontId="22" fillId="0" borderId="0" xfId="0" applyNumberFormat="1" applyFont="1"/>
    <xf numFmtId="173" fontId="25" fillId="0" borderId="4" xfId="0" applyNumberFormat="1" applyFont="1" applyBorder="1"/>
    <xf numFmtId="0" fontId="22" fillId="0" borderId="0" xfId="56" applyFont="1" applyAlignment="1">
      <alignment vertical="center"/>
    </xf>
    <xf numFmtId="0" fontId="22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67" fillId="5" borderId="0" xfId="0" applyFont="1" applyFill="1" applyAlignment="1">
      <alignment horizontal="centerContinuous"/>
    </xf>
    <xf numFmtId="0" fontId="29" fillId="5" borderId="0" xfId="71" applyFont="1" applyFill="1"/>
    <xf numFmtId="0" fontId="29" fillId="5" borderId="0" xfId="71" applyFont="1" applyFill="1" applyAlignment="1">
      <alignment horizontal="right"/>
    </xf>
    <xf numFmtId="182" fontId="22" fillId="0" borderId="0" xfId="0" applyNumberFormat="1" applyFont="1"/>
    <xf numFmtId="0" fontId="61" fillId="0" borderId="0" xfId="3" applyFont="1"/>
    <xf numFmtId="188" fontId="29" fillId="5" borderId="0" xfId="3" applyNumberFormat="1" applyFont="1" applyFill="1"/>
    <xf numFmtId="0" fontId="29" fillId="5" borderId="0" xfId="3" applyFont="1" applyFill="1"/>
    <xf numFmtId="0" fontId="29" fillId="5" borderId="0" xfId="3" applyFont="1" applyFill="1" applyAlignment="1">
      <alignment horizontal="right"/>
    </xf>
    <xf numFmtId="0" fontId="0" fillId="0" borderId="0" xfId="0" pivotButton="1"/>
    <xf numFmtId="189" fontId="61" fillId="0" borderId="0" xfId="3" applyNumberFormat="1" applyFont="1" applyAlignment="1">
      <alignment horizontal="left"/>
    </xf>
    <xf numFmtId="171" fontId="0" fillId="0" borderId="0" xfId="0" applyNumberFormat="1"/>
    <xf numFmtId="0" fontId="29" fillId="63" borderId="0" xfId="0" applyFont="1" applyFill="1" applyAlignment="1">
      <alignment horizontal="centerContinuous"/>
    </xf>
    <xf numFmtId="0" fontId="29" fillId="63" borderId="0" xfId="0" applyFont="1" applyFill="1"/>
    <xf numFmtId="169" fontId="36" fillId="0" borderId="0" xfId="3" applyNumberFormat="1" applyFont="1"/>
    <xf numFmtId="0" fontId="32" fillId="0" borderId="0" xfId="0" applyFont="1"/>
    <xf numFmtId="0" fontId="56" fillId="64" borderId="39" xfId="0" applyFont="1" applyFill="1" applyBorder="1"/>
    <xf numFmtId="0" fontId="56" fillId="64" borderId="41" xfId="0" applyFont="1" applyFill="1" applyBorder="1"/>
    <xf numFmtId="0" fontId="89" fillId="64" borderId="13" xfId="0" applyFont="1" applyFill="1" applyBorder="1"/>
    <xf numFmtId="173" fontId="89" fillId="64" borderId="13" xfId="1" applyNumberFormat="1" applyFont="1" applyFill="1" applyBorder="1"/>
    <xf numFmtId="173" fontId="89" fillId="64" borderId="40" xfId="1" applyNumberFormat="1" applyFont="1" applyFill="1" applyBorder="1"/>
    <xf numFmtId="173" fontId="89" fillId="64" borderId="3" xfId="1" applyNumberFormat="1" applyFont="1" applyFill="1" applyBorder="1"/>
    <xf numFmtId="173" fontId="89" fillId="64" borderId="42" xfId="1" applyNumberFormat="1" applyFont="1" applyFill="1" applyBorder="1"/>
    <xf numFmtId="0" fontId="90" fillId="5" borderId="0" xfId="0" applyFont="1" applyFill="1"/>
    <xf numFmtId="173" fontId="89" fillId="64" borderId="0" xfId="1" applyNumberFormat="1" applyFont="1" applyFill="1" applyBorder="1"/>
    <xf numFmtId="169" fontId="22" fillId="0" borderId="3" xfId="0" applyNumberFormat="1" applyFont="1" applyBorder="1"/>
    <xf numFmtId="0" fontId="56" fillId="64" borderId="43" xfId="0" applyFont="1" applyFill="1" applyBorder="1"/>
    <xf numFmtId="173" fontId="89" fillId="64" borderId="44" xfId="1" applyNumberFormat="1" applyFont="1" applyFill="1" applyBorder="1"/>
    <xf numFmtId="0" fontId="56" fillId="0" borderId="0" xfId="0" applyFont="1"/>
    <xf numFmtId="173" fontId="89" fillId="0" borderId="0" xfId="1" applyNumberFormat="1" applyFont="1" applyFill="1" applyBorder="1"/>
    <xf numFmtId="0" fontId="29" fillId="63" borderId="0" xfId="0" applyFont="1" applyFill="1" applyAlignment="1">
      <alignment horizontal="right"/>
    </xf>
    <xf numFmtId="0" fontId="29" fillId="63" borderId="12" xfId="0" applyFont="1" applyFill="1" applyBorder="1" applyAlignment="1">
      <alignment horizontal="left"/>
    </xf>
    <xf numFmtId="0" fontId="29" fillId="63" borderId="10" xfId="0" applyFont="1" applyFill="1" applyBorder="1" applyAlignment="1">
      <alignment horizontal="right"/>
    </xf>
    <xf numFmtId="0" fontId="29" fillId="63" borderId="12" xfId="0" applyFont="1" applyFill="1" applyBorder="1" applyAlignment="1">
      <alignment horizontal="right"/>
    </xf>
    <xf numFmtId="169" fontId="29" fillId="63" borderId="11" xfId="0" applyNumberFormat="1" applyFont="1" applyFill="1" applyBorder="1" applyAlignment="1">
      <alignment horizontal="right"/>
    </xf>
    <xf numFmtId="0" fontId="29" fillId="63" borderId="0" xfId="0" applyFont="1" applyFill="1" applyAlignment="1">
      <alignment horizontal="right" vertical="center"/>
    </xf>
    <xf numFmtId="0" fontId="67" fillId="63" borderId="0" xfId="0" applyFont="1" applyFill="1" applyAlignment="1">
      <alignment horizontal="centerContinuous" vertical="center"/>
    </xf>
    <xf numFmtId="0" fontId="29" fillId="63" borderId="0" xfId="0" applyFont="1" applyFill="1" applyAlignment="1">
      <alignment horizontal="left"/>
    </xf>
    <xf numFmtId="0" fontId="29" fillId="63" borderId="27" xfId="0" applyFont="1" applyFill="1" applyBorder="1" applyAlignment="1">
      <alignment horizontal="right"/>
    </xf>
    <xf numFmtId="0" fontId="33" fillId="63" borderId="0" xfId="0" applyFont="1" applyFill="1" applyAlignment="1">
      <alignment horizontal="left"/>
    </xf>
    <xf numFmtId="0" fontId="29" fillId="63" borderId="27" xfId="0" applyFont="1" applyFill="1" applyBorder="1"/>
    <xf numFmtId="0" fontId="23" fillId="65" borderId="0" xfId="0" applyFont="1" applyFill="1" applyAlignment="1">
      <alignment horizontal="right"/>
    </xf>
    <xf numFmtId="0" fontId="22" fillId="65" borderId="0" xfId="0" applyFont="1" applyFill="1"/>
    <xf numFmtId="174" fontId="24" fillId="65" borderId="0" xfId="0" applyNumberFormat="1" applyFont="1" applyFill="1"/>
    <xf numFmtId="170" fontId="37" fillId="0" borderId="3" xfId="0" applyNumberFormat="1" applyFont="1" applyBorder="1"/>
    <xf numFmtId="0" fontId="37" fillId="0" borderId="3" xfId="0" applyFont="1" applyBorder="1"/>
    <xf numFmtId="173" fontId="22" fillId="6" borderId="13" xfId="1" applyNumberFormat="1" applyFont="1" applyFill="1" applyBorder="1"/>
    <xf numFmtId="176" fontId="37" fillId="0" borderId="0" xfId="0" applyNumberFormat="1" applyFont="1" applyAlignment="1">
      <alignment horizontal="right"/>
    </xf>
    <xf numFmtId="177" fontId="37" fillId="0" borderId="0" xfId="0" applyNumberFormat="1" applyFont="1" applyAlignment="1">
      <alignment horizontal="right"/>
    </xf>
    <xf numFmtId="176" fontId="37" fillId="0" borderId="3" xfId="0" applyNumberFormat="1" applyFont="1" applyBorder="1" applyAlignment="1">
      <alignment horizontal="right"/>
    </xf>
    <xf numFmtId="177" fontId="37" fillId="0" borderId="3" xfId="0" applyNumberFormat="1" applyFont="1" applyBorder="1" applyAlignment="1">
      <alignment horizontal="right"/>
    </xf>
    <xf numFmtId="3" fontId="37" fillId="0" borderId="0" xfId="0" applyNumberFormat="1" applyFont="1" applyAlignment="1">
      <alignment horizontal="right"/>
    </xf>
    <xf numFmtId="3" fontId="37" fillId="0" borderId="3" xfId="0" applyNumberFormat="1" applyFont="1" applyBorder="1" applyAlignment="1">
      <alignment horizontal="right"/>
    </xf>
    <xf numFmtId="3" fontId="22" fillId="0" borderId="0" xfId="0" applyNumberFormat="1" applyFont="1" applyAlignment="1">
      <alignment horizontal="right"/>
    </xf>
    <xf numFmtId="176" fontId="22" fillId="0" borderId="0" xfId="0" applyNumberFormat="1" applyFont="1"/>
    <xf numFmtId="0" fontId="29" fillId="63" borderId="27" xfId="0" applyFont="1" applyFill="1" applyBorder="1" applyAlignment="1">
      <alignment horizontal="right" vertical="center"/>
    </xf>
    <xf numFmtId="14" fontId="68" fillId="0" borderId="0" xfId="71" applyNumberFormat="1" applyFont="1" applyAlignment="1">
      <alignment horizontal="left"/>
    </xf>
    <xf numFmtId="0" fontId="68" fillId="0" borderId="0" xfId="71" applyFont="1"/>
    <xf numFmtId="171" fontId="68" fillId="0" borderId="0" xfId="71" applyNumberFormat="1" applyFont="1"/>
    <xf numFmtId="171" fontId="37" fillId="0" borderId="0" xfId="0" applyNumberFormat="1" applyFont="1" applyAlignment="1">
      <alignment horizontal="right"/>
    </xf>
    <xf numFmtId="1" fontId="22" fillId="0" borderId="29" xfId="0" applyNumberFormat="1" applyFont="1" applyBorder="1"/>
    <xf numFmtId="171" fontId="37" fillId="0" borderId="0" xfId="0" applyNumberFormat="1" applyFont="1"/>
    <xf numFmtId="0" fontId="22" fillId="0" borderId="29" xfId="0" applyFont="1" applyBorder="1"/>
    <xf numFmtId="0" fontId="22" fillId="0" borderId="28" xfId="0" applyFont="1" applyBorder="1"/>
    <xf numFmtId="1" fontId="22" fillId="0" borderId="0" xfId="0" applyNumberFormat="1" applyFont="1"/>
    <xf numFmtId="1" fontId="56" fillId="0" borderId="0" xfId="0" applyNumberFormat="1" applyFont="1"/>
    <xf numFmtId="3" fontId="25" fillId="0" borderId="0" xfId="0" applyNumberFormat="1" applyFont="1"/>
    <xf numFmtId="9" fontId="37" fillId="0" borderId="0" xfId="1" applyFont="1" applyFill="1" applyBorder="1"/>
    <xf numFmtId="0" fontId="22" fillId="64" borderId="39" xfId="0" applyFont="1" applyFill="1" applyBorder="1"/>
    <xf numFmtId="9" fontId="37" fillId="64" borderId="13" xfId="0" applyNumberFormat="1" applyFont="1" applyFill="1" applyBorder="1"/>
    <xf numFmtId="9" fontId="37" fillId="64" borderId="13" xfId="1" applyFont="1" applyFill="1" applyBorder="1"/>
    <xf numFmtId="9" fontId="37" fillId="64" borderId="40" xfId="1" applyFont="1" applyFill="1" applyBorder="1"/>
    <xf numFmtId="0" fontId="22" fillId="64" borderId="41" xfId="0" applyFont="1" applyFill="1" applyBorder="1"/>
    <xf numFmtId="9" fontId="37" fillId="64" borderId="3" xfId="1" applyFont="1" applyFill="1" applyBorder="1"/>
    <xf numFmtId="9" fontId="37" fillId="64" borderId="42" xfId="1" applyFont="1" applyFill="1" applyBorder="1"/>
    <xf numFmtId="3" fontId="37" fillId="0" borderId="0" xfId="0" applyNumberFormat="1" applyFont="1"/>
    <xf numFmtId="0" fontId="91" fillId="0" borderId="0" xfId="0" quotePrefix="1" applyFont="1"/>
    <xf numFmtId="190" fontId="25" fillId="0" borderId="13" xfId="0" applyNumberFormat="1" applyFont="1" applyBorder="1"/>
    <xf numFmtId="0" fontId="25" fillId="0" borderId="4" xfId="0" applyFont="1" applyBorder="1" applyAlignment="1">
      <alignment horizontal="center"/>
    </xf>
    <xf numFmtId="191" fontId="22" fillId="0" borderId="0" xfId="0" applyNumberFormat="1" applyFont="1" applyAlignment="1">
      <alignment horizontal="right"/>
    </xf>
    <xf numFmtId="191" fontId="25" fillId="0" borderId="4" xfId="0" applyNumberFormat="1" applyFont="1" applyBorder="1"/>
    <xf numFmtId="181" fontId="22" fillId="66" borderId="45" xfId="54" quotePrefix="1" applyNumberFormat="1" applyFont="1" applyFill="1" applyBorder="1"/>
    <xf numFmtId="0" fontId="65" fillId="0" borderId="0" xfId="0" applyFont="1"/>
    <xf numFmtId="181" fontId="22" fillId="0" borderId="0" xfId="0" applyNumberFormat="1" applyFont="1"/>
    <xf numFmtId="0" fontId="37" fillId="0" borderId="0" xfId="0" applyFont="1" applyAlignment="1">
      <alignment horizontal="right"/>
    </xf>
    <xf numFmtId="0" fontId="37" fillId="0" borderId="3" xfId="0" applyFont="1" applyBorder="1" applyAlignment="1">
      <alignment horizontal="right"/>
    </xf>
    <xf numFmtId="169" fontId="17" fillId="0" borderId="0" xfId="3" applyNumberFormat="1" applyFont="1" applyAlignment="1">
      <alignment horizontal="right"/>
    </xf>
  </cellXfs>
  <cellStyles count="128">
    <cellStyle name="20% - Accent1" xfId="28" builtinId="30" customBuiltin="1"/>
    <cellStyle name="20% - Accent1 2" xfId="72" xr:uid="{0A098AF8-2EB5-4D22-AFE9-561044BA4F6C}"/>
    <cellStyle name="20% - Accent2" xfId="31" builtinId="34" customBuiltin="1"/>
    <cellStyle name="20% - Accent2 2" xfId="73" xr:uid="{D6F10083-D334-45A5-ADF5-B5DB4DD3E770}"/>
    <cellStyle name="20% - Accent3" xfId="34" builtinId="38" customBuiltin="1"/>
    <cellStyle name="20% - Accent3 2" xfId="74" xr:uid="{6FD43F71-E7FF-48E6-9F9F-6F45BF8EFD32}"/>
    <cellStyle name="20% - Accent4" xfId="37" builtinId="42" customBuiltin="1"/>
    <cellStyle name="20% - Accent4 2" xfId="75" xr:uid="{307AE8A2-26DA-489E-A349-648FE22755C7}"/>
    <cellStyle name="20% - Accent5" xfId="40" builtinId="46" customBuiltin="1"/>
    <cellStyle name="20% - Accent5 2" xfId="76" xr:uid="{94EAE723-0B24-417A-A986-5576E21D0381}"/>
    <cellStyle name="20% - Accent6" xfId="43" builtinId="50" customBuiltin="1"/>
    <cellStyle name="20% - Accent6 2" xfId="77" xr:uid="{599DA7EF-F9EE-48CD-88BD-B1752B3AA338}"/>
    <cellStyle name="40% - Accent1" xfId="29" builtinId="31" customBuiltin="1"/>
    <cellStyle name="40% - Accent1 2" xfId="78" xr:uid="{FBE16693-274D-4B2E-B39D-8A7A4518B570}"/>
    <cellStyle name="40% - Accent2" xfId="32" builtinId="35" customBuiltin="1"/>
    <cellStyle name="40% - Accent2 2" xfId="79" xr:uid="{412B2D16-C289-4488-8895-B6F397C53340}"/>
    <cellStyle name="40% - Accent3" xfId="35" builtinId="39" customBuiltin="1"/>
    <cellStyle name="40% - Accent3 2" xfId="80" xr:uid="{72230461-BFB5-44A8-8FCC-2AE2BB0AAA05}"/>
    <cellStyle name="40% - Accent4" xfId="38" builtinId="43" customBuiltin="1"/>
    <cellStyle name="40% - Accent4 2" xfId="81" xr:uid="{900BEECE-B1B0-4EE4-BDF7-D6AAF8114BE5}"/>
    <cellStyle name="40% - Accent5" xfId="41" builtinId="47" customBuiltin="1"/>
    <cellStyle name="40% - Accent5 2" xfId="82" xr:uid="{33DB9448-69D3-440C-945A-1EBF9D7FB2F1}"/>
    <cellStyle name="40% - Accent6" xfId="44" builtinId="51" customBuiltin="1"/>
    <cellStyle name="40% - Accent6 2" xfId="83" xr:uid="{216156A5-CE81-4C35-ACA8-E35C5BA549BF}"/>
    <cellStyle name="60% - Accent1 2" xfId="46" xr:uid="{B21C49CF-ECA1-42AF-92D5-8853F3F1599A}"/>
    <cellStyle name="60% - Accent1 3" xfId="84" xr:uid="{9EC59CE7-2D20-4942-9CD4-3E3DF0A81ABD}"/>
    <cellStyle name="60% - Accent2 2" xfId="47" xr:uid="{42052497-A00B-4DFB-8FC9-E66D6D615331}"/>
    <cellStyle name="60% - Accent2 3" xfId="85" xr:uid="{8BF5C6CD-8AF0-436C-A4D1-F7842C7FF183}"/>
    <cellStyle name="60% - Accent3 2" xfId="48" xr:uid="{661EFE45-151C-43A7-885F-BCCCE8012CB2}"/>
    <cellStyle name="60% - Accent3 3" xfId="86" xr:uid="{7314FAD8-B14C-4034-B9A9-E19721C2F2A5}"/>
    <cellStyle name="60% - Accent4 2" xfId="49" xr:uid="{F8B5D1B7-2FD6-4423-BCAF-A404A304A9ED}"/>
    <cellStyle name="60% - Accent4 3" xfId="87" xr:uid="{511D5CC5-9AEA-4E0B-BB67-7EF47F254DA1}"/>
    <cellStyle name="60% - Accent5 2" xfId="50" xr:uid="{1B1F2D58-948C-4233-A406-14BE8E0852EE}"/>
    <cellStyle name="60% - Accent5 3" xfId="88" xr:uid="{62877EA3-E0CA-4B5D-A15C-43DA2E2ED483}"/>
    <cellStyle name="60% - Accent6 2" xfId="51" xr:uid="{6DF395BD-3021-485B-A280-F6BE2104CB14}"/>
    <cellStyle name="60% - Accent6 3" xfId="89" xr:uid="{49CD8145-CF34-47AC-A7A9-18E21C09C390}"/>
    <cellStyle name="Accent1" xfId="27" builtinId="29" customBuiltin="1"/>
    <cellStyle name="Accent1 2" xfId="90" xr:uid="{D1CA9247-3E19-4104-8C6A-54A862554201}"/>
    <cellStyle name="Accent2" xfId="30" builtinId="33" customBuiltin="1"/>
    <cellStyle name="Accent2 2" xfId="91" xr:uid="{54C315BF-0169-4C57-BF38-A26B07BED207}"/>
    <cellStyle name="Accent3" xfId="33" builtinId="37" customBuiltin="1"/>
    <cellStyle name="Accent3 2" xfId="92" xr:uid="{5274AF10-D04E-4EEC-A31B-1DED720BD169}"/>
    <cellStyle name="Accent4" xfId="36" builtinId="41" customBuiltin="1"/>
    <cellStyle name="Accent4 2" xfId="93" xr:uid="{69D50A65-9A85-48E7-947B-27641D99EA81}"/>
    <cellStyle name="Accent5" xfId="39" builtinId="45" customBuiltin="1"/>
    <cellStyle name="Accent5 2" xfId="94" xr:uid="{9F974209-0F30-411A-A38E-62C326337512}"/>
    <cellStyle name="Accent6" xfId="42" builtinId="49" customBuiltin="1"/>
    <cellStyle name="Accent6 2" xfId="95" xr:uid="{F9621298-4A74-4083-B36D-14EABA52983B}"/>
    <cellStyle name="Bad" xfId="17" builtinId="27" customBuiltin="1"/>
    <cellStyle name="Bad 2" xfId="96" xr:uid="{1A05AF0A-D061-40C2-8E7D-079F45BDBDE2}"/>
    <cellStyle name="Calculation" xfId="20" builtinId="22" customBuiltin="1"/>
    <cellStyle name="Calculation 2" xfId="97" xr:uid="{791AA4F8-714A-4996-897B-60E5814AEAB4}"/>
    <cellStyle name="Check Cell" xfId="22" builtinId="23" customBuiltin="1"/>
    <cellStyle name="Check Cell 2" xfId="98" xr:uid="{BCFB49E7-E9FC-4018-9B0A-74403D3FDA1B}"/>
    <cellStyle name="Comma 2" xfId="8" xr:uid="{D7CC036F-4356-484C-91BA-55875A06B7C7}"/>
    <cellStyle name="Comma 2 2" xfId="52" xr:uid="{AB733AF0-4AEA-4B9F-893D-7F6CC116894F}"/>
    <cellStyle name="Comma 2 3" xfId="58" xr:uid="{90CEDB70-081C-42F6-B065-C0381FAC3E3A}"/>
    <cellStyle name="Comma 2 4" xfId="66" xr:uid="{D5D412E9-8533-4788-93CD-2E0C1401F0AF}"/>
    <cellStyle name="Comma 3" xfId="55" xr:uid="{64ADD305-FCF8-412D-BE7E-E53F4FACB490}"/>
    <cellStyle name="Comma 4" xfId="62" xr:uid="{702E4AC6-32AE-43B2-9D59-7A3F1509CF0C}"/>
    <cellStyle name="Ctx_Hyperlink" xfId="63" xr:uid="{0B5AAB81-CF37-4B1E-BFC2-D76403537A51}"/>
    <cellStyle name="Currency 2" xfId="53" xr:uid="{470B0F89-6A92-4972-AEC5-641075956C20}"/>
    <cellStyle name="Currency 2 2" xfId="59" xr:uid="{96854428-DD8F-4FF6-810E-9ACA6AF4A610}"/>
    <cellStyle name="Currency 2 3" xfId="67" xr:uid="{FD2DABDB-3BE1-458F-A317-5D2E6B5EC699}"/>
    <cellStyle name="Currency 3" xfId="57" xr:uid="{6933A200-58FD-426D-A7E9-180EC716AD43}"/>
    <cellStyle name="Currency 3 2" xfId="60" xr:uid="{CCF5072B-A292-4AB8-B3BE-793D91BFF6EC}"/>
    <cellStyle name="Currency 3 3" xfId="68" xr:uid="{BABE4CA5-E8C6-4BAE-B40B-F0C665536CFD}"/>
    <cellStyle name="Currency 4" xfId="69" xr:uid="{A7EE7CB4-872D-4E76-8C2C-9C043502B3A1}"/>
    <cellStyle name="Currency 5" xfId="99" xr:uid="{40553F0A-2E18-4A46-9528-2965733023E9}"/>
    <cellStyle name="Explanatory Text" xfId="25" builtinId="53" customBuiltin="1"/>
    <cellStyle name="Explanatory Text 2" xfId="100" xr:uid="{F96D5B36-4F36-4227-BF43-3D2F8B2E654A}"/>
    <cellStyle name="Good" xfId="16" builtinId="26" customBuiltin="1"/>
    <cellStyle name="Good 2" xfId="101" xr:uid="{FC0E0270-F389-4D41-9FCA-F57B0EBB15C2}"/>
    <cellStyle name="Heading 1" xfId="12" builtinId="16" customBuiltin="1"/>
    <cellStyle name="Heading 1 2" xfId="102" xr:uid="{5132C3E3-4420-4CBF-A36C-CABDED681A94}"/>
    <cellStyle name="Heading 2" xfId="13" builtinId="17" customBuiltin="1"/>
    <cellStyle name="Heading 2 2" xfId="103" xr:uid="{15E7BDCD-E453-4274-BA49-15D400849186}"/>
    <cellStyle name="Heading 3" xfId="14" builtinId="18" customBuiltin="1"/>
    <cellStyle name="Heading 3 2" xfId="104" xr:uid="{6B07F0F7-F458-4F2E-8825-6F2FCFDE7854}"/>
    <cellStyle name="Heading 4" xfId="15" builtinId="19" customBuiltin="1"/>
    <cellStyle name="Heading 4 2" xfId="105" xr:uid="{6B43D8E5-6C34-411D-B701-4AFE3965398C}"/>
    <cellStyle name="Hyperlink 2" xfId="4" xr:uid="{777C228B-7761-4581-A7B3-A7772A37B3A6}"/>
    <cellStyle name="Hyperlink 2 2" xfId="65" xr:uid="{49819E26-00C8-44BF-A81A-EF50338DC3AD}"/>
    <cellStyle name="Hyperlink 2 2 2" xfId="122" xr:uid="{CBC4C110-5A94-4DF5-9F04-FF19BFA3EE15}"/>
    <cellStyle name="Hyperlink 2 3" xfId="119" xr:uid="{C83A4352-FDCA-4DC6-9F40-62B07B630431}"/>
    <cellStyle name="Hyperlink 3" xfId="124" xr:uid="{E24F5F94-9AE5-446D-916A-4D7E9280CB1D}"/>
    <cellStyle name="Hyperlink 4" xfId="127" xr:uid="{79740F2F-90F0-4300-91FF-5C8BA28F402F}"/>
    <cellStyle name="Input" xfId="18" builtinId="20" customBuiltin="1"/>
    <cellStyle name="Input 2" xfId="106" xr:uid="{37F83014-7B92-4BE6-99CA-18C1F6588BE7}"/>
    <cellStyle name="Linked Cell" xfId="21" builtinId="24" customBuiltin="1"/>
    <cellStyle name="Linked Cell 2" xfId="107" xr:uid="{4AA8789D-A822-4A7B-8088-47CD75CBCD2F}"/>
    <cellStyle name="Neutral 2" xfId="45" xr:uid="{BEC58D49-3BF1-4FD2-983B-3DCECF16C6A9}"/>
    <cellStyle name="Neutral 3" xfId="108" xr:uid="{0D9FBB51-42BD-4368-A83D-D23D808D58E0}"/>
    <cellStyle name="Normal" xfId="0" builtinId="0"/>
    <cellStyle name="Normal 2" xfId="2" xr:uid="{C8B491D5-BCC6-4A1C-B7A5-919C3892FE68}"/>
    <cellStyle name="Normal 2 2" xfId="56" xr:uid="{12E0BC54-DFAA-4F55-9E55-71B29F3886EB}"/>
    <cellStyle name="Normal 2 2 2" xfId="110" xr:uid="{7FE24373-9D72-4BD1-B9AC-B18DDAD0D240}"/>
    <cellStyle name="Normal 2 3" xfId="71" xr:uid="{135FAB34-90C1-453A-B6C6-0CDFE2302C9D}"/>
    <cellStyle name="Normal 2 3 2" xfId="120" xr:uid="{998150FC-2BCB-42CF-A35D-C9724FDD41B9}"/>
    <cellStyle name="Normal 2 3 3" xfId="118" xr:uid="{18BDD9E8-D52A-458F-8220-E7DF74F877F0}"/>
    <cellStyle name="Normal 2 4" xfId="125" xr:uid="{E6A9ACD6-164C-4F3B-A92C-1ED85E8F99C5}"/>
    <cellStyle name="Normal 2 5" xfId="109" xr:uid="{537D6F22-2EF8-4D40-B5C1-2B37E77D7DFA}"/>
    <cellStyle name="Normal 3" xfId="3" xr:uid="{3B41BA88-FE18-47DB-A189-AB815EA87817}"/>
    <cellStyle name="Normal 3 2" xfId="54" xr:uid="{916DC059-FE91-43B6-8C95-6917010F6DAE}"/>
    <cellStyle name="Normal 3 3" xfId="111" xr:uid="{12197A0A-B604-4698-AB6C-47E7421A220D}"/>
    <cellStyle name="Normal 4" xfId="10" xr:uid="{88168B1F-88B8-40A5-880F-FE453EA85E84}"/>
    <cellStyle name="Normal 4 2" xfId="64" xr:uid="{086F5F6F-BF46-488A-BE4A-770C7DC7698E}"/>
    <cellStyle name="Normal 4 3" xfId="121" xr:uid="{6D44DF00-20C6-460F-9D97-D8C8C5B9A709}"/>
    <cellStyle name="Normal 5" xfId="61" xr:uid="{64E8A285-AED2-4FF1-905D-A09832DFF26B}"/>
    <cellStyle name="Normal 5 2" xfId="126" xr:uid="{55022224-26B8-4836-BEBA-7584DADFBF16}"/>
    <cellStyle name="Normal 9" xfId="123" xr:uid="{B52022DD-B058-4206-B836-73FE6A74604B}"/>
    <cellStyle name="Note" xfId="24" builtinId="10" customBuiltin="1"/>
    <cellStyle name="Note 2" xfId="112" xr:uid="{A3DC52D0-22B3-4FFD-BBBB-CBCC99E03E98}"/>
    <cellStyle name="Output" xfId="19" builtinId="21" customBuiltin="1"/>
    <cellStyle name="Output 2" xfId="113" xr:uid="{CD7EFEA1-702C-4E94-B5CE-0C1AE6ED3B89}"/>
    <cellStyle name="Percent" xfId="1" builtinId="5"/>
    <cellStyle name="Percent 2" xfId="9" xr:uid="{38364939-92F4-4C60-87BA-40CDA8A47A51}"/>
    <cellStyle name="Percent 3" xfId="70" xr:uid="{521B1C1A-317D-4FC4-BEA2-2E4656D853AE}"/>
    <cellStyle name="Single Cell Column Heading" xfId="6" xr:uid="{D54AF8AF-12F5-41CA-A0B3-ED45FC406D8E}"/>
    <cellStyle name="Text Level 1" xfId="7" xr:uid="{5E2E03EC-32BE-42D0-9446-C70A44F22510}"/>
    <cellStyle name="Text Level 2 2" xfId="5" xr:uid="{1320B5CB-4BE0-4D3E-B8BA-CA65D00CEE58}"/>
    <cellStyle name="Title" xfId="11" builtinId="15" customBuiltin="1"/>
    <cellStyle name="Title 2" xfId="114" xr:uid="{5941990D-5948-4F38-B373-135F3B3526CF}"/>
    <cellStyle name="Total" xfId="26" builtinId="25" customBuiltin="1"/>
    <cellStyle name="Total 2" xfId="115" xr:uid="{F30737E6-B081-45D8-82C0-9CC7C059762D}"/>
    <cellStyle name="Warning Text" xfId="23" builtinId="11" customBuiltin="1"/>
    <cellStyle name="Warning Text 2" xfId="116" xr:uid="{5B00E2AE-440D-4E60-B9BA-1CE1DF899761}"/>
    <cellStyle name="YELLOW" xfId="117" xr:uid="{7B48728A-27F5-455A-AD5A-CD0AEDDE9A3F}"/>
  </cellStyles>
  <dxfs count="0"/>
  <tableStyles count="0" defaultTableStyle="TableStyleMedium2" defaultPivotStyle="PivotStyleLight16"/>
  <colors>
    <mruColors>
      <color rgb="FF008000"/>
      <color rgb="FF0000FF"/>
      <color rgb="FFB71835"/>
      <color rgb="FFFF0000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plotSurface>
          <cx:spPr>
            <a:solidFill>
              <a:schemeClr val="bg1"/>
            </a:solidFill>
            <a:ln>
              <a:noFill/>
            </a:ln>
          </cx:spPr>
        </cx:plotSurface>
        <cx:series layoutId="waterfall" uniqueId="{03996D54-5061-4160-96C5-317B93238AF4}">
          <cx:spPr>
            <a:solidFill>
              <a:srgbClr val="002060"/>
            </a:solidFill>
          </cx:spPr>
          <cx:dataPt idx="1">
            <cx:spPr>
              <a:solidFill>
                <a:srgbClr val="008000"/>
              </a:solidFill>
            </cx:spPr>
          </cx:dataPt>
          <cx:dataPt idx="2">
            <cx:spPr>
              <a:solidFill>
                <a:srgbClr val="C00000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latin typeface="Century Gothic" panose="020B0502020202020204" pitchFamily="34" charset="0"/>
                    <a:ea typeface="Century Gothic" panose="020B0502020202020204" pitchFamily="34" charset="0"/>
                    <a:cs typeface="Century Gothic" panose="020B0502020202020204" pitchFamily="34" charset="0"/>
                  </a:defRPr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entury Gothic" panose="020B0502020202020204" pitchFamily="34" charset="0"/>
                </a:endParaRPr>
              </a:p>
            </cx:txPr>
            <cx:visibility seriesName="0" categoryName="0" value="1"/>
            <cx:dataLabel idx="0" pos="inEnd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260</a:t>
                  </a:r>
                </a:p>
              </cx:txPr>
              <cx:visibility seriesName="0" categoryName="0" value="1"/>
              <cx:separator>, </cx:separator>
            </cx:dataLabel>
            <cx:dataLabel idx="3" pos="inBase">
              <cx:numFmt formatCode="#,##0;#,##0;-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295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Century Gothic" panose="020B0502020202020204" pitchFamily="34" charset="0"/>
                <a:ea typeface="Century Gothic" panose="020B0502020202020204" pitchFamily="34" charset="0"/>
                <a:cs typeface="Century Gothic" panose="020B0502020202020204" pitchFamily="34" charset="0"/>
              </a:defRPr>
            </a:pPr>
            <a:endParaRPr lang="en-CA">
              <a:latin typeface="Century Gothic" panose="020B0502020202020204" pitchFamily="34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Century Gothic" panose="020B0502020202020204" pitchFamily="34" charset="0"/>
                <a:ea typeface="Century Gothic" panose="020B0502020202020204" pitchFamily="34" charset="0"/>
                <a:cs typeface="Century Gothic" panose="020B0502020202020204" pitchFamily="34" charset="0"/>
              </a:defRPr>
            </a:pPr>
            <a:endParaRPr lang="en-CA">
              <a:latin typeface="Century Gothic" panose="020B0502020202020204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6350</xdr:rowOff>
    </xdr:from>
    <xdr:to>
      <xdr:col>1</xdr:col>
      <xdr:colOff>1322479</xdr:colOff>
      <xdr:row>5</xdr:row>
      <xdr:rowOff>64888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114" b="24833"/>
        <a:stretch/>
      </xdr:blipFill>
      <xdr:spPr>
        <a:xfrm>
          <a:off x="88900" y="165100"/>
          <a:ext cx="1392329" cy="693538"/>
        </a:xfrm>
        <a:prstGeom prst="rect">
          <a:avLst/>
        </a:prstGeom>
      </xdr:spPr>
    </xdr:pic>
    <xdr:clientData/>
  </xdr:twoCellAnchor>
  <xdr:twoCellAnchor>
    <xdr:from>
      <xdr:col>7</xdr:col>
      <xdr:colOff>1222375</xdr:colOff>
      <xdr:row>24</xdr:row>
      <xdr:rowOff>149225</xdr:rowOff>
    </xdr:from>
    <xdr:to>
      <xdr:col>11</xdr:col>
      <xdr:colOff>866775</xdr:colOff>
      <xdr:row>42</xdr:row>
      <xdr:rowOff>34925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1775" y="4175125"/>
              <a:ext cx="4978400" cy="342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475274</xdr:colOff>
      <xdr:row>3</xdr:row>
      <xdr:rowOff>168518</xdr:rowOff>
    </xdr:from>
    <xdr:to>
      <xdr:col>4</xdr:col>
      <xdr:colOff>411285</xdr:colOff>
      <xdr:row>7</xdr:row>
      <xdr:rowOff>236414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874" y="682868"/>
          <a:ext cx="1155211" cy="11600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475274</xdr:colOff>
      <xdr:row>3</xdr:row>
      <xdr:rowOff>168518</xdr:rowOff>
    </xdr:from>
    <xdr:to>
      <xdr:col>4</xdr:col>
      <xdr:colOff>408110</xdr:colOff>
      <xdr:row>7</xdr:row>
      <xdr:rowOff>239589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874" y="682868"/>
          <a:ext cx="1155211" cy="11600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475274</xdr:colOff>
      <xdr:row>3</xdr:row>
      <xdr:rowOff>168518</xdr:rowOff>
    </xdr:from>
    <xdr:to>
      <xdr:col>4</xdr:col>
      <xdr:colOff>408110</xdr:colOff>
      <xdr:row>7</xdr:row>
      <xdr:rowOff>239589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224" y="682868"/>
          <a:ext cx="1155211" cy="1153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475274</xdr:colOff>
      <xdr:row>3</xdr:row>
      <xdr:rowOff>168518</xdr:rowOff>
    </xdr:from>
    <xdr:to>
      <xdr:col>4</xdr:col>
      <xdr:colOff>408110</xdr:colOff>
      <xdr:row>7</xdr:row>
      <xdr:rowOff>239589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224" y="682868"/>
          <a:ext cx="1155211" cy="115374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, Daniel" refreshedDate="44317.782363888888" createdVersion="6" refreshedVersion="6" minRefreshableVersion="3" recordCount="594" xr:uid="{DC3C69B9-7B82-4C7F-AC39-A816D0FE7FD3}">
  <cacheSource type="worksheet">
    <worksheetSource ref="B14:J608" sheet="Pivot Tables (P1)"/>
  </cacheSource>
  <cacheFields count="11">
    <cacheField name="Order Date" numFmtId="189">
      <sharedItems containsSemiMixedTypes="0" containsNonDate="0" containsDate="1" containsString="0" minDate="2017-01-01T00:00:00" maxDate="2022-12-09T00:00:00" count="72">
        <d v="2017-01-01T00:00:00"/>
        <d v="2017-01-02T00:00:00"/>
        <d v="2017-01-03T00:00:00"/>
        <d v="2017-02-04T00:00:00"/>
        <d v="2017-03-09T00:00:00"/>
        <d v="2017-04-15T00:00:00"/>
        <d v="2017-05-21T00:00:00"/>
        <d v="2017-06-24T00:00:00"/>
        <d v="2017-09-29T00:00:00"/>
        <d v="2017-10-01T00:00:00"/>
        <d v="2017-11-05T00:00:00"/>
        <d v="2017-12-08T00:00:00"/>
        <d v="2018-01-01T00:00:00"/>
        <d v="2018-01-02T00:00:00"/>
        <d v="2018-01-03T00:00:00"/>
        <d v="2018-02-04T00:00:00"/>
        <d v="2018-03-09T00:00:00"/>
        <d v="2018-04-15T00:00:00"/>
        <d v="2018-05-21T00:00:00"/>
        <d v="2018-06-24T00:00:00"/>
        <d v="2018-09-29T00:00:00"/>
        <d v="2018-10-01T00:00:00"/>
        <d v="2018-11-05T00:00:00"/>
        <d v="2018-12-08T00:00:00"/>
        <d v="2019-01-01T00:00:00"/>
        <d v="2019-01-02T00:00:00"/>
        <d v="2019-01-03T00:00:00"/>
        <d v="2019-02-04T00:00:00"/>
        <d v="2019-03-09T00:00:00"/>
        <d v="2019-04-15T00:00:00"/>
        <d v="2019-05-21T00:00:00"/>
        <d v="2019-06-24T00:00:00"/>
        <d v="2019-09-29T00:00:00"/>
        <d v="2019-10-01T00:00:00"/>
        <d v="2019-11-05T00:00:00"/>
        <d v="2019-12-08T00:00:00"/>
        <d v="2020-01-01T00:00:00"/>
        <d v="2020-01-02T00:00:00"/>
        <d v="2020-01-03T00:00:00"/>
        <d v="2020-02-04T00:00:00"/>
        <d v="2020-03-09T00:00:00"/>
        <d v="2020-04-15T00:00:00"/>
        <d v="2020-05-21T00:00:00"/>
        <d v="2020-06-24T00:00:00"/>
        <d v="2020-09-29T00:00:00"/>
        <d v="2020-10-01T00:00:00"/>
        <d v="2020-11-05T00:00:00"/>
        <d v="2020-12-08T00:00:00"/>
        <d v="2021-01-01T00:00:00"/>
        <d v="2021-01-02T00:00:00"/>
        <d v="2021-01-03T00:00:00"/>
        <d v="2021-02-04T00:00:00"/>
        <d v="2021-03-09T00:00:00"/>
        <d v="2021-04-15T00:00:00"/>
        <d v="2021-05-21T00:00:00"/>
        <d v="2021-06-24T00:00:00"/>
        <d v="2021-09-29T00:00:00"/>
        <d v="2021-10-01T00:00:00"/>
        <d v="2021-11-05T00:00:00"/>
        <d v="2021-12-08T00:00:00"/>
        <d v="2022-01-01T00:00:00"/>
        <d v="2022-01-02T00:00:00"/>
        <d v="2022-01-03T00:00:00"/>
        <d v="2022-02-04T00:00:00"/>
        <d v="2022-03-09T00:00:00"/>
        <d v="2022-04-15T00:00:00"/>
        <d v="2022-05-21T00:00:00"/>
        <d v="2022-06-24T00:00:00"/>
        <d v="2022-09-29T00:00:00"/>
        <d v="2022-10-01T00:00:00"/>
        <d v="2022-11-05T00:00:00"/>
        <d v="2022-12-08T00:00:00"/>
      </sharedItems>
      <fieldGroup par="10" base="0">
        <rangePr groupBy="months" startDate="2017-01-01T00:00:00" endDate="2022-12-09T00:00:00"/>
        <groupItems count="14">
          <s v="&lt;2017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12-09"/>
        </groupItems>
      </fieldGroup>
    </cacheField>
    <cacheField name="Region" numFmtId="0">
      <sharedItems/>
    </cacheField>
    <cacheField name="City" numFmtId="0">
      <sharedItems count="5">
        <s v="New York"/>
        <s v="Los Angeles"/>
        <s v="Boston"/>
        <s v="Philadelphia"/>
        <s v="San Diego"/>
      </sharedItems>
    </cacheField>
    <cacheField name="Store" numFmtId="0">
      <sharedItems count="6">
        <s v="3090"/>
        <s v="3036"/>
        <s v="3062"/>
        <s v="3000"/>
        <s v="3082"/>
        <s v="3659"/>
      </sharedItems>
    </cacheField>
    <cacheField name="Category" numFmtId="0">
      <sharedItems count="4">
        <s v="Snacks"/>
        <s v="Cookies"/>
        <s v="Bars"/>
        <s v="Crackers"/>
      </sharedItems>
    </cacheField>
    <cacheField name="Product" numFmtId="0">
      <sharedItems count="11">
        <s v="Potato Chips"/>
        <s v="Chocolate Chip"/>
        <s v="Oatmeal Raisin"/>
        <s v="Carrot"/>
        <s v="Arrowroot"/>
        <s v="Whole Wheat"/>
        <s v="Pretzels"/>
        <s v="Bran"/>
        <s v="Banana"/>
        <s v="Saltines"/>
        <s v="Cheese"/>
      </sharedItems>
    </cacheField>
    <cacheField name="Quantity" numFmtId="0">
      <sharedItems containsSemiMixedTypes="0" containsString="0" containsNumber="1" containsInteger="1" minValue="20" maxValue="375"/>
    </cacheField>
    <cacheField name="Total Price" numFmtId="171">
      <sharedItems containsSemiMixedTypes="0" containsString="0" containsNumber="1" minValue="32.26" maxValue="817.5"/>
    </cacheField>
    <cacheField name="Revenue" numFmtId="171">
      <sharedItems containsSemiMixedTypes="0" containsString="0" containsNumber="1" minValue="672" maxValue="306562.5"/>
    </cacheField>
    <cacheField name="Quarters" numFmtId="0" databaseField="0">
      <fieldGroup base="0">
        <rangePr groupBy="quarters" startDate="2017-01-01T00:00:00" endDate="2022-12-09T00:00:00"/>
        <groupItems count="6">
          <s v="&lt;2017-01-01"/>
          <s v="Qtr1"/>
          <s v="Qtr2"/>
          <s v="Qtr3"/>
          <s v="Qtr4"/>
          <s v="&gt;2022-12-09"/>
        </groupItems>
      </fieldGroup>
    </cacheField>
    <cacheField name="Years" numFmtId="0" databaseField="0">
      <fieldGroup base="0">
        <rangePr groupBy="years" startDate="2017-01-01T00:00:00" endDate="2022-12-09T00:00:00"/>
        <groupItems count="8">
          <s v="&lt;2017-01-01"/>
          <s v="2017"/>
          <s v="2018"/>
          <s v="2019"/>
          <s v="2020"/>
          <s v="2021"/>
          <s v="2022"/>
          <s v="&gt;2022-12-09"/>
        </groupItems>
      </fieldGroup>
    </cacheField>
  </cacheFields>
  <extLst>
    <ext xmlns:x14="http://schemas.microsoft.com/office/spreadsheetml/2009/9/main" uri="{725AE2AE-9491-48be-B2B4-4EB974FC3084}">
      <x14:pivotCacheDefinition pivotCacheId="322157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">
  <r>
    <x v="0"/>
    <s v="East"/>
    <x v="0"/>
    <x v="0"/>
    <x v="0"/>
    <x v="0"/>
    <n v="24"/>
    <n v="32.26"/>
    <n v="774.24"/>
  </r>
  <r>
    <x v="0"/>
    <s v="East"/>
    <x v="0"/>
    <x v="1"/>
    <x v="1"/>
    <x v="1"/>
    <n v="40"/>
    <n v="74.8"/>
    <n v="2992"/>
  </r>
  <r>
    <x v="0"/>
    <s v="West"/>
    <x v="1"/>
    <x v="2"/>
    <x v="1"/>
    <x v="2"/>
    <n v="70"/>
    <n v="198.8"/>
    <n v="13916"/>
  </r>
  <r>
    <x v="0"/>
    <s v="East"/>
    <x v="2"/>
    <x v="3"/>
    <x v="0"/>
    <x v="0"/>
    <n v="63"/>
    <n v="105.84"/>
    <n v="6667.92"/>
  </r>
  <r>
    <x v="1"/>
    <s v="East"/>
    <x v="2"/>
    <x v="3"/>
    <x v="1"/>
    <x v="2"/>
    <n v="249"/>
    <n v="707.16"/>
    <n v="176082.84"/>
  </r>
  <r>
    <x v="1"/>
    <s v="East"/>
    <x v="3"/>
    <x v="4"/>
    <x v="2"/>
    <x v="3"/>
    <n v="66"/>
    <n v="116.82"/>
    <n v="7710.12"/>
  </r>
  <r>
    <x v="1"/>
    <s v="West"/>
    <x v="1"/>
    <x v="2"/>
    <x v="1"/>
    <x v="4"/>
    <n v="43"/>
    <n v="93.74"/>
    <n v="4030.8199999999997"/>
  </r>
  <r>
    <x v="1"/>
    <s v="West"/>
    <x v="1"/>
    <x v="2"/>
    <x v="2"/>
    <x v="3"/>
    <n v="48"/>
    <n v="84.96"/>
    <n v="4078.08"/>
  </r>
  <r>
    <x v="2"/>
    <s v="West"/>
    <x v="1"/>
    <x v="2"/>
    <x v="2"/>
    <x v="3"/>
    <n v="20"/>
    <n v="35.4"/>
    <n v="708"/>
  </r>
  <r>
    <x v="2"/>
    <s v="West"/>
    <x v="4"/>
    <x v="5"/>
    <x v="1"/>
    <x v="2"/>
    <n v="31"/>
    <n v="88.04"/>
    <n v="2729.2400000000002"/>
  </r>
  <r>
    <x v="2"/>
    <s v="West"/>
    <x v="1"/>
    <x v="2"/>
    <x v="2"/>
    <x v="3"/>
    <n v="67"/>
    <n v="118.59"/>
    <n v="7945.5300000000007"/>
  </r>
  <r>
    <x v="2"/>
    <s v="East"/>
    <x v="0"/>
    <x v="1"/>
    <x v="3"/>
    <x v="5"/>
    <n v="33"/>
    <n v="115.17"/>
    <n v="3800.61"/>
  </r>
  <r>
    <x v="3"/>
    <s v="East"/>
    <x v="2"/>
    <x v="3"/>
    <x v="3"/>
    <x v="5"/>
    <n v="149"/>
    <n v="520.01"/>
    <n v="77481.490000000005"/>
  </r>
  <r>
    <x v="3"/>
    <s v="West"/>
    <x v="1"/>
    <x v="2"/>
    <x v="2"/>
    <x v="3"/>
    <n v="78"/>
    <n v="138.06"/>
    <n v="10768.68"/>
  </r>
  <r>
    <x v="3"/>
    <s v="East"/>
    <x v="3"/>
    <x v="4"/>
    <x v="1"/>
    <x v="2"/>
    <n v="135"/>
    <n v="383.4"/>
    <n v="51759"/>
  </r>
  <r>
    <x v="3"/>
    <s v="East"/>
    <x v="2"/>
    <x v="3"/>
    <x v="0"/>
    <x v="6"/>
    <n v="20"/>
    <n v="63"/>
    <n v="1260"/>
  </r>
  <r>
    <x v="3"/>
    <s v="East"/>
    <x v="0"/>
    <x v="0"/>
    <x v="0"/>
    <x v="0"/>
    <n v="28"/>
    <n v="37.630000000000003"/>
    <n v="1053.6400000000001"/>
  </r>
  <r>
    <x v="3"/>
    <s v="East"/>
    <x v="0"/>
    <x v="1"/>
    <x v="1"/>
    <x v="4"/>
    <n v="25"/>
    <n v="54.5"/>
    <n v="1362.5"/>
  </r>
  <r>
    <x v="3"/>
    <s v="East"/>
    <x v="2"/>
    <x v="3"/>
    <x v="1"/>
    <x v="2"/>
    <n v="219"/>
    <n v="621.96"/>
    <n v="136209.24000000002"/>
  </r>
  <r>
    <x v="3"/>
    <s v="West"/>
    <x v="1"/>
    <x v="2"/>
    <x v="0"/>
    <x v="0"/>
    <n v="31"/>
    <n v="52.08"/>
    <n v="1614.48"/>
  </r>
  <r>
    <x v="3"/>
    <s v="East"/>
    <x v="0"/>
    <x v="0"/>
    <x v="0"/>
    <x v="0"/>
    <n v="25"/>
    <n v="42"/>
    <n v="1050"/>
  </r>
  <r>
    <x v="3"/>
    <s v="East"/>
    <x v="2"/>
    <x v="3"/>
    <x v="2"/>
    <x v="7"/>
    <n v="56"/>
    <n v="104.72"/>
    <n v="5864.32"/>
  </r>
  <r>
    <x v="3"/>
    <s v="East"/>
    <x v="3"/>
    <x v="4"/>
    <x v="1"/>
    <x v="1"/>
    <n v="37"/>
    <n v="69.19"/>
    <n v="2560.0299999999997"/>
  </r>
  <r>
    <x v="3"/>
    <s v="West"/>
    <x v="4"/>
    <x v="5"/>
    <x v="3"/>
    <x v="5"/>
    <n v="20"/>
    <n v="69.8"/>
    <n v="1396"/>
  </r>
  <r>
    <x v="3"/>
    <s v="West"/>
    <x v="1"/>
    <x v="2"/>
    <x v="1"/>
    <x v="2"/>
    <n v="44"/>
    <n v="124.96"/>
    <n v="5498.24"/>
  </r>
  <r>
    <x v="3"/>
    <s v="East"/>
    <x v="3"/>
    <x v="4"/>
    <x v="1"/>
    <x v="4"/>
    <n v="68"/>
    <n v="148.24"/>
    <n v="10080.32"/>
  </r>
  <r>
    <x v="4"/>
    <s v="East"/>
    <x v="0"/>
    <x v="1"/>
    <x v="2"/>
    <x v="3"/>
    <n v="21"/>
    <n v="37.17"/>
    <n v="780.57"/>
  </r>
  <r>
    <x v="4"/>
    <s v="East"/>
    <x v="2"/>
    <x v="3"/>
    <x v="2"/>
    <x v="7"/>
    <n v="83"/>
    <n v="155.21"/>
    <n v="12882.43"/>
  </r>
  <r>
    <x v="4"/>
    <s v="East"/>
    <x v="2"/>
    <x v="3"/>
    <x v="1"/>
    <x v="2"/>
    <n v="122"/>
    <n v="346.48"/>
    <n v="42270.560000000005"/>
  </r>
  <r>
    <x v="4"/>
    <s v="East"/>
    <x v="0"/>
    <x v="0"/>
    <x v="2"/>
    <x v="7"/>
    <n v="51"/>
    <n v="95.37"/>
    <n v="4863.87"/>
  </r>
  <r>
    <x v="4"/>
    <s v="East"/>
    <x v="0"/>
    <x v="0"/>
    <x v="1"/>
    <x v="1"/>
    <n v="39"/>
    <n v="72.930000000000007"/>
    <n v="2844.2700000000004"/>
  </r>
  <r>
    <x v="4"/>
    <s v="East"/>
    <x v="0"/>
    <x v="0"/>
    <x v="1"/>
    <x v="1"/>
    <n v="129"/>
    <n v="241.23"/>
    <n v="31118.67"/>
  </r>
  <r>
    <x v="4"/>
    <s v="West"/>
    <x v="1"/>
    <x v="2"/>
    <x v="2"/>
    <x v="3"/>
    <n v="66"/>
    <n v="116.82"/>
    <n v="7710.12"/>
  </r>
  <r>
    <x v="4"/>
    <s v="West"/>
    <x v="4"/>
    <x v="5"/>
    <x v="3"/>
    <x v="5"/>
    <n v="25"/>
    <n v="87.25"/>
    <n v="2181.25"/>
  </r>
  <r>
    <x v="4"/>
    <s v="East"/>
    <x v="3"/>
    <x v="4"/>
    <x v="2"/>
    <x v="7"/>
    <n v="51"/>
    <n v="95.37"/>
    <n v="4863.87"/>
  </r>
  <r>
    <x v="4"/>
    <s v="West"/>
    <x v="4"/>
    <x v="5"/>
    <x v="1"/>
    <x v="1"/>
    <n v="26"/>
    <n v="48.62"/>
    <n v="1264.1199999999999"/>
  </r>
  <r>
    <x v="4"/>
    <s v="East"/>
    <x v="0"/>
    <x v="0"/>
    <x v="2"/>
    <x v="7"/>
    <n v="57"/>
    <n v="106.59"/>
    <n v="6075.63"/>
  </r>
  <r>
    <x v="4"/>
    <s v="East"/>
    <x v="0"/>
    <x v="0"/>
    <x v="2"/>
    <x v="7"/>
    <n v="33"/>
    <n v="61.71"/>
    <n v="2036.43"/>
  </r>
  <r>
    <x v="4"/>
    <s v="East"/>
    <x v="0"/>
    <x v="1"/>
    <x v="1"/>
    <x v="2"/>
    <n v="23"/>
    <n v="65.319999999999993"/>
    <n v="1502.36"/>
  </r>
  <r>
    <x v="4"/>
    <s v="East"/>
    <x v="0"/>
    <x v="0"/>
    <x v="1"/>
    <x v="2"/>
    <n v="51"/>
    <n v="144.84"/>
    <n v="7386.84"/>
  </r>
  <r>
    <x v="4"/>
    <s v="East"/>
    <x v="2"/>
    <x v="3"/>
    <x v="0"/>
    <x v="6"/>
    <n v="21"/>
    <n v="66.150000000000006"/>
    <n v="1389.15"/>
  </r>
  <r>
    <x v="4"/>
    <s v="East"/>
    <x v="2"/>
    <x v="3"/>
    <x v="2"/>
    <x v="3"/>
    <n v="42"/>
    <n v="74.34"/>
    <n v="3122.28"/>
  </r>
  <r>
    <x v="5"/>
    <s v="East"/>
    <x v="3"/>
    <x v="4"/>
    <x v="1"/>
    <x v="2"/>
    <n v="37"/>
    <n v="105.08"/>
    <n v="3887.96"/>
  </r>
  <r>
    <x v="5"/>
    <s v="West"/>
    <x v="1"/>
    <x v="2"/>
    <x v="1"/>
    <x v="1"/>
    <n v="82"/>
    <n v="153.34"/>
    <n v="12573.880000000001"/>
  </r>
  <r>
    <x v="5"/>
    <s v="East"/>
    <x v="2"/>
    <x v="3"/>
    <x v="2"/>
    <x v="8"/>
    <n v="23"/>
    <n v="52.21"/>
    <n v="1200.83"/>
  </r>
  <r>
    <x v="5"/>
    <s v="West"/>
    <x v="1"/>
    <x v="2"/>
    <x v="2"/>
    <x v="3"/>
    <n v="44"/>
    <n v="77.88"/>
    <n v="3426.72"/>
  </r>
  <r>
    <x v="5"/>
    <s v="East"/>
    <x v="0"/>
    <x v="1"/>
    <x v="1"/>
    <x v="2"/>
    <n v="31"/>
    <n v="88.04"/>
    <n v="2729.2400000000002"/>
  </r>
  <r>
    <x v="5"/>
    <s v="East"/>
    <x v="3"/>
    <x v="4"/>
    <x v="1"/>
    <x v="2"/>
    <n v="158"/>
    <n v="448.72"/>
    <n v="70897.760000000009"/>
  </r>
  <r>
    <x v="5"/>
    <s v="East"/>
    <x v="0"/>
    <x v="0"/>
    <x v="1"/>
    <x v="1"/>
    <n v="33"/>
    <n v="61.71"/>
    <n v="2036.43"/>
  </r>
  <r>
    <x v="5"/>
    <s v="West"/>
    <x v="1"/>
    <x v="2"/>
    <x v="1"/>
    <x v="1"/>
    <n v="39"/>
    <n v="72.930000000000007"/>
    <n v="2844.2700000000004"/>
  </r>
  <r>
    <x v="5"/>
    <s v="East"/>
    <x v="2"/>
    <x v="3"/>
    <x v="1"/>
    <x v="4"/>
    <n v="24"/>
    <n v="52.32"/>
    <n v="1255.68"/>
  </r>
  <r>
    <x v="5"/>
    <s v="East"/>
    <x v="0"/>
    <x v="0"/>
    <x v="2"/>
    <x v="3"/>
    <n v="27"/>
    <n v="47.79"/>
    <n v="1290.33"/>
  </r>
  <r>
    <x v="5"/>
    <s v="West"/>
    <x v="4"/>
    <x v="5"/>
    <x v="1"/>
    <x v="2"/>
    <n v="42"/>
    <n v="119.28"/>
    <n v="5009.76"/>
  </r>
  <r>
    <x v="5"/>
    <s v="East"/>
    <x v="3"/>
    <x v="4"/>
    <x v="1"/>
    <x v="2"/>
    <n v="130"/>
    <n v="369.2"/>
    <n v="47996"/>
  </r>
  <r>
    <x v="5"/>
    <s v="East"/>
    <x v="3"/>
    <x v="4"/>
    <x v="3"/>
    <x v="9"/>
    <n v="31"/>
    <n v="67.89"/>
    <n v="2104.59"/>
  </r>
  <r>
    <x v="5"/>
    <s v="East"/>
    <x v="0"/>
    <x v="1"/>
    <x v="2"/>
    <x v="3"/>
    <n v="46"/>
    <n v="81.42"/>
    <n v="3745.32"/>
  </r>
  <r>
    <x v="6"/>
    <s v="East"/>
    <x v="0"/>
    <x v="0"/>
    <x v="0"/>
    <x v="0"/>
    <n v="27"/>
    <n v="36.29"/>
    <n v="979.82999999999993"/>
  </r>
  <r>
    <x v="6"/>
    <s v="East"/>
    <x v="0"/>
    <x v="0"/>
    <x v="1"/>
    <x v="2"/>
    <n v="43"/>
    <n v="122.12"/>
    <n v="5251.16"/>
  </r>
  <r>
    <x v="6"/>
    <s v="East"/>
    <x v="0"/>
    <x v="0"/>
    <x v="1"/>
    <x v="1"/>
    <n v="102"/>
    <n v="190.74"/>
    <n v="19455.48"/>
  </r>
  <r>
    <x v="6"/>
    <s v="West"/>
    <x v="4"/>
    <x v="5"/>
    <x v="1"/>
    <x v="2"/>
    <n v="34"/>
    <n v="96.56"/>
    <n v="3283.04"/>
  </r>
  <r>
    <x v="6"/>
    <s v="East"/>
    <x v="2"/>
    <x v="3"/>
    <x v="2"/>
    <x v="3"/>
    <n v="28"/>
    <n v="49.56"/>
    <n v="1387.68"/>
  </r>
  <r>
    <x v="6"/>
    <s v="East"/>
    <x v="3"/>
    <x v="4"/>
    <x v="3"/>
    <x v="9"/>
    <n v="47"/>
    <n v="102.93"/>
    <n v="4837.71"/>
  </r>
  <r>
    <x v="6"/>
    <s v="East"/>
    <x v="0"/>
    <x v="0"/>
    <x v="0"/>
    <x v="0"/>
    <n v="23"/>
    <n v="38.64"/>
    <n v="888.72"/>
  </r>
  <r>
    <x v="6"/>
    <s v="West"/>
    <x v="4"/>
    <x v="5"/>
    <x v="2"/>
    <x v="3"/>
    <n v="65"/>
    <n v="115.05"/>
    <n v="7478.25"/>
  </r>
  <r>
    <x v="6"/>
    <s v="East"/>
    <x v="0"/>
    <x v="0"/>
    <x v="1"/>
    <x v="1"/>
    <n v="59"/>
    <n v="110.33"/>
    <n v="6509.47"/>
  </r>
  <r>
    <x v="6"/>
    <s v="East"/>
    <x v="0"/>
    <x v="1"/>
    <x v="1"/>
    <x v="1"/>
    <n v="32"/>
    <n v="59.84"/>
    <n v="1914.88"/>
  </r>
  <r>
    <x v="6"/>
    <s v="East"/>
    <x v="3"/>
    <x v="4"/>
    <x v="2"/>
    <x v="7"/>
    <n v="27"/>
    <n v="50.49"/>
    <n v="1363.23"/>
  </r>
  <r>
    <x v="6"/>
    <s v="East"/>
    <x v="2"/>
    <x v="3"/>
    <x v="1"/>
    <x v="4"/>
    <n v="38"/>
    <n v="82.84"/>
    <n v="3147.92"/>
  </r>
  <r>
    <x v="7"/>
    <s v="East"/>
    <x v="3"/>
    <x v="4"/>
    <x v="2"/>
    <x v="3"/>
    <n v="74"/>
    <n v="130.97999999999999"/>
    <n v="9692.5199999999986"/>
  </r>
  <r>
    <x v="7"/>
    <s v="West"/>
    <x v="4"/>
    <x v="5"/>
    <x v="3"/>
    <x v="9"/>
    <n v="102"/>
    <n v="223.38"/>
    <n v="22784.76"/>
  </r>
  <r>
    <x v="7"/>
    <s v="East"/>
    <x v="0"/>
    <x v="0"/>
    <x v="2"/>
    <x v="7"/>
    <n v="53"/>
    <n v="99.11"/>
    <n v="5252.83"/>
  </r>
  <r>
    <x v="7"/>
    <s v="East"/>
    <x v="0"/>
    <x v="1"/>
    <x v="1"/>
    <x v="4"/>
    <n v="27"/>
    <n v="58.86"/>
    <n v="1589.22"/>
  </r>
  <r>
    <x v="7"/>
    <s v="East"/>
    <x v="3"/>
    <x v="4"/>
    <x v="2"/>
    <x v="3"/>
    <n v="88"/>
    <n v="155.76"/>
    <n v="13706.88"/>
  </r>
  <r>
    <x v="7"/>
    <s v="East"/>
    <x v="0"/>
    <x v="1"/>
    <x v="1"/>
    <x v="2"/>
    <n v="33"/>
    <n v="93.72"/>
    <n v="3092.7599999999998"/>
  </r>
  <r>
    <x v="7"/>
    <s v="West"/>
    <x v="1"/>
    <x v="2"/>
    <x v="2"/>
    <x v="7"/>
    <n v="36"/>
    <n v="67.319999999999993"/>
    <n v="2423.5199999999995"/>
  </r>
  <r>
    <x v="7"/>
    <s v="East"/>
    <x v="0"/>
    <x v="1"/>
    <x v="1"/>
    <x v="2"/>
    <n v="28"/>
    <n v="79.52"/>
    <n v="2226.56"/>
  </r>
  <r>
    <x v="7"/>
    <s v="East"/>
    <x v="0"/>
    <x v="0"/>
    <x v="2"/>
    <x v="3"/>
    <n v="96"/>
    <n v="169.92"/>
    <n v="16312.32"/>
  </r>
  <r>
    <x v="7"/>
    <s v="East"/>
    <x v="0"/>
    <x v="1"/>
    <x v="0"/>
    <x v="0"/>
    <n v="20"/>
    <n v="33.6"/>
    <n v="672"/>
  </r>
  <r>
    <x v="7"/>
    <s v="East"/>
    <x v="0"/>
    <x v="0"/>
    <x v="2"/>
    <x v="3"/>
    <n v="61"/>
    <n v="107.97"/>
    <n v="6586.17"/>
  </r>
  <r>
    <x v="7"/>
    <s v="East"/>
    <x v="0"/>
    <x v="0"/>
    <x v="3"/>
    <x v="5"/>
    <n v="25"/>
    <n v="87.25"/>
    <n v="2181.25"/>
  </r>
  <r>
    <x v="8"/>
    <s v="West"/>
    <x v="1"/>
    <x v="2"/>
    <x v="0"/>
    <x v="0"/>
    <n v="34"/>
    <n v="45.7"/>
    <n v="1553.8000000000002"/>
  </r>
  <r>
    <x v="8"/>
    <s v="East"/>
    <x v="0"/>
    <x v="1"/>
    <x v="2"/>
    <x v="8"/>
    <n v="38"/>
    <n v="86.26"/>
    <n v="3277.88"/>
  </r>
  <r>
    <x v="8"/>
    <s v="East"/>
    <x v="3"/>
    <x v="4"/>
    <x v="2"/>
    <x v="3"/>
    <n v="49"/>
    <n v="86.73"/>
    <n v="4249.7700000000004"/>
  </r>
  <r>
    <x v="8"/>
    <s v="East"/>
    <x v="0"/>
    <x v="1"/>
    <x v="1"/>
    <x v="4"/>
    <n v="37"/>
    <n v="80.66"/>
    <n v="2984.42"/>
  </r>
  <r>
    <x v="8"/>
    <s v="East"/>
    <x v="2"/>
    <x v="3"/>
    <x v="2"/>
    <x v="3"/>
    <n v="52"/>
    <n v="92.04"/>
    <n v="4786.08"/>
  </r>
  <r>
    <x v="8"/>
    <s v="East"/>
    <x v="0"/>
    <x v="0"/>
    <x v="2"/>
    <x v="7"/>
    <n v="35"/>
    <n v="65.45"/>
    <n v="2290.75"/>
  </r>
  <r>
    <x v="8"/>
    <s v="East"/>
    <x v="2"/>
    <x v="3"/>
    <x v="2"/>
    <x v="3"/>
    <n v="37"/>
    <n v="65.489999999999995"/>
    <n v="2423.1299999999997"/>
  </r>
  <r>
    <x v="8"/>
    <s v="East"/>
    <x v="2"/>
    <x v="3"/>
    <x v="1"/>
    <x v="4"/>
    <n v="36"/>
    <n v="78.48"/>
    <n v="2825.28"/>
  </r>
  <r>
    <x v="8"/>
    <s v="West"/>
    <x v="4"/>
    <x v="5"/>
    <x v="1"/>
    <x v="1"/>
    <n v="34"/>
    <n v="63.58"/>
    <n v="2161.7199999999998"/>
  </r>
  <r>
    <x v="8"/>
    <s v="East"/>
    <x v="0"/>
    <x v="0"/>
    <x v="2"/>
    <x v="3"/>
    <n v="159"/>
    <n v="281.43"/>
    <n v="44747.37"/>
  </r>
  <r>
    <x v="8"/>
    <s v="East"/>
    <x v="2"/>
    <x v="3"/>
    <x v="0"/>
    <x v="6"/>
    <n v="27"/>
    <n v="85.05"/>
    <n v="2296.35"/>
  </r>
  <r>
    <x v="8"/>
    <s v="West"/>
    <x v="4"/>
    <x v="5"/>
    <x v="2"/>
    <x v="3"/>
    <n v="125"/>
    <n v="221.25"/>
    <n v="27656.25"/>
  </r>
  <r>
    <x v="9"/>
    <s v="East"/>
    <x v="2"/>
    <x v="3"/>
    <x v="1"/>
    <x v="4"/>
    <n v="43"/>
    <n v="93.74"/>
    <n v="4030.8199999999997"/>
  </r>
  <r>
    <x v="9"/>
    <s v="East"/>
    <x v="3"/>
    <x v="4"/>
    <x v="1"/>
    <x v="2"/>
    <n v="80"/>
    <n v="227.2"/>
    <n v="18176"/>
  </r>
  <r>
    <x v="9"/>
    <s v="East"/>
    <x v="0"/>
    <x v="0"/>
    <x v="2"/>
    <x v="3"/>
    <n v="41"/>
    <n v="72.569999999999993"/>
    <n v="2975.37"/>
  </r>
  <r>
    <x v="9"/>
    <s v="East"/>
    <x v="2"/>
    <x v="3"/>
    <x v="0"/>
    <x v="0"/>
    <n v="46"/>
    <n v="77.28"/>
    <n v="3554.88"/>
  </r>
  <r>
    <x v="9"/>
    <s v="East"/>
    <x v="0"/>
    <x v="0"/>
    <x v="0"/>
    <x v="0"/>
    <n v="37"/>
    <n v="49.73"/>
    <n v="1840.01"/>
  </r>
  <r>
    <x v="9"/>
    <s v="East"/>
    <x v="3"/>
    <x v="4"/>
    <x v="1"/>
    <x v="1"/>
    <n v="46"/>
    <n v="86.02"/>
    <n v="3956.9199999999996"/>
  </r>
  <r>
    <x v="9"/>
    <s v="East"/>
    <x v="2"/>
    <x v="3"/>
    <x v="2"/>
    <x v="3"/>
    <n v="48"/>
    <n v="84.96"/>
    <n v="4078.08"/>
  </r>
  <r>
    <x v="9"/>
    <s v="West"/>
    <x v="4"/>
    <x v="5"/>
    <x v="1"/>
    <x v="2"/>
    <n v="39"/>
    <n v="110.76"/>
    <n v="4319.6400000000003"/>
  </r>
  <r>
    <x v="9"/>
    <s v="East"/>
    <x v="0"/>
    <x v="0"/>
    <x v="1"/>
    <x v="1"/>
    <n v="61"/>
    <n v="114.07"/>
    <n v="6958.2699999999995"/>
  </r>
  <r>
    <x v="9"/>
    <s v="West"/>
    <x v="1"/>
    <x v="2"/>
    <x v="2"/>
    <x v="3"/>
    <n v="62"/>
    <n v="109.74"/>
    <n v="6803.88"/>
  </r>
  <r>
    <x v="10"/>
    <s v="West"/>
    <x v="4"/>
    <x v="5"/>
    <x v="3"/>
    <x v="9"/>
    <n v="127"/>
    <n v="278.13"/>
    <n v="35322.51"/>
  </r>
  <r>
    <x v="10"/>
    <s v="East"/>
    <x v="0"/>
    <x v="0"/>
    <x v="2"/>
    <x v="3"/>
    <n v="38"/>
    <n v="67.260000000000005"/>
    <n v="2555.88"/>
  </r>
  <r>
    <x v="10"/>
    <s v="West"/>
    <x v="1"/>
    <x v="2"/>
    <x v="2"/>
    <x v="3"/>
    <n v="58"/>
    <n v="102.66"/>
    <n v="5954.28"/>
  </r>
  <r>
    <x v="10"/>
    <s v="West"/>
    <x v="1"/>
    <x v="2"/>
    <x v="2"/>
    <x v="3"/>
    <n v="51"/>
    <n v="90.27"/>
    <n v="4603.7699999999995"/>
  </r>
  <r>
    <x v="10"/>
    <s v="East"/>
    <x v="2"/>
    <x v="3"/>
    <x v="1"/>
    <x v="1"/>
    <n v="37"/>
    <n v="69.19"/>
    <n v="2560.0299999999997"/>
  </r>
  <r>
    <x v="10"/>
    <s v="East"/>
    <x v="2"/>
    <x v="3"/>
    <x v="2"/>
    <x v="3"/>
    <n v="53"/>
    <n v="93.81"/>
    <n v="4971.93"/>
  </r>
  <r>
    <x v="10"/>
    <s v="East"/>
    <x v="0"/>
    <x v="1"/>
    <x v="3"/>
    <x v="5"/>
    <n v="32"/>
    <n v="111.68"/>
    <n v="3573.76"/>
  </r>
  <r>
    <x v="10"/>
    <s v="East"/>
    <x v="0"/>
    <x v="1"/>
    <x v="2"/>
    <x v="7"/>
    <n v="20"/>
    <n v="37.4"/>
    <n v="748"/>
  </r>
  <r>
    <x v="10"/>
    <s v="West"/>
    <x v="1"/>
    <x v="2"/>
    <x v="2"/>
    <x v="7"/>
    <n v="42"/>
    <n v="78.540000000000006"/>
    <n v="3298.6800000000003"/>
  </r>
  <r>
    <x v="10"/>
    <s v="East"/>
    <x v="2"/>
    <x v="3"/>
    <x v="0"/>
    <x v="0"/>
    <n v="48"/>
    <n v="80.64"/>
    <n v="3870.7200000000003"/>
  </r>
  <r>
    <x v="10"/>
    <s v="West"/>
    <x v="1"/>
    <x v="2"/>
    <x v="1"/>
    <x v="2"/>
    <n v="100"/>
    <n v="284"/>
    <n v="28400"/>
  </r>
  <r>
    <x v="10"/>
    <s v="West"/>
    <x v="4"/>
    <x v="5"/>
    <x v="1"/>
    <x v="4"/>
    <n v="24"/>
    <n v="52.32"/>
    <n v="1255.68"/>
  </r>
  <r>
    <x v="11"/>
    <s v="East"/>
    <x v="2"/>
    <x v="3"/>
    <x v="2"/>
    <x v="7"/>
    <n v="46"/>
    <n v="86.02"/>
    <n v="3956.9199999999996"/>
  </r>
  <r>
    <x v="11"/>
    <s v="East"/>
    <x v="0"/>
    <x v="1"/>
    <x v="2"/>
    <x v="3"/>
    <n v="22"/>
    <n v="38.94"/>
    <n v="856.68"/>
  </r>
  <r>
    <x v="11"/>
    <s v="East"/>
    <x v="0"/>
    <x v="1"/>
    <x v="3"/>
    <x v="9"/>
    <n v="24"/>
    <n v="52.56"/>
    <n v="1261.44"/>
  </r>
  <r>
    <x v="11"/>
    <s v="East"/>
    <x v="2"/>
    <x v="3"/>
    <x v="1"/>
    <x v="2"/>
    <n v="167"/>
    <n v="474.28"/>
    <n v="79204.759999999995"/>
  </r>
  <r>
    <x v="11"/>
    <s v="West"/>
    <x v="4"/>
    <x v="5"/>
    <x v="2"/>
    <x v="7"/>
    <n v="27"/>
    <n v="50.49"/>
    <n v="1363.23"/>
  </r>
  <r>
    <x v="11"/>
    <s v="East"/>
    <x v="2"/>
    <x v="3"/>
    <x v="3"/>
    <x v="5"/>
    <n v="40"/>
    <n v="139.6"/>
    <n v="5584"/>
  </r>
  <r>
    <x v="11"/>
    <s v="East"/>
    <x v="3"/>
    <x v="4"/>
    <x v="3"/>
    <x v="5"/>
    <n v="31"/>
    <n v="108.19"/>
    <n v="3353.89"/>
  </r>
  <r>
    <x v="11"/>
    <s v="East"/>
    <x v="2"/>
    <x v="3"/>
    <x v="1"/>
    <x v="4"/>
    <n v="30"/>
    <n v="65.400000000000006"/>
    <n v="1962.0000000000002"/>
  </r>
  <r>
    <x v="11"/>
    <s v="East"/>
    <x v="2"/>
    <x v="3"/>
    <x v="1"/>
    <x v="4"/>
    <n v="34"/>
    <n v="74.12"/>
    <n v="2520.08"/>
  </r>
  <r>
    <x v="11"/>
    <s v="East"/>
    <x v="3"/>
    <x v="4"/>
    <x v="1"/>
    <x v="1"/>
    <n v="52"/>
    <n v="97.24"/>
    <n v="5056.4799999999996"/>
  </r>
  <r>
    <x v="11"/>
    <s v="East"/>
    <x v="2"/>
    <x v="3"/>
    <x v="0"/>
    <x v="0"/>
    <n v="48"/>
    <n v="80.64"/>
    <n v="3870.7200000000003"/>
  </r>
  <r>
    <x v="11"/>
    <s v="East"/>
    <x v="2"/>
    <x v="3"/>
    <x v="2"/>
    <x v="3"/>
    <n v="52"/>
    <n v="92.04"/>
    <n v="4786.08"/>
  </r>
  <r>
    <x v="12"/>
    <s v="West"/>
    <x v="1"/>
    <x v="2"/>
    <x v="1"/>
    <x v="4"/>
    <n v="34"/>
    <n v="74.12"/>
    <n v="2520.08"/>
  </r>
  <r>
    <x v="12"/>
    <s v="West"/>
    <x v="1"/>
    <x v="2"/>
    <x v="2"/>
    <x v="7"/>
    <n v="51"/>
    <n v="95.37"/>
    <n v="4863.87"/>
  </r>
  <r>
    <x v="12"/>
    <s v="East"/>
    <x v="2"/>
    <x v="3"/>
    <x v="1"/>
    <x v="1"/>
    <n v="245"/>
    <n v="458.15"/>
    <n v="112246.75"/>
  </r>
  <r>
    <x v="12"/>
    <s v="East"/>
    <x v="0"/>
    <x v="0"/>
    <x v="2"/>
    <x v="8"/>
    <n v="22"/>
    <n v="49.94"/>
    <n v="1098.6799999999998"/>
  </r>
  <r>
    <x v="13"/>
    <s v="West"/>
    <x v="1"/>
    <x v="2"/>
    <x v="2"/>
    <x v="8"/>
    <n v="26"/>
    <n v="59.02"/>
    <n v="1534.52"/>
  </r>
  <r>
    <x v="13"/>
    <s v="West"/>
    <x v="1"/>
    <x v="2"/>
    <x v="0"/>
    <x v="0"/>
    <n v="47"/>
    <n v="78.959999999999994"/>
    <n v="3711.12"/>
  </r>
  <r>
    <x v="13"/>
    <s v="East"/>
    <x v="2"/>
    <x v="3"/>
    <x v="2"/>
    <x v="3"/>
    <n v="156"/>
    <n v="276.12"/>
    <n v="43074.720000000001"/>
  </r>
  <r>
    <x v="13"/>
    <s v="East"/>
    <x v="2"/>
    <x v="3"/>
    <x v="3"/>
    <x v="9"/>
    <n v="38"/>
    <n v="83.22"/>
    <n v="3162.36"/>
  </r>
  <r>
    <x v="14"/>
    <s v="West"/>
    <x v="1"/>
    <x v="2"/>
    <x v="2"/>
    <x v="3"/>
    <n v="72"/>
    <n v="127.44"/>
    <n v="9175.68"/>
  </r>
  <r>
    <x v="14"/>
    <s v="East"/>
    <x v="2"/>
    <x v="3"/>
    <x v="0"/>
    <x v="0"/>
    <n v="75"/>
    <n v="126"/>
    <n v="9450"/>
  </r>
  <r>
    <x v="14"/>
    <s v="West"/>
    <x v="4"/>
    <x v="5"/>
    <x v="2"/>
    <x v="7"/>
    <n v="29"/>
    <n v="54.23"/>
    <n v="1572.6699999999998"/>
  </r>
  <r>
    <x v="14"/>
    <s v="East"/>
    <x v="3"/>
    <x v="4"/>
    <x v="2"/>
    <x v="7"/>
    <n v="33"/>
    <n v="61.71"/>
    <n v="2036.43"/>
  </r>
  <r>
    <x v="15"/>
    <s v="East"/>
    <x v="3"/>
    <x v="4"/>
    <x v="2"/>
    <x v="3"/>
    <n v="106"/>
    <n v="187.62"/>
    <n v="19887.72"/>
  </r>
  <r>
    <x v="15"/>
    <s v="West"/>
    <x v="4"/>
    <x v="5"/>
    <x v="2"/>
    <x v="3"/>
    <n v="24"/>
    <n v="42.48"/>
    <n v="1019.52"/>
  </r>
  <r>
    <x v="15"/>
    <s v="West"/>
    <x v="4"/>
    <x v="5"/>
    <x v="2"/>
    <x v="3"/>
    <n v="22"/>
    <n v="38.94"/>
    <n v="856.68"/>
  </r>
  <r>
    <x v="15"/>
    <s v="West"/>
    <x v="1"/>
    <x v="2"/>
    <x v="3"/>
    <x v="9"/>
    <n v="21"/>
    <n v="45.99"/>
    <n v="965.79000000000008"/>
  </r>
  <r>
    <x v="15"/>
    <s v="East"/>
    <x v="0"/>
    <x v="0"/>
    <x v="1"/>
    <x v="4"/>
    <n v="35"/>
    <n v="76.3"/>
    <n v="2670.5"/>
  </r>
  <r>
    <x v="15"/>
    <s v="West"/>
    <x v="4"/>
    <x v="5"/>
    <x v="3"/>
    <x v="5"/>
    <n v="27"/>
    <n v="94.23"/>
    <n v="2544.21"/>
  </r>
  <r>
    <x v="15"/>
    <s v="East"/>
    <x v="3"/>
    <x v="4"/>
    <x v="0"/>
    <x v="0"/>
    <n v="34"/>
    <n v="57.12"/>
    <n v="1942.08"/>
  </r>
  <r>
    <x v="15"/>
    <s v="East"/>
    <x v="3"/>
    <x v="4"/>
    <x v="1"/>
    <x v="4"/>
    <n v="25"/>
    <n v="54.5"/>
    <n v="1362.5"/>
  </r>
  <r>
    <x v="15"/>
    <s v="West"/>
    <x v="1"/>
    <x v="2"/>
    <x v="2"/>
    <x v="3"/>
    <n v="106"/>
    <n v="187.62"/>
    <n v="19887.72"/>
  </r>
  <r>
    <x v="15"/>
    <s v="West"/>
    <x v="1"/>
    <x v="2"/>
    <x v="1"/>
    <x v="4"/>
    <n v="36"/>
    <n v="78.48"/>
    <n v="2825.28"/>
  </r>
  <r>
    <x v="15"/>
    <s v="East"/>
    <x v="2"/>
    <x v="3"/>
    <x v="1"/>
    <x v="2"/>
    <n v="145"/>
    <n v="411.8"/>
    <n v="59711"/>
  </r>
  <r>
    <x v="15"/>
    <s v="East"/>
    <x v="0"/>
    <x v="0"/>
    <x v="1"/>
    <x v="4"/>
    <n v="107"/>
    <n v="233.26"/>
    <n v="24958.82"/>
  </r>
  <r>
    <x v="15"/>
    <s v="East"/>
    <x v="0"/>
    <x v="1"/>
    <x v="2"/>
    <x v="7"/>
    <n v="22"/>
    <n v="41.14"/>
    <n v="905.08"/>
  </r>
  <r>
    <x v="15"/>
    <s v="West"/>
    <x v="1"/>
    <x v="2"/>
    <x v="2"/>
    <x v="3"/>
    <n v="53"/>
    <n v="93.81"/>
    <n v="4971.93"/>
  </r>
  <r>
    <x v="16"/>
    <s v="West"/>
    <x v="4"/>
    <x v="5"/>
    <x v="1"/>
    <x v="2"/>
    <n v="58"/>
    <n v="164.72"/>
    <n v="9553.76"/>
  </r>
  <r>
    <x v="16"/>
    <s v="East"/>
    <x v="0"/>
    <x v="1"/>
    <x v="3"/>
    <x v="5"/>
    <n v="24"/>
    <n v="83.76"/>
    <n v="2010.2400000000002"/>
  </r>
  <r>
    <x v="16"/>
    <s v="East"/>
    <x v="2"/>
    <x v="3"/>
    <x v="1"/>
    <x v="4"/>
    <n v="32"/>
    <n v="69.760000000000005"/>
    <n v="2232.3200000000002"/>
  </r>
  <r>
    <x v="16"/>
    <s v="East"/>
    <x v="2"/>
    <x v="3"/>
    <x v="1"/>
    <x v="4"/>
    <n v="32"/>
    <n v="69.760000000000005"/>
    <n v="2232.3200000000002"/>
  </r>
  <r>
    <x v="16"/>
    <s v="East"/>
    <x v="0"/>
    <x v="0"/>
    <x v="2"/>
    <x v="7"/>
    <n v="175"/>
    <n v="327.25"/>
    <n v="57268.75"/>
  </r>
  <r>
    <x v="16"/>
    <s v="West"/>
    <x v="1"/>
    <x v="2"/>
    <x v="1"/>
    <x v="4"/>
    <n v="28"/>
    <n v="61.04"/>
    <n v="1709.12"/>
  </r>
  <r>
    <x v="16"/>
    <s v="East"/>
    <x v="2"/>
    <x v="3"/>
    <x v="0"/>
    <x v="0"/>
    <n v="142"/>
    <n v="238.56"/>
    <n v="33875.519999999997"/>
  </r>
  <r>
    <x v="16"/>
    <s v="West"/>
    <x v="1"/>
    <x v="2"/>
    <x v="3"/>
    <x v="10"/>
    <n v="23"/>
    <n v="58.140000000000008"/>
    <n v="1337.2200000000003"/>
  </r>
  <r>
    <x v="16"/>
    <s v="West"/>
    <x v="1"/>
    <x v="2"/>
    <x v="1"/>
    <x v="4"/>
    <n v="26"/>
    <n v="56.68"/>
    <n v="1473.68"/>
  </r>
  <r>
    <x v="16"/>
    <s v="East"/>
    <x v="0"/>
    <x v="1"/>
    <x v="3"/>
    <x v="5"/>
    <n v="37"/>
    <n v="129.13"/>
    <n v="4777.8099999999995"/>
  </r>
  <r>
    <x v="16"/>
    <s v="West"/>
    <x v="1"/>
    <x v="2"/>
    <x v="1"/>
    <x v="1"/>
    <n v="53"/>
    <n v="99.11"/>
    <n v="5252.83"/>
  </r>
  <r>
    <x v="16"/>
    <s v="West"/>
    <x v="1"/>
    <x v="2"/>
    <x v="0"/>
    <x v="0"/>
    <n v="31"/>
    <n v="52.08"/>
    <n v="1614.48"/>
  </r>
  <r>
    <x v="16"/>
    <s v="West"/>
    <x v="4"/>
    <x v="5"/>
    <x v="2"/>
    <x v="3"/>
    <n v="32"/>
    <n v="56.64"/>
    <n v="1812.48"/>
  </r>
  <r>
    <x v="16"/>
    <s v="West"/>
    <x v="1"/>
    <x v="2"/>
    <x v="1"/>
    <x v="2"/>
    <n v="44"/>
    <n v="124.96"/>
    <n v="5498.24"/>
  </r>
  <r>
    <x v="16"/>
    <s v="East"/>
    <x v="3"/>
    <x v="4"/>
    <x v="2"/>
    <x v="3"/>
    <n v="93"/>
    <n v="164.61"/>
    <n v="15308.730000000001"/>
  </r>
  <r>
    <x v="16"/>
    <s v="East"/>
    <x v="3"/>
    <x v="4"/>
    <x v="1"/>
    <x v="1"/>
    <n v="66"/>
    <n v="123.42"/>
    <n v="8145.72"/>
  </r>
  <r>
    <x v="17"/>
    <s v="West"/>
    <x v="1"/>
    <x v="2"/>
    <x v="3"/>
    <x v="5"/>
    <n v="69"/>
    <n v="240.81"/>
    <n v="16615.89"/>
  </r>
  <r>
    <x v="17"/>
    <s v="East"/>
    <x v="2"/>
    <x v="3"/>
    <x v="2"/>
    <x v="7"/>
    <n v="44"/>
    <n v="82.28"/>
    <n v="3620.32"/>
  </r>
  <r>
    <x v="17"/>
    <s v="East"/>
    <x v="2"/>
    <x v="3"/>
    <x v="3"/>
    <x v="5"/>
    <n v="87"/>
    <n v="303.63"/>
    <n v="26415.81"/>
  </r>
  <r>
    <x v="17"/>
    <s v="West"/>
    <x v="1"/>
    <x v="2"/>
    <x v="1"/>
    <x v="4"/>
    <n v="49"/>
    <n v="106.82"/>
    <n v="5234.1799999999994"/>
  </r>
  <r>
    <x v="17"/>
    <s v="West"/>
    <x v="4"/>
    <x v="5"/>
    <x v="2"/>
    <x v="7"/>
    <n v="61"/>
    <n v="114.07"/>
    <n v="6958.2699999999995"/>
  </r>
  <r>
    <x v="17"/>
    <s v="West"/>
    <x v="1"/>
    <x v="2"/>
    <x v="2"/>
    <x v="3"/>
    <n v="77"/>
    <n v="136.29"/>
    <n v="10494.33"/>
  </r>
  <r>
    <x v="17"/>
    <s v="East"/>
    <x v="2"/>
    <x v="3"/>
    <x v="1"/>
    <x v="4"/>
    <n v="39"/>
    <n v="85.02"/>
    <n v="3315.7799999999997"/>
  </r>
  <r>
    <x v="17"/>
    <s v="East"/>
    <x v="2"/>
    <x v="3"/>
    <x v="1"/>
    <x v="1"/>
    <n v="70"/>
    <n v="130.9"/>
    <n v="9163"/>
  </r>
  <r>
    <x v="17"/>
    <s v="East"/>
    <x v="2"/>
    <x v="3"/>
    <x v="1"/>
    <x v="4"/>
    <n v="28"/>
    <n v="61.04"/>
    <n v="1709.12"/>
  </r>
  <r>
    <x v="17"/>
    <s v="West"/>
    <x v="4"/>
    <x v="5"/>
    <x v="1"/>
    <x v="1"/>
    <n v="24"/>
    <n v="44.88"/>
    <n v="1077.1200000000001"/>
  </r>
  <r>
    <x v="17"/>
    <s v="East"/>
    <x v="2"/>
    <x v="3"/>
    <x v="3"/>
    <x v="5"/>
    <n v="25"/>
    <n v="69.8"/>
    <n v="1745"/>
  </r>
  <r>
    <x v="17"/>
    <s v="West"/>
    <x v="1"/>
    <x v="2"/>
    <x v="0"/>
    <x v="0"/>
    <n v="21"/>
    <n v="35.28"/>
    <n v="740.88"/>
  </r>
  <r>
    <x v="17"/>
    <s v="East"/>
    <x v="0"/>
    <x v="0"/>
    <x v="2"/>
    <x v="3"/>
    <n v="107"/>
    <n v="189.39"/>
    <n v="20264.73"/>
  </r>
  <r>
    <x v="17"/>
    <s v="East"/>
    <x v="2"/>
    <x v="3"/>
    <x v="2"/>
    <x v="3"/>
    <n v="49"/>
    <n v="86.73"/>
    <n v="4249.7700000000004"/>
  </r>
  <r>
    <x v="18"/>
    <s v="East"/>
    <x v="0"/>
    <x v="0"/>
    <x v="3"/>
    <x v="9"/>
    <n v="55"/>
    <n v="120.45"/>
    <n v="6624.75"/>
  </r>
  <r>
    <x v="18"/>
    <s v="East"/>
    <x v="0"/>
    <x v="0"/>
    <x v="2"/>
    <x v="3"/>
    <n v="97"/>
    <n v="171.69"/>
    <n v="16653.93"/>
  </r>
  <r>
    <x v="18"/>
    <s v="West"/>
    <x v="4"/>
    <x v="5"/>
    <x v="1"/>
    <x v="4"/>
    <n v="25"/>
    <n v="54.5"/>
    <n v="1362.5"/>
  </r>
  <r>
    <x v="18"/>
    <s v="East"/>
    <x v="2"/>
    <x v="3"/>
    <x v="1"/>
    <x v="1"/>
    <n v="146"/>
    <n v="273.02"/>
    <n v="39860.92"/>
  </r>
  <r>
    <x v="18"/>
    <s v="West"/>
    <x v="4"/>
    <x v="5"/>
    <x v="2"/>
    <x v="3"/>
    <n v="39"/>
    <n v="69.03"/>
    <n v="2692.17"/>
  </r>
  <r>
    <x v="18"/>
    <s v="West"/>
    <x v="1"/>
    <x v="2"/>
    <x v="0"/>
    <x v="0"/>
    <n v="23"/>
    <n v="38.64"/>
    <n v="888.72"/>
  </r>
  <r>
    <x v="18"/>
    <s v="East"/>
    <x v="0"/>
    <x v="1"/>
    <x v="2"/>
    <x v="7"/>
    <n v="26"/>
    <n v="48.62"/>
    <n v="1264.1199999999999"/>
  </r>
  <r>
    <x v="18"/>
    <s v="West"/>
    <x v="4"/>
    <x v="5"/>
    <x v="1"/>
    <x v="2"/>
    <n v="21"/>
    <n v="59.64"/>
    <n v="1252.44"/>
  </r>
  <r>
    <x v="18"/>
    <s v="East"/>
    <x v="0"/>
    <x v="0"/>
    <x v="2"/>
    <x v="3"/>
    <n v="33"/>
    <n v="58.41"/>
    <n v="1927.53"/>
  </r>
  <r>
    <x v="18"/>
    <s v="East"/>
    <x v="3"/>
    <x v="4"/>
    <x v="1"/>
    <x v="4"/>
    <n v="24"/>
    <n v="52.32"/>
    <n v="1255.68"/>
  </r>
  <r>
    <x v="18"/>
    <s v="West"/>
    <x v="4"/>
    <x v="5"/>
    <x v="1"/>
    <x v="2"/>
    <n v="47"/>
    <n v="133.47999999999999"/>
    <n v="6273.5599999999995"/>
  </r>
  <r>
    <x v="18"/>
    <s v="West"/>
    <x v="1"/>
    <x v="2"/>
    <x v="1"/>
    <x v="4"/>
    <n v="28"/>
    <n v="61.04"/>
    <n v="1709.12"/>
  </r>
  <r>
    <x v="19"/>
    <s v="East"/>
    <x v="0"/>
    <x v="0"/>
    <x v="3"/>
    <x v="9"/>
    <n v="75"/>
    <n v="164.25"/>
    <n v="12318.75"/>
  </r>
  <r>
    <x v="19"/>
    <s v="West"/>
    <x v="4"/>
    <x v="5"/>
    <x v="1"/>
    <x v="1"/>
    <n v="63"/>
    <n v="117.81"/>
    <n v="7422.03"/>
  </r>
  <r>
    <x v="19"/>
    <s v="East"/>
    <x v="0"/>
    <x v="0"/>
    <x v="2"/>
    <x v="7"/>
    <n v="39"/>
    <n v="72.930000000000007"/>
    <n v="2844.2700000000004"/>
  </r>
  <r>
    <x v="19"/>
    <s v="East"/>
    <x v="2"/>
    <x v="3"/>
    <x v="2"/>
    <x v="3"/>
    <n v="59"/>
    <n v="104.43"/>
    <n v="6161.3700000000008"/>
  </r>
  <r>
    <x v="19"/>
    <s v="West"/>
    <x v="1"/>
    <x v="2"/>
    <x v="3"/>
    <x v="5"/>
    <n v="24"/>
    <n v="83.76"/>
    <n v="2010.2400000000002"/>
  </r>
  <r>
    <x v="19"/>
    <s v="East"/>
    <x v="3"/>
    <x v="4"/>
    <x v="2"/>
    <x v="3"/>
    <n v="48"/>
    <n v="84.96"/>
    <n v="4078.08"/>
  </r>
  <r>
    <x v="19"/>
    <s v="West"/>
    <x v="1"/>
    <x v="2"/>
    <x v="1"/>
    <x v="4"/>
    <n v="50"/>
    <n v="109"/>
    <n v="5450"/>
  </r>
  <r>
    <x v="19"/>
    <s v="East"/>
    <x v="2"/>
    <x v="3"/>
    <x v="1"/>
    <x v="4"/>
    <n v="47"/>
    <n v="102.46"/>
    <n v="4815.62"/>
  </r>
  <r>
    <x v="19"/>
    <s v="East"/>
    <x v="0"/>
    <x v="1"/>
    <x v="2"/>
    <x v="3"/>
    <n v="28"/>
    <n v="49.56"/>
    <n v="1387.68"/>
  </r>
  <r>
    <x v="19"/>
    <s v="East"/>
    <x v="2"/>
    <x v="3"/>
    <x v="2"/>
    <x v="3"/>
    <n v="39"/>
    <n v="69.03"/>
    <n v="2692.17"/>
  </r>
  <r>
    <x v="19"/>
    <s v="East"/>
    <x v="0"/>
    <x v="0"/>
    <x v="0"/>
    <x v="0"/>
    <n v="22"/>
    <n v="36.96"/>
    <n v="813.12"/>
  </r>
  <r>
    <x v="19"/>
    <s v="East"/>
    <x v="2"/>
    <x v="3"/>
    <x v="1"/>
    <x v="4"/>
    <n v="29"/>
    <n v="63.22"/>
    <n v="1833.3799999999999"/>
  </r>
  <r>
    <x v="20"/>
    <s v="East"/>
    <x v="2"/>
    <x v="3"/>
    <x v="1"/>
    <x v="1"/>
    <n v="34"/>
    <n v="63.58"/>
    <n v="2161.7199999999998"/>
  </r>
  <r>
    <x v="20"/>
    <s v="East"/>
    <x v="0"/>
    <x v="0"/>
    <x v="1"/>
    <x v="2"/>
    <n v="67"/>
    <n v="190.28"/>
    <n v="12748.76"/>
  </r>
  <r>
    <x v="20"/>
    <s v="West"/>
    <x v="4"/>
    <x v="5"/>
    <x v="1"/>
    <x v="2"/>
    <n v="54"/>
    <n v="153.36000000000001"/>
    <n v="8281.44"/>
  </r>
  <r>
    <x v="20"/>
    <s v="West"/>
    <x v="4"/>
    <x v="5"/>
    <x v="0"/>
    <x v="0"/>
    <n v="62"/>
    <n v="104.16"/>
    <n v="6457.92"/>
  </r>
  <r>
    <x v="20"/>
    <s v="East"/>
    <x v="2"/>
    <x v="3"/>
    <x v="0"/>
    <x v="0"/>
    <n v="115"/>
    <n v="193.2"/>
    <n v="22218"/>
  </r>
  <r>
    <x v="20"/>
    <s v="West"/>
    <x v="1"/>
    <x v="2"/>
    <x v="1"/>
    <x v="1"/>
    <n v="55"/>
    <n v="102.85"/>
    <n v="5656.75"/>
  </r>
  <r>
    <x v="20"/>
    <s v="East"/>
    <x v="0"/>
    <x v="1"/>
    <x v="0"/>
    <x v="0"/>
    <n v="27"/>
    <n v="45.36"/>
    <n v="1224.72"/>
  </r>
  <r>
    <x v="20"/>
    <s v="East"/>
    <x v="2"/>
    <x v="3"/>
    <x v="1"/>
    <x v="1"/>
    <n v="37"/>
    <n v="69.19"/>
    <n v="2560.0299999999997"/>
  </r>
  <r>
    <x v="20"/>
    <s v="West"/>
    <x v="4"/>
    <x v="5"/>
    <x v="2"/>
    <x v="3"/>
    <n v="53"/>
    <n v="93.81"/>
    <n v="4971.93"/>
  </r>
  <r>
    <x v="20"/>
    <s v="East"/>
    <x v="3"/>
    <x v="4"/>
    <x v="0"/>
    <x v="0"/>
    <n v="33"/>
    <n v="55.44"/>
    <n v="1829.52"/>
  </r>
  <r>
    <x v="20"/>
    <s v="East"/>
    <x v="0"/>
    <x v="1"/>
    <x v="2"/>
    <x v="3"/>
    <n v="31"/>
    <n v="54.87"/>
    <n v="1700.97"/>
  </r>
  <r>
    <x v="20"/>
    <s v="East"/>
    <x v="2"/>
    <x v="3"/>
    <x v="1"/>
    <x v="2"/>
    <n v="101"/>
    <n v="286.83999999999997"/>
    <n v="28970.839999999997"/>
  </r>
  <r>
    <x v="21"/>
    <s v="West"/>
    <x v="1"/>
    <x v="2"/>
    <x v="3"/>
    <x v="5"/>
    <n v="21"/>
    <n v="73.290000000000006"/>
    <n v="1539.0900000000001"/>
  </r>
  <r>
    <x v="21"/>
    <s v="East"/>
    <x v="3"/>
    <x v="4"/>
    <x v="0"/>
    <x v="0"/>
    <n v="39"/>
    <n v="65.52"/>
    <n v="2555.2799999999997"/>
  </r>
  <r>
    <x v="21"/>
    <s v="West"/>
    <x v="4"/>
    <x v="5"/>
    <x v="1"/>
    <x v="2"/>
    <n v="45"/>
    <n v="127.8"/>
    <n v="5751"/>
  </r>
  <r>
    <x v="21"/>
    <s v="East"/>
    <x v="0"/>
    <x v="0"/>
    <x v="1"/>
    <x v="1"/>
    <n v="76"/>
    <n v="142.12"/>
    <n v="10801.12"/>
  </r>
  <r>
    <x v="21"/>
    <s v="East"/>
    <x v="0"/>
    <x v="0"/>
    <x v="2"/>
    <x v="3"/>
    <n v="108"/>
    <n v="191.16"/>
    <n v="20645.28"/>
  </r>
  <r>
    <x v="21"/>
    <s v="West"/>
    <x v="1"/>
    <x v="2"/>
    <x v="2"/>
    <x v="7"/>
    <n v="30"/>
    <n v="56.1"/>
    <n v="1683"/>
  </r>
  <r>
    <x v="21"/>
    <s v="East"/>
    <x v="2"/>
    <x v="3"/>
    <x v="3"/>
    <x v="5"/>
    <n v="21"/>
    <n v="73.290000000000006"/>
    <n v="1539.0900000000001"/>
  </r>
  <r>
    <x v="21"/>
    <s v="East"/>
    <x v="0"/>
    <x v="1"/>
    <x v="1"/>
    <x v="4"/>
    <n v="119"/>
    <n v="259.42"/>
    <n v="30870.980000000003"/>
  </r>
  <r>
    <x v="21"/>
    <s v="East"/>
    <x v="0"/>
    <x v="1"/>
    <x v="2"/>
    <x v="7"/>
    <n v="29"/>
    <n v="54.23"/>
    <n v="1572.6699999999998"/>
  </r>
  <r>
    <x v="21"/>
    <s v="East"/>
    <x v="2"/>
    <x v="3"/>
    <x v="1"/>
    <x v="1"/>
    <n v="77"/>
    <n v="143.99"/>
    <n v="11087.230000000001"/>
  </r>
  <r>
    <x v="22"/>
    <s v="East"/>
    <x v="2"/>
    <x v="3"/>
    <x v="1"/>
    <x v="4"/>
    <n v="27"/>
    <n v="58.86"/>
    <n v="1589.22"/>
  </r>
  <r>
    <x v="22"/>
    <s v="East"/>
    <x v="2"/>
    <x v="3"/>
    <x v="0"/>
    <x v="0"/>
    <n v="81"/>
    <n v="136.08000000000001"/>
    <n v="11022.480000000001"/>
  </r>
  <r>
    <x v="22"/>
    <s v="West"/>
    <x v="4"/>
    <x v="5"/>
    <x v="0"/>
    <x v="0"/>
    <n v="36"/>
    <n v="60.48"/>
    <n v="2177.2799999999997"/>
  </r>
  <r>
    <x v="22"/>
    <s v="West"/>
    <x v="1"/>
    <x v="2"/>
    <x v="2"/>
    <x v="3"/>
    <n v="65"/>
    <n v="115.05"/>
    <n v="7478.25"/>
  </r>
  <r>
    <x v="22"/>
    <s v="East"/>
    <x v="3"/>
    <x v="4"/>
    <x v="1"/>
    <x v="4"/>
    <n v="84"/>
    <n v="183.12"/>
    <n v="15382.08"/>
  </r>
  <r>
    <x v="22"/>
    <s v="West"/>
    <x v="4"/>
    <x v="5"/>
    <x v="1"/>
    <x v="1"/>
    <n v="40"/>
    <n v="74.8"/>
    <n v="2992"/>
  </r>
  <r>
    <x v="22"/>
    <s v="East"/>
    <x v="0"/>
    <x v="0"/>
    <x v="2"/>
    <x v="8"/>
    <n v="21"/>
    <n v="47.67"/>
    <n v="1001.07"/>
  </r>
  <r>
    <x v="22"/>
    <s v="East"/>
    <x v="3"/>
    <x v="4"/>
    <x v="2"/>
    <x v="3"/>
    <n v="153"/>
    <n v="270.81"/>
    <n v="41433.93"/>
  </r>
  <r>
    <x v="22"/>
    <s v="East"/>
    <x v="0"/>
    <x v="0"/>
    <x v="3"/>
    <x v="5"/>
    <n v="23"/>
    <n v="80.27"/>
    <n v="1846.2099999999998"/>
  </r>
  <r>
    <x v="22"/>
    <s v="East"/>
    <x v="3"/>
    <x v="4"/>
    <x v="0"/>
    <x v="0"/>
    <n v="57"/>
    <n v="95.76"/>
    <n v="5458.3200000000006"/>
  </r>
  <r>
    <x v="22"/>
    <s v="East"/>
    <x v="0"/>
    <x v="0"/>
    <x v="2"/>
    <x v="3"/>
    <n v="174"/>
    <n v="307.98"/>
    <n v="53588.520000000004"/>
  </r>
  <r>
    <x v="22"/>
    <s v="West"/>
    <x v="1"/>
    <x v="2"/>
    <x v="1"/>
    <x v="4"/>
    <n v="375"/>
    <n v="817.5"/>
    <n v="306562.5"/>
  </r>
  <r>
    <x v="23"/>
    <s v="West"/>
    <x v="1"/>
    <x v="2"/>
    <x v="2"/>
    <x v="3"/>
    <n v="306"/>
    <n v="541.62"/>
    <n v="165735.72"/>
  </r>
  <r>
    <x v="23"/>
    <s v="East"/>
    <x v="0"/>
    <x v="0"/>
    <x v="3"/>
    <x v="5"/>
    <n v="24"/>
    <n v="83.76"/>
    <n v="2010.2400000000002"/>
  </r>
  <r>
    <x v="23"/>
    <s v="West"/>
    <x v="4"/>
    <x v="5"/>
    <x v="1"/>
    <x v="2"/>
    <n v="41"/>
    <n v="116.44"/>
    <n v="4774.04"/>
  </r>
  <r>
    <x v="23"/>
    <s v="East"/>
    <x v="0"/>
    <x v="1"/>
    <x v="1"/>
    <x v="2"/>
    <n v="33"/>
    <n v="93.72"/>
    <n v="3092.7599999999998"/>
  </r>
  <r>
    <x v="23"/>
    <s v="West"/>
    <x v="4"/>
    <x v="5"/>
    <x v="1"/>
    <x v="4"/>
    <n v="30"/>
    <n v="65.400000000000006"/>
    <n v="1962.0000000000002"/>
  </r>
  <r>
    <x v="23"/>
    <s v="East"/>
    <x v="3"/>
    <x v="4"/>
    <x v="1"/>
    <x v="2"/>
    <n v="96"/>
    <n v="272.64"/>
    <n v="26173.439999999999"/>
  </r>
  <r>
    <x v="23"/>
    <s v="East"/>
    <x v="0"/>
    <x v="1"/>
    <x v="1"/>
    <x v="2"/>
    <n v="24"/>
    <n v="68.16"/>
    <n v="1635.84"/>
  </r>
  <r>
    <x v="23"/>
    <s v="East"/>
    <x v="2"/>
    <x v="3"/>
    <x v="2"/>
    <x v="8"/>
    <n v="32"/>
    <n v="72.64"/>
    <n v="2324.48"/>
  </r>
  <r>
    <x v="23"/>
    <s v="East"/>
    <x v="2"/>
    <x v="3"/>
    <x v="3"/>
    <x v="5"/>
    <n v="53"/>
    <n v="184.97"/>
    <n v="9803.41"/>
  </r>
  <r>
    <x v="23"/>
    <s v="East"/>
    <x v="3"/>
    <x v="4"/>
    <x v="3"/>
    <x v="5"/>
    <n v="31"/>
    <n v="108.19"/>
    <n v="3353.89"/>
  </r>
  <r>
    <x v="23"/>
    <s v="East"/>
    <x v="2"/>
    <x v="3"/>
    <x v="1"/>
    <x v="4"/>
    <n v="28"/>
    <n v="61.04"/>
    <n v="1709.12"/>
  </r>
  <r>
    <x v="23"/>
    <s v="West"/>
    <x v="1"/>
    <x v="2"/>
    <x v="1"/>
    <x v="2"/>
    <n v="141"/>
    <n v="400.44"/>
    <n v="56462.04"/>
  </r>
  <r>
    <x v="24"/>
    <s v="East"/>
    <x v="3"/>
    <x v="4"/>
    <x v="3"/>
    <x v="5"/>
    <n v="23"/>
    <n v="80.27"/>
    <n v="1846.2099999999998"/>
  </r>
  <r>
    <x v="24"/>
    <s v="West"/>
    <x v="1"/>
    <x v="2"/>
    <x v="2"/>
    <x v="3"/>
    <n v="340"/>
    <n v="601.79999999999995"/>
    <n v="204611.99999999997"/>
  </r>
  <r>
    <x v="24"/>
    <s v="East"/>
    <x v="2"/>
    <x v="3"/>
    <x v="1"/>
    <x v="2"/>
    <n v="98"/>
    <n v="278.32"/>
    <n v="27275.360000000001"/>
  </r>
  <r>
    <x v="24"/>
    <s v="East"/>
    <x v="3"/>
    <x v="4"/>
    <x v="1"/>
    <x v="4"/>
    <n v="211"/>
    <n v="459.98"/>
    <n v="97055.78"/>
  </r>
  <r>
    <x v="25"/>
    <s v="East"/>
    <x v="0"/>
    <x v="0"/>
    <x v="3"/>
    <x v="5"/>
    <n v="25"/>
    <n v="87.25"/>
    <n v="2181.25"/>
  </r>
  <r>
    <x v="25"/>
    <s v="West"/>
    <x v="1"/>
    <x v="2"/>
    <x v="1"/>
    <x v="1"/>
    <n v="75"/>
    <n v="140.25"/>
    <n v="10518.75"/>
  </r>
  <r>
    <x v="25"/>
    <s v="East"/>
    <x v="0"/>
    <x v="1"/>
    <x v="2"/>
    <x v="3"/>
    <n v="28"/>
    <n v="49.56"/>
    <n v="1387.68"/>
  </r>
  <r>
    <x v="25"/>
    <s v="East"/>
    <x v="2"/>
    <x v="3"/>
    <x v="0"/>
    <x v="0"/>
    <n v="26"/>
    <n v="43.68"/>
    <n v="1135.68"/>
  </r>
  <r>
    <x v="26"/>
    <s v="West"/>
    <x v="1"/>
    <x v="2"/>
    <x v="1"/>
    <x v="2"/>
    <n v="123"/>
    <n v="349.32"/>
    <n v="42966.36"/>
  </r>
  <r>
    <x v="26"/>
    <s v="East"/>
    <x v="2"/>
    <x v="3"/>
    <x v="2"/>
    <x v="7"/>
    <n v="91"/>
    <n v="170.17"/>
    <n v="15485.47"/>
  </r>
  <r>
    <x v="26"/>
    <s v="East"/>
    <x v="2"/>
    <x v="3"/>
    <x v="1"/>
    <x v="4"/>
    <n v="81"/>
    <n v="176.58"/>
    <n v="14302.980000000001"/>
  </r>
  <r>
    <x v="26"/>
    <s v="West"/>
    <x v="4"/>
    <x v="5"/>
    <x v="2"/>
    <x v="3"/>
    <n v="58"/>
    <n v="102.66"/>
    <n v="5954.28"/>
  </r>
  <r>
    <x v="27"/>
    <s v="East"/>
    <x v="0"/>
    <x v="0"/>
    <x v="1"/>
    <x v="2"/>
    <n v="56"/>
    <n v="159.04"/>
    <n v="8906.24"/>
  </r>
  <r>
    <x v="27"/>
    <s v="East"/>
    <x v="0"/>
    <x v="0"/>
    <x v="3"/>
    <x v="5"/>
    <n v="30"/>
    <n v="104.7"/>
    <n v="3141"/>
  </r>
  <r>
    <x v="27"/>
    <s v="East"/>
    <x v="3"/>
    <x v="4"/>
    <x v="1"/>
    <x v="2"/>
    <n v="86"/>
    <n v="244.24"/>
    <n v="21004.639999999999"/>
  </r>
  <r>
    <x v="27"/>
    <s v="West"/>
    <x v="4"/>
    <x v="5"/>
    <x v="2"/>
    <x v="7"/>
    <n v="43"/>
    <n v="80.41"/>
    <n v="3457.6299999999997"/>
  </r>
  <r>
    <x v="27"/>
    <s v="East"/>
    <x v="3"/>
    <x v="4"/>
    <x v="2"/>
    <x v="3"/>
    <n v="120"/>
    <n v="212.4"/>
    <n v="25488"/>
  </r>
  <r>
    <x v="27"/>
    <s v="East"/>
    <x v="2"/>
    <x v="3"/>
    <x v="3"/>
    <x v="5"/>
    <n v="36"/>
    <n v="125.64"/>
    <n v="4523.04"/>
  </r>
  <r>
    <x v="27"/>
    <s v="West"/>
    <x v="1"/>
    <x v="2"/>
    <x v="2"/>
    <x v="3"/>
    <n v="150"/>
    <n v="265.5"/>
    <n v="39825"/>
  </r>
  <r>
    <x v="27"/>
    <s v="West"/>
    <x v="1"/>
    <x v="2"/>
    <x v="2"/>
    <x v="3"/>
    <n v="104"/>
    <n v="184.08"/>
    <n v="19144.32"/>
  </r>
  <r>
    <x v="27"/>
    <s v="West"/>
    <x v="1"/>
    <x v="2"/>
    <x v="0"/>
    <x v="0"/>
    <n v="114"/>
    <n v="191.52"/>
    <n v="21833.280000000002"/>
  </r>
  <r>
    <x v="27"/>
    <s v="East"/>
    <x v="0"/>
    <x v="0"/>
    <x v="1"/>
    <x v="4"/>
    <n v="144"/>
    <n v="313.92"/>
    <n v="45204.480000000003"/>
  </r>
  <r>
    <x v="27"/>
    <s v="West"/>
    <x v="4"/>
    <x v="5"/>
    <x v="2"/>
    <x v="7"/>
    <n v="43"/>
    <n v="80.41"/>
    <n v="3457.6299999999997"/>
  </r>
  <r>
    <x v="27"/>
    <s v="West"/>
    <x v="1"/>
    <x v="2"/>
    <x v="1"/>
    <x v="4"/>
    <n v="144"/>
    <n v="313.92"/>
    <n v="45204.480000000003"/>
  </r>
  <r>
    <x v="27"/>
    <s v="East"/>
    <x v="0"/>
    <x v="0"/>
    <x v="2"/>
    <x v="3"/>
    <n v="90"/>
    <n v="159.30000000000001"/>
    <n v="14337.000000000002"/>
  </r>
  <r>
    <x v="27"/>
    <s v="East"/>
    <x v="2"/>
    <x v="3"/>
    <x v="0"/>
    <x v="6"/>
    <n v="26"/>
    <n v="81.900000000000006"/>
    <n v="2129.4"/>
  </r>
  <r>
    <x v="28"/>
    <s v="East"/>
    <x v="2"/>
    <x v="3"/>
    <x v="2"/>
    <x v="3"/>
    <n v="76"/>
    <n v="134.52000000000001"/>
    <n v="10223.52"/>
  </r>
  <r>
    <x v="28"/>
    <s v="East"/>
    <x v="3"/>
    <x v="4"/>
    <x v="0"/>
    <x v="0"/>
    <n v="30"/>
    <n v="50.4"/>
    <n v="1512"/>
  </r>
  <r>
    <x v="28"/>
    <s v="East"/>
    <x v="2"/>
    <x v="3"/>
    <x v="1"/>
    <x v="4"/>
    <n v="46"/>
    <n v="100.28"/>
    <n v="4612.88"/>
  </r>
  <r>
    <x v="28"/>
    <s v="East"/>
    <x v="0"/>
    <x v="0"/>
    <x v="2"/>
    <x v="7"/>
    <n v="69"/>
    <n v="129.03"/>
    <n v="8903.07"/>
  </r>
  <r>
    <x v="28"/>
    <s v="East"/>
    <x v="2"/>
    <x v="3"/>
    <x v="1"/>
    <x v="1"/>
    <n v="95"/>
    <n v="177.65"/>
    <n v="16876.75"/>
  </r>
  <r>
    <x v="28"/>
    <s v="East"/>
    <x v="0"/>
    <x v="1"/>
    <x v="3"/>
    <x v="5"/>
    <n v="31"/>
    <n v="108.19"/>
    <n v="3353.89"/>
  </r>
  <r>
    <x v="28"/>
    <s v="East"/>
    <x v="0"/>
    <x v="0"/>
    <x v="1"/>
    <x v="2"/>
    <n v="74"/>
    <n v="210.16"/>
    <n v="15551.84"/>
  </r>
  <r>
    <x v="28"/>
    <s v="East"/>
    <x v="0"/>
    <x v="0"/>
    <x v="3"/>
    <x v="5"/>
    <n v="26"/>
    <n v="90.74"/>
    <n v="2359.2399999999998"/>
  </r>
  <r>
    <x v="28"/>
    <s v="East"/>
    <x v="0"/>
    <x v="1"/>
    <x v="2"/>
    <x v="7"/>
    <n v="34"/>
    <n v="63.58"/>
    <n v="2161.7199999999998"/>
  </r>
  <r>
    <x v="28"/>
    <s v="East"/>
    <x v="2"/>
    <x v="3"/>
    <x v="2"/>
    <x v="3"/>
    <n v="74"/>
    <n v="130.97999999999999"/>
    <n v="9692.5199999999986"/>
  </r>
  <r>
    <x v="28"/>
    <s v="East"/>
    <x v="3"/>
    <x v="4"/>
    <x v="2"/>
    <x v="7"/>
    <n v="84"/>
    <n v="157.08000000000001"/>
    <n v="13194.720000000001"/>
  </r>
  <r>
    <x v="28"/>
    <s v="West"/>
    <x v="4"/>
    <x v="5"/>
    <x v="2"/>
    <x v="7"/>
    <n v="72"/>
    <n v="134.63999999999999"/>
    <n v="9694.0799999999981"/>
  </r>
  <r>
    <x v="28"/>
    <s v="East"/>
    <x v="2"/>
    <x v="3"/>
    <x v="3"/>
    <x v="5"/>
    <n v="38"/>
    <n v="132.62"/>
    <n v="5039.5600000000004"/>
  </r>
  <r>
    <x v="28"/>
    <s v="West"/>
    <x v="1"/>
    <x v="2"/>
    <x v="2"/>
    <x v="3"/>
    <n v="30"/>
    <n v="53.1"/>
    <n v="1593"/>
  </r>
  <r>
    <x v="28"/>
    <s v="East"/>
    <x v="0"/>
    <x v="0"/>
    <x v="1"/>
    <x v="4"/>
    <n v="201"/>
    <n v="438.18"/>
    <n v="88074.180000000008"/>
  </r>
  <r>
    <x v="28"/>
    <s v="West"/>
    <x v="1"/>
    <x v="2"/>
    <x v="2"/>
    <x v="7"/>
    <n v="49"/>
    <n v="91.63"/>
    <n v="4489.87"/>
  </r>
  <r>
    <x v="29"/>
    <s v="East"/>
    <x v="2"/>
    <x v="3"/>
    <x v="2"/>
    <x v="7"/>
    <n v="33"/>
    <n v="61.71"/>
    <n v="2036.43"/>
  </r>
  <r>
    <x v="29"/>
    <s v="East"/>
    <x v="2"/>
    <x v="3"/>
    <x v="1"/>
    <x v="4"/>
    <n v="31"/>
    <n v="67.58"/>
    <n v="2094.98"/>
  </r>
  <r>
    <x v="29"/>
    <s v="West"/>
    <x v="1"/>
    <x v="2"/>
    <x v="1"/>
    <x v="1"/>
    <n v="80"/>
    <n v="149.6"/>
    <n v="11968"/>
  </r>
  <r>
    <x v="29"/>
    <s v="East"/>
    <x v="3"/>
    <x v="4"/>
    <x v="0"/>
    <x v="0"/>
    <n v="45"/>
    <n v="75.599999999999994"/>
    <n v="3401.9999999999995"/>
  </r>
  <r>
    <x v="29"/>
    <s v="East"/>
    <x v="3"/>
    <x v="4"/>
    <x v="3"/>
    <x v="5"/>
    <n v="22"/>
    <n v="76.78"/>
    <n v="1689.16"/>
  </r>
  <r>
    <x v="29"/>
    <s v="East"/>
    <x v="0"/>
    <x v="1"/>
    <x v="2"/>
    <x v="3"/>
    <n v="31"/>
    <n v="54.87"/>
    <n v="1700.97"/>
  </r>
  <r>
    <x v="29"/>
    <s v="East"/>
    <x v="2"/>
    <x v="3"/>
    <x v="1"/>
    <x v="2"/>
    <n v="101"/>
    <n v="286.83999999999997"/>
    <n v="28970.839999999997"/>
  </r>
  <r>
    <x v="29"/>
    <s v="East"/>
    <x v="2"/>
    <x v="3"/>
    <x v="1"/>
    <x v="4"/>
    <n v="102"/>
    <n v="222.36"/>
    <n v="22680.720000000001"/>
  </r>
  <r>
    <x v="29"/>
    <s v="East"/>
    <x v="0"/>
    <x v="1"/>
    <x v="2"/>
    <x v="3"/>
    <n v="31"/>
    <n v="54.87"/>
    <n v="1700.97"/>
  </r>
  <r>
    <x v="29"/>
    <s v="East"/>
    <x v="3"/>
    <x v="4"/>
    <x v="2"/>
    <x v="3"/>
    <n v="61"/>
    <n v="107.97"/>
    <n v="6586.17"/>
  </r>
  <r>
    <x v="29"/>
    <s v="West"/>
    <x v="1"/>
    <x v="2"/>
    <x v="2"/>
    <x v="3"/>
    <n v="70"/>
    <n v="123.9"/>
    <n v="8673"/>
  </r>
  <r>
    <x v="29"/>
    <s v="East"/>
    <x v="3"/>
    <x v="4"/>
    <x v="0"/>
    <x v="0"/>
    <n v="50"/>
    <n v="84"/>
    <n v="4200"/>
  </r>
  <r>
    <x v="29"/>
    <s v="East"/>
    <x v="2"/>
    <x v="3"/>
    <x v="1"/>
    <x v="2"/>
    <n v="97"/>
    <n v="275.48"/>
    <n v="26721.56"/>
  </r>
  <r>
    <x v="29"/>
    <s v="West"/>
    <x v="4"/>
    <x v="5"/>
    <x v="1"/>
    <x v="4"/>
    <n v="139"/>
    <n v="303.02"/>
    <n v="42119.78"/>
  </r>
  <r>
    <x v="30"/>
    <s v="West"/>
    <x v="1"/>
    <x v="2"/>
    <x v="2"/>
    <x v="7"/>
    <n v="30"/>
    <n v="56.1"/>
    <n v="1683"/>
  </r>
  <r>
    <x v="30"/>
    <s v="East"/>
    <x v="2"/>
    <x v="3"/>
    <x v="3"/>
    <x v="5"/>
    <n v="21"/>
    <n v="73.290000000000006"/>
    <n v="1539.0900000000001"/>
  </r>
  <r>
    <x v="30"/>
    <s v="East"/>
    <x v="0"/>
    <x v="1"/>
    <x v="1"/>
    <x v="4"/>
    <n v="119"/>
    <n v="259.42"/>
    <n v="30870.980000000003"/>
  </r>
  <r>
    <x v="30"/>
    <s v="East"/>
    <x v="0"/>
    <x v="1"/>
    <x v="2"/>
    <x v="7"/>
    <n v="29"/>
    <n v="54.23"/>
    <n v="1572.6699999999998"/>
  </r>
  <r>
    <x v="30"/>
    <s v="East"/>
    <x v="2"/>
    <x v="3"/>
    <x v="1"/>
    <x v="1"/>
    <n v="77"/>
    <n v="143.99"/>
    <n v="11087.230000000001"/>
  </r>
  <r>
    <x v="30"/>
    <s v="East"/>
    <x v="0"/>
    <x v="0"/>
    <x v="2"/>
    <x v="8"/>
    <n v="21"/>
    <n v="47.67"/>
    <n v="1001.07"/>
  </r>
  <r>
    <x v="30"/>
    <s v="East"/>
    <x v="0"/>
    <x v="0"/>
    <x v="3"/>
    <x v="5"/>
    <n v="23"/>
    <n v="80.27"/>
    <n v="1846.2099999999998"/>
  </r>
  <r>
    <x v="30"/>
    <s v="West"/>
    <x v="1"/>
    <x v="2"/>
    <x v="2"/>
    <x v="7"/>
    <n v="71"/>
    <n v="132.77000000000001"/>
    <n v="9426.67"/>
  </r>
  <r>
    <x v="30"/>
    <s v="West"/>
    <x v="1"/>
    <x v="2"/>
    <x v="1"/>
    <x v="1"/>
    <n v="78"/>
    <n v="145.86000000000001"/>
    <n v="11377.080000000002"/>
  </r>
  <r>
    <x v="30"/>
    <s v="East"/>
    <x v="3"/>
    <x v="4"/>
    <x v="2"/>
    <x v="3"/>
    <n v="93"/>
    <n v="164.61"/>
    <n v="15308.730000000001"/>
  </r>
  <r>
    <x v="30"/>
    <s v="East"/>
    <x v="2"/>
    <x v="3"/>
    <x v="0"/>
    <x v="0"/>
    <n v="46"/>
    <n v="77.28"/>
    <n v="3554.88"/>
  </r>
  <r>
    <x v="30"/>
    <s v="West"/>
    <x v="4"/>
    <x v="5"/>
    <x v="1"/>
    <x v="1"/>
    <n v="59"/>
    <n v="110.33"/>
    <n v="6509.47"/>
  </r>
  <r>
    <x v="31"/>
    <s v="East"/>
    <x v="3"/>
    <x v="4"/>
    <x v="2"/>
    <x v="3"/>
    <n v="153"/>
    <n v="270.81"/>
    <n v="41433.93"/>
  </r>
  <r>
    <x v="31"/>
    <s v="East"/>
    <x v="0"/>
    <x v="0"/>
    <x v="3"/>
    <x v="5"/>
    <n v="23"/>
    <n v="80.27"/>
    <n v="1846.2099999999998"/>
  </r>
  <r>
    <x v="31"/>
    <s v="East"/>
    <x v="3"/>
    <x v="4"/>
    <x v="0"/>
    <x v="0"/>
    <n v="57"/>
    <n v="95.76"/>
    <n v="5458.3200000000006"/>
  </r>
  <r>
    <x v="31"/>
    <s v="East"/>
    <x v="0"/>
    <x v="0"/>
    <x v="2"/>
    <x v="3"/>
    <n v="174"/>
    <n v="307.98"/>
    <n v="53588.520000000004"/>
  </r>
  <r>
    <x v="31"/>
    <s v="West"/>
    <x v="1"/>
    <x v="2"/>
    <x v="1"/>
    <x v="4"/>
    <n v="375"/>
    <n v="817.5"/>
    <n v="306562.5"/>
  </r>
  <r>
    <x v="31"/>
    <s v="East"/>
    <x v="0"/>
    <x v="1"/>
    <x v="1"/>
    <x v="2"/>
    <n v="24"/>
    <n v="68.16"/>
    <n v="1635.84"/>
  </r>
  <r>
    <x v="31"/>
    <s v="West"/>
    <x v="4"/>
    <x v="5"/>
    <x v="2"/>
    <x v="3"/>
    <n v="46"/>
    <n v="81.42"/>
    <n v="3745.32"/>
  </r>
  <r>
    <x v="31"/>
    <s v="West"/>
    <x v="1"/>
    <x v="2"/>
    <x v="1"/>
    <x v="2"/>
    <n v="76"/>
    <n v="215.84"/>
    <n v="16403.84"/>
  </r>
  <r>
    <x v="31"/>
    <s v="East"/>
    <x v="0"/>
    <x v="0"/>
    <x v="2"/>
    <x v="7"/>
    <n v="84"/>
    <n v="157.08000000000001"/>
    <n v="13194.720000000001"/>
  </r>
  <r>
    <x v="31"/>
    <s v="East"/>
    <x v="0"/>
    <x v="0"/>
    <x v="2"/>
    <x v="3"/>
    <n v="44"/>
    <n v="77.88"/>
    <n v="3426.72"/>
  </r>
  <r>
    <x v="31"/>
    <s v="West"/>
    <x v="1"/>
    <x v="2"/>
    <x v="2"/>
    <x v="7"/>
    <n v="77"/>
    <n v="143.99"/>
    <n v="11087.230000000001"/>
  </r>
  <r>
    <x v="31"/>
    <s v="East"/>
    <x v="0"/>
    <x v="0"/>
    <x v="3"/>
    <x v="5"/>
    <n v="31"/>
    <n v="108.19"/>
    <n v="3353.89"/>
  </r>
  <r>
    <x v="32"/>
    <s v="East"/>
    <x v="2"/>
    <x v="3"/>
    <x v="2"/>
    <x v="8"/>
    <n v="32"/>
    <n v="72.64"/>
    <n v="2324.48"/>
  </r>
  <r>
    <x v="32"/>
    <s v="East"/>
    <x v="2"/>
    <x v="3"/>
    <x v="3"/>
    <x v="5"/>
    <n v="53"/>
    <n v="184.97"/>
    <n v="9803.41"/>
  </r>
  <r>
    <x v="32"/>
    <s v="East"/>
    <x v="3"/>
    <x v="4"/>
    <x v="3"/>
    <x v="5"/>
    <n v="31"/>
    <n v="108.19"/>
    <n v="3353.89"/>
  </r>
  <r>
    <x v="32"/>
    <s v="East"/>
    <x v="2"/>
    <x v="3"/>
    <x v="1"/>
    <x v="4"/>
    <n v="28"/>
    <n v="61.04"/>
    <n v="1709.12"/>
  </r>
  <r>
    <x v="32"/>
    <s v="West"/>
    <x v="1"/>
    <x v="2"/>
    <x v="1"/>
    <x v="2"/>
    <n v="141"/>
    <n v="400.44"/>
    <n v="56462.04"/>
  </r>
  <r>
    <x v="32"/>
    <s v="East"/>
    <x v="2"/>
    <x v="3"/>
    <x v="1"/>
    <x v="2"/>
    <n v="98"/>
    <n v="278.32"/>
    <n v="27275.360000000001"/>
  </r>
  <r>
    <x v="32"/>
    <s v="East"/>
    <x v="3"/>
    <x v="4"/>
    <x v="2"/>
    <x v="3"/>
    <n v="116"/>
    <n v="205.32"/>
    <n v="23817.119999999999"/>
  </r>
  <r>
    <x v="32"/>
    <s v="East"/>
    <x v="0"/>
    <x v="0"/>
    <x v="1"/>
    <x v="2"/>
    <n v="47"/>
    <n v="133.47999999999999"/>
    <n v="6273.5599999999995"/>
  </r>
  <r>
    <x v="32"/>
    <s v="East"/>
    <x v="0"/>
    <x v="1"/>
    <x v="2"/>
    <x v="3"/>
    <n v="30"/>
    <n v="53.1"/>
    <n v="1593"/>
  </r>
  <r>
    <x v="32"/>
    <s v="East"/>
    <x v="2"/>
    <x v="3"/>
    <x v="0"/>
    <x v="6"/>
    <n v="29"/>
    <n v="91.35"/>
    <n v="2649.1499999999996"/>
  </r>
  <r>
    <x v="32"/>
    <s v="East"/>
    <x v="2"/>
    <x v="3"/>
    <x v="2"/>
    <x v="3"/>
    <n v="63"/>
    <n v="111.51"/>
    <n v="7025.13"/>
  </r>
  <r>
    <x v="32"/>
    <s v="East"/>
    <x v="3"/>
    <x v="4"/>
    <x v="1"/>
    <x v="4"/>
    <n v="143"/>
    <n v="311.74"/>
    <n v="44578.82"/>
  </r>
  <r>
    <x v="33"/>
    <s v="East"/>
    <x v="3"/>
    <x v="4"/>
    <x v="1"/>
    <x v="4"/>
    <n v="211"/>
    <n v="459.98"/>
    <n v="97055.78"/>
  </r>
  <r>
    <x v="33"/>
    <s v="East"/>
    <x v="0"/>
    <x v="1"/>
    <x v="2"/>
    <x v="3"/>
    <n v="28"/>
    <n v="49.56"/>
    <n v="1387.68"/>
  </r>
  <r>
    <x v="33"/>
    <s v="East"/>
    <x v="2"/>
    <x v="3"/>
    <x v="0"/>
    <x v="0"/>
    <n v="26"/>
    <n v="43.68"/>
    <n v="1135.68"/>
  </r>
  <r>
    <x v="33"/>
    <s v="East"/>
    <x v="2"/>
    <x v="3"/>
    <x v="1"/>
    <x v="4"/>
    <n v="81"/>
    <n v="176.58"/>
    <n v="14302.980000000001"/>
  </r>
  <r>
    <x v="33"/>
    <s v="West"/>
    <x v="4"/>
    <x v="5"/>
    <x v="2"/>
    <x v="3"/>
    <n v="58"/>
    <n v="102.66"/>
    <n v="5954.28"/>
  </r>
  <r>
    <x v="33"/>
    <s v="East"/>
    <x v="2"/>
    <x v="3"/>
    <x v="3"/>
    <x v="5"/>
    <n v="51"/>
    <n v="177.99"/>
    <n v="9077.49"/>
  </r>
  <r>
    <x v="33"/>
    <s v="East"/>
    <x v="3"/>
    <x v="4"/>
    <x v="1"/>
    <x v="2"/>
    <n v="90"/>
    <n v="255.6"/>
    <n v="23004"/>
  </r>
  <r>
    <x v="33"/>
    <s v="East"/>
    <x v="3"/>
    <x v="4"/>
    <x v="1"/>
    <x v="2"/>
    <n v="90"/>
    <n v="255.6"/>
    <n v="23004"/>
  </r>
  <r>
    <x v="33"/>
    <s v="West"/>
    <x v="4"/>
    <x v="5"/>
    <x v="1"/>
    <x v="1"/>
    <n v="59"/>
    <n v="110.33"/>
    <n v="6509.47"/>
  </r>
  <r>
    <x v="33"/>
    <s v="West"/>
    <x v="4"/>
    <x v="5"/>
    <x v="2"/>
    <x v="3"/>
    <n v="46"/>
    <n v="81.42"/>
    <n v="3745.32"/>
  </r>
  <r>
    <x v="34"/>
    <s v="West"/>
    <x v="1"/>
    <x v="2"/>
    <x v="2"/>
    <x v="3"/>
    <n v="104"/>
    <n v="184.08"/>
    <n v="19144.32"/>
  </r>
  <r>
    <x v="34"/>
    <s v="West"/>
    <x v="1"/>
    <x v="2"/>
    <x v="0"/>
    <x v="0"/>
    <n v="114"/>
    <n v="191.52"/>
    <n v="21833.280000000002"/>
  </r>
  <r>
    <x v="34"/>
    <s v="East"/>
    <x v="0"/>
    <x v="0"/>
    <x v="1"/>
    <x v="4"/>
    <n v="144"/>
    <n v="313.92"/>
    <n v="45204.480000000003"/>
  </r>
  <r>
    <x v="34"/>
    <s v="West"/>
    <x v="4"/>
    <x v="5"/>
    <x v="2"/>
    <x v="7"/>
    <n v="43"/>
    <n v="80.41"/>
    <n v="3457.6299999999997"/>
  </r>
  <r>
    <x v="34"/>
    <s v="West"/>
    <x v="1"/>
    <x v="2"/>
    <x v="1"/>
    <x v="4"/>
    <n v="144"/>
    <n v="313.92"/>
    <n v="45204.480000000003"/>
  </r>
  <r>
    <x v="34"/>
    <s v="East"/>
    <x v="0"/>
    <x v="0"/>
    <x v="2"/>
    <x v="3"/>
    <n v="90"/>
    <n v="159.30000000000001"/>
    <n v="14337.000000000002"/>
  </r>
  <r>
    <x v="34"/>
    <s v="West"/>
    <x v="1"/>
    <x v="2"/>
    <x v="1"/>
    <x v="2"/>
    <n v="76"/>
    <n v="215.84"/>
    <n v="16403.84"/>
  </r>
  <r>
    <x v="34"/>
    <s v="East"/>
    <x v="0"/>
    <x v="0"/>
    <x v="2"/>
    <x v="7"/>
    <n v="84"/>
    <n v="157.08000000000001"/>
    <n v="13194.720000000001"/>
  </r>
  <r>
    <x v="34"/>
    <s v="East"/>
    <x v="0"/>
    <x v="0"/>
    <x v="2"/>
    <x v="3"/>
    <n v="44"/>
    <n v="77.88"/>
    <n v="3426.72"/>
  </r>
  <r>
    <x v="34"/>
    <s v="West"/>
    <x v="1"/>
    <x v="2"/>
    <x v="2"/>
    <x v="7"/>
    <n v="77"/>
    <n v="143.99"/>
    <n v="11087.230000000001"/>
  </r>
  <r>
    <x v="34"/>
    <s v="East"/>
    <x v="0"/>
    <x v="0"/>
    <x v="3"/>
    <x v="5"/>
    <n v="31"/>
    <n v="108.19"/>
    <n v="3353.89"/>
  </r>
  <r>
    <x v="34"/>
    <s v="East"/>
    <x v="3"/>
    <x v="4"/>
    <x v="2"/>
    <x v="3"/>
    <n v="116"/>
    <n v="205.32"/>
    <n v="23817.119999999999"/>
  </r>
  <r>
    <x v="35"/>
    <s v="East"/>
    <x v="2"/>
    <x v="3"/>
    <x v="0"/>
    <x v="6"/>
    <n v="26"/>
    <n v="81.900000000000006"/>
    <n v="2129.4"/>
  </r>
  <r>
    <x v="35"/>
    <s v="East"/>
    <x v="0"/>
    <x v="1"/>
    <x v="2"/>
    <x v="7"/>
    <n v="34"/>
    <n v="63.58"/>
    <n v="2161.7199999999998"/>
  </r>
  <r>
    <x v="35"/>
    <s v="East"/>
    <x v="2"/>
    <x v="3"/>
    <x v="2"/>
    <x v="3"/>
    <n v="74"/>
    <n v="130.97999999999999"/>
    <n v="9692.5199999999986"/>
  </r>
  <r>
    <x v="35"/>
    <s v="East"/>
    <x v="3"/>
    <x v="4"/>
    <x v="2"/>
    <x v="7"/>
    <n v="84"/>
    <n v="157.08000000000001"/>
    <n v="13194.720000000001"/>
  </r>
  <r>
    <x v="35"/>
    <s v="West"/>
    <x v="4"/>
    <x v="5"/>
    <x v="2"/>
    <x v="7"/>
    <n v="72"/>
    <n v="134.63999999999999"/>
    <n v="9694.0799999999981"/>
  </r>
  <r>
    <x v="35"/>
    <s v="East"/>
    <x v="2"/>
    <x v="3"/>
    <x v="3"/>
    <x v="5"/>
    <n v="38"/>
    <n v="132.62"/>
    <n v="5039.5600000000004"/>
  </r>
  <r>
    <x v="35"/>
    <s v="East"/>
    <x v="0"/>
    <x v="0"/>
    <x v="1"/>
    <x v="2"/>
    <n v="47"/>
    <n v="133.47999999999999"/>
    <n v="6273.5599999999995"/>
  </r>
  <r>
    <x v="35"/>
    <s v="East"/>
    <x v="0"/>
    <x v="1"/>
    <x v="2"/>
    <x v="3"/>
    <n v="30"/>
    <n v="53.1"/>
    <n v="1593"/>
  </r>
  <r>
    <x v="35"/>
    <s v="East"/>
    <x v="2"/>
    <x v="3"/>
    <x v="0"/>
    <x v="6"/>
    <n v="29"/>
    <n v="91.35"/>
    <n v="2649.1499999999996"/>
  </r>
  <r>
    <x v="35"/>
    <s v="East"/>
    <x v="0"/>
    <x v="1"/>
    <x v="2"/>
    <x v="8"/>
    <n v="38"/>
    <n v="86.26"/>
    <n v="3277.88"/>
  </r>
  <r>
    <x v="35"/>
    <s v="East"/>
    <x v="3"/>
    <x v="4"/>
    <x v="2"/>
    <x v="3"/>
    <n v="49"/>
    <n v="86.73"/>
    <n v="4249.7700000000004"/>
  </r>
  <r>
    <x v="35"/>
    <s v="East"/>
    <x v="0"/>
    <x v="1"/>
    <x v="1"/>
    <x v="4"/>
    <n v="37"/>
    <n v="80.66"/>
    <n v="2984.42"/>
  </r>
  <r>
    <x v="36"/>
    <s v="West"/>
    <x v="1"/>
    <x v="2"/>
    <x v="2"/>
    <x v="3"/>
    <n v="30"/>
    <n v="53.1"/>
    <n v="1593"/>
  </r>
  <r>
    <x v="36"/>
    <s v="East"/>
    <x v="0"/>
    <x v="0"/>
    <x v="1"/>
    <x v="4"/>
    <n v="201"/>
    <n v="438.18"/>
    <n v="88074.180000000008"/>
  </r>
  <r>
    <x v="36"/>
    <s v="East"/>
    <x v="2"/>
    <x v="3"/>
    <x v="2"/>
    <x v="3"/>
    <n v="52"/>
    <n v="92.04"/>
    <n v="4786.08"/>
  </r>
  <r>
    <x v="36"/>
    <s v="East"/>
    <x v="0"/>
    <x v="0"/>
    <x v="2"/>
    <x v="7"/>
    <n v="35"/>
    <n v="65.45"/>
    <n v="2290.75"/>
  </r>
  <r>
    <x v="37"/>
    <s v="West"/>
    <x v="1"/>
    <x v="2"/>
    <x v="2"/>
    <x v="7"/>
    <n v="49"/>
    <n v="91.63"/>
    <n v="4489.87"/>
  </r>
  <r>
    <x v="37"/>
    <s v="East"/>
    <x v="2"/>
    <x v="3"/>
    <x v="1"/>
    <x v="4"/>
    <n v="102"/>
    <n v="222.36"/>
    <n v="22680.720000000001"/>
  </r>
  <r>
    <x v="37"/>
    <s v="East"/>
    <x v="2"/>
    <x v="3"/>
    <x v="1"/>
    <x v="4"/>
    <n v="43"/>
    <n v="93.74"/>
    <n v="4030.8199999999997"/>
  </r>
  <r>
    <x v="37"/>
    <s v="East"/>
    <x v="3"/>
    <x v="4"/>
    <x v="1"/>
    <x v="2"/>
    <n v="80"/>
    <n v="227.2"/>
    <n v="18176"/>
  </r>
  <r>
    <x v="38"/>
    <s v="East"/>
    <x v="0"/>
    <x v="1"/>
    <x v="2"/>
    <x v="3"/>
    <n v="31"/>
    <n v="54.87"/>
    <n v="1700.97"/>
  </r>
  <r>
    <x v="38"/>
    <s v="East"/>
    <x v="3"/>
    <x v="4"/>
    <x v="2"/>
    <x v="3"/>
    <n v="61"/>
    <n v="107.97"/>
    <n v="6586.17"/>
  </r>
  <r>
    <x v="38"/>
    <s v="East"/>
    <x v="0"/>
    <x v="0"/>
    <x v="2"/>
    <x v="3"/>
    <n v="41"/>
    <n v="72.569999999999993"/>
    <n v="2975.37"/>
  </r>
  <r>
    <x v="38"/>
    <s v="East"/>
    <x v="2"/>
    <x v="3"/>
    <x v="0"/>
    <x v="0"/>
    <n v="46"/>
    <n v="77.28"/>
    <n v="3554.88"/>
  </r>
  <r>
    <x v="39"/>
    <s v="West"/>
    <x v="1"/>
    <x v="2"/>
    <x v="2"/>
    <x v="3"/>
    <n v="70"/>
    <n v="123.9"/>
    <n v="8673"/>
  </r>
  <r>
    <x v="39"/>
    <s v="East"/>
    <x v="3"/>
    <x v="4"/>
    <x v="0"/>
    <x v="0"/>
    <n v="50"/>
    <n v="84"/>
    <n v="4200"/>
  </r>
  <r>
    <x v="39"/>
    <s v="East"/>
    <x v="2"/>
    <x v="3"/>
    <x v="1"/>
    <x v="2"/>
    <n v="97"/>
    <n v="275.48"/>
    <n v="26721.56"/>
  </r>
  <r>
    <x v="39"/>
    <s v="West"/>
    <x v="4"/>
    <x v="5"/>
    <x v="1"/>
    <x v="4"/>
    <n v="139"/>
    <n v="303.02"/>
    <n v="42119.78"/>
  </r>
  <r>
    <x v="39"/>
    <s v="East"/>
    <x v="0"/>
    <x v="0"/>
    <x v="3"/>
    <x v="5"/>
    <n v="23"/>
    <n v="80.27"/>
    <n v="1846.2099999999998"/>
  </r>
  <r>
    <x v="39"/>
    <s v="West"/>
    <x v="1"/>
    <x v="2"/>
    <x v="2"/>
    <x v="7"/>
    <n v="71"/>
    <n v="132.77000000000001"/>
    <n v="9426.67"/>
  </r>
  <r>
    <x v="39"/>
    <s v="West"/>
    <x v="1"/>
    <x v="2"/>
    <x v="1"/>
    <x v="1"/>
    <n v="78"/>
    <n v="145.86000000000001"/>
    <n v="11377.080000000002"/>
  </r>
  <r>
    <x v="39"/>
    <s v="East"/>
    <x v="0"/>
    <x v="0"/>
    <x v="0"/>
    <x v="0"/>
    <n v="37"/>
    <n v="49.73"/>
    <n v="1840.01"/>
  </r>
  <r>
    <x v="39"/>
    <s v="West"/>
    <x v="4"/>
    <x v="5"/>
    <x v="3"/>
    <x v="9"/>
    <n v="127"/>
    <n v="278.13"/>
    <n v="35322.51"/>
  </r>
  <r>
    <x v="39"/>
    <s v="East"/>
    <x v="0"/>
    <x v="0"/>
    <x v="2"/>
    <x v="3"/>
    <n v="38"/>
    <n v="67.260000000000005"/>
    <n v="2555.88"/>
  </r>
  <r>
    <x v="39"/>
    <s v="West"/>
    <x v="1"/>
    <x v="2"/>
    <x v="2"/>
    <x v="3"/>
    <n v="58"/>
    <n v="102.66"/>
    <n v="5954.28"/>
  </r>
  <r>
    <x v="39"/>
    <s v="West"/>
    <x v="1"/>
    <x v="2"/>
    <x v="2"/>
    <x v="3"/>
    <n v="51"/>
    <n v="90.27"/>
    <n v="4603.7699999999995"/>
  </r>
  <r>
    <x v="39"/>
    <s v="East"/>
    <x v="2"/>
    <x v="3"/>
    <x v="1"/>
    <x v="1"/>
    <n v="37"/>
    <n v="69.19"/>
    <n v="2560.0299999999997"/>
  </r>
  <r>
    <x v="39"/>
    <s v="East"/>
    <x v="2"/>
    <x v="3"/>
    <x v="2"/>
    <x v="3"/>
    <n v="53"/>
    <n v="93.81"/>
    <n v="4971.93"/>
  </r>
  <r>
    <x v="40"/>
    <s v="East"/>
    <x v="3"/>
    <x v="4"/>
    <x v="2"/>
    <x v="3"/>
    <n v="93"/>
    <n v="164.61"/>
    <n v="15308.730000000001"/>
  </r>
  <r>
    <x v="40"/>
    <s v="East"/>
    <x v="2"/>
    <x v="3"/>
    <x v="0"/>
    <x v="0"/>
    <n v="46"/>
    <n v="77.28"/>
    <n v="3554.88"/>
  </r>
  <r>
    <x v="40"/>
    <s v="West"/>
    <x v="4"/>
    <x v="5"/>
    <x v="1"/>
    <x v="1"/>
    <n v="59"/>
    <n v="110.33"/>
    <n v="6509.47"/>
  </r>
  <r>
    <x v="40"/>
    <s v="West"/>
    <x v="4"/>
    <x v="5"/>
    <x v="2"/>
    <x v="3"/>
    <n v="46"/>
    <n v="81.42"/>
    <n v="3745.32"/>
  </r>
  <r>
    <x v="40"/>
    <s v="West"/>
    <x v="1"/>
    <x v="2"/>
    <x v="1"/>
    <x v="2"/>
    <n v="76"/>
    <n v="215.84"/>
    <n v="16403.84"/>
  </r>
  <r>
    <x v="40"/>
    <s v="East"/>
    <x v="0"/>
    <x v="0"/>
    <x v="2"/>
    <x v="7"/>
    <n v="84"/>
    <n v="157.08000000000001"/>
    <n v="13194.720000000001"/>
  </r>
  <r>
    <x v="40"/>
    <s v="East"/>
    <x v="0"/>
    <x v="0"/>
    <x v="2"/>
    <x v="3"/>
    <n v="44"/>
    <n v="77.88"/>
    <n v="3426.72"/>
  </r>
  <r>
    <x v="40"/>
    <s v="West"/>
    <x v="1"/>
    <x v="2"/>
    <x v="2"/>
    <x v="7"/>
    <n v="77"/>
    <n v="143.99"/>
    <n v="11087.230000000001"/>
  </r>
  <r>
    <x v="40"/>
    <s v="East"/>
    <x v="2"/>
    <x v="3"/>
    <x v="2"/>
    <x v="7"/>
    <n v="46"/>
    <n v="86.02"/>
    <n v="3956.9199999999996"/>
  </r>
  <r>
    <x v="40"/>
    <s v="East"/>
    <x v="0"/>
    <x v="1"/>
    <x v="2"/>
    <x v="3"/>
    <n v="22"/>
    <n v="38.94"/>
    <n v="856.68"/>
  </r>
  <r>
    <x v="40"/>
    <s v="East"/>
    <x v="0"/>
    <x v="1"/>
    <x v="3"/>
    <x v="9"/>
    <n v="24"/>
    <n v="52.56"/>
    <n v="1261.44"/>
  </r>
  <r>
    <x v="40"/>
    <s v="East"/>
    <x v="2"/>
    <x v="3"/>
    <x v="1"/>
    <x v="2"/>
    <n v="167"/>
    <n v="474.28"/>
    <n v="79204.759999999995"/>
  </r>
  <r>
    <x v="40"/>
    <s v="West"/>
    <x v="4"/>
    <x v="5"/>
    <x v="2"/>
    <x v="7"/>
    <n v="27"/>
    <n v="50.49"/>
    <n v="1363.23"/>
  </r>
  <r>
    <x v="40"/>
    <s v="East"/>
    <x v="2"/>
    <x v="3"/>
    <x v="3"/>
    <x v="5"/>
    <n v="40"/>
    <n v="139.6"/>
    <n v="5584"/>
  </r>
  <r>
    <x v="40"/>
    <s v="West"/>
    <x v="1"/>
    <x v="2"/>
    <x v="1"/>
    <x v="4"/>
    <n v="34"/>
    <n v="74.12"/>
    <n v="2520.08"/>
  </r>
  <r>
    <x v="40"/>
    <s v="West"/>
    <x v="1"/>
    <x v="2"/>
    <x v="2"/>
    <x v="7"/>
    <n v="51"/>
    <n v="95.37"/>
    <n v="4863.87"/>
  </r>
  <r>
    <x v="41"/>
    <s v="East"/>
    <x v="0"/>
    <x v="0"/>
    <x v="3"/>
    <x v="5"/>
    <n v="31"/>
    <n v="108.19"/>
    <n v="3353.89"/>
  </r>
  <r>
    <x v="41"/>
    <s v="East"/>
    <x v="3"/>
    <x v="4"/>
    <x v="2"/>
    <x v="3"/>
    <n v="116"/>
    <n v="205.32"/>
    <n v="23817.119999999999"/>
  </r>
  <r>
    <x v="41"/>
    <s v="East"/>
    <x v="0"/>
    <x v="0"/>
    <x v="1"/>
    <x v="2"/>
    <n v="47"/>
    <n v="133.47999999999999"/>
    <n v="6273.5599999999995"/>
  </r>
  <r>
    <x v="41"/>
    <s v="East"/>
    <x v="0"/>
    <x v="1"/>
    <x v="2"/>
    <x v="3"/>
    <n v="30"/>
    <n v="53.1"/>
    <n v="1593"/>
  </r>
  <r>
    <x v="41"/>
    <s v="East"/>
    <x v="2"/>
    <x v="3"/>
    <x v="0"/>
    <x v="6"/>
    <n v="29"/>
    <n v="91.35"/>
    <n v="2649.1499999999996"/>
  </r>
  <r>
    <x v="41"/>
    <s v="East"/>
    <x v="2"/>
    <x v="3"/>
    <x v="2"/>
    <x v="3"/>
    <n v="63"/>
    <n v="111.51"/>
    <n v="7025.13"/>
  </r>
  <r>
    <x v="41"/>
    <s v="East"/>
    <x v="3"/>
    <x v="4"/>
    <x v="1"/>
    <x v="4"/>
    <n v="143"/>
    <n v="311.74"/>
    <n v="44578.82"/>
  </r>
  <r>
    <x v="41"/>
    <s v="West"/>
    <x v="1"/>
    <x v="2"/>
    <x v="2"/>
    <x v="8"/>
    <n v="26"/>
    <n v="59.02"/>
    <n v="1534.52"/>
  </r>
  <r>
    <x v="41"/>
    <s v="West"/>
    <x v="1"/>
    <x v="2"/>
    <x v="0"/>
    <x v="0"/>
    <n v="47"/>
    <n v="78.959999999999994"/>
    <n v="3711.12"/>
  </r>
  <r>
    <x v="41"/>
    <s v="West"/>
    <x v="1"/>
    <x v="2"/>
    <x v="2"/>
    <x v="3"/>
    <n v="72"/>
    <n v="127.44"/>
    <n v="9175.68"/>
  </r>
  <r>
    <x v="41"/>
    <s v="East"/>
    <x v="2"/>
    <x v="3"/>
    <x v="0"/>
    <x v="0"/>
    <n v="75"/>
    <n v="126"/>
    <n v="9450"/>
  </r>
  <r>
    <x v="41"/>
    <s v="East"/>
    <x v="3"/>
    <x v="4"/>
    <x v="2"/>
    <x v="3"/>
    <n v="106"/>
    <n v="187.62"/>
    <n v="19887.72"/>
  </r>
  <r>
    <x v="41"/>
    <s v="West"/>
    <x v="4"/>
    <x v="5"/>
    <x v="2"/>
    <x v="3"/>
    <n v="24"/>
    <n v="42.48"/>
    <n v="1019.52"/>
  </r>
  <r>
    <x v="42"/>
    <s v="East"/>
    <x v="2"/>
    <x v="3"/>
    <x v="3"/>
    <x v="5"/>
    <n v="51"/>
    <n v="177.99"/>
    <n v="9077.49"/>
  </r>
  <r>
    <x v="42"/>
    <s v="East"/>
    <x v="3"/>
    <x v="4"/>
    <x v="1"/>
    <x v="2"/>
    <n v="90"/>
    <n v="255.6"/>
    <n v="23004"/>
  </r>
  <r>
    <x v="42"/>
    <s v="West"/>
    <x v="1"/>
    <x v="2"/>
    <x v="3"/>
    <x v="5"/>
    <n v="21"/>
    <n v="73.290000000000006"/>
    <n v="1539.0900000000001"/>
  </r>
  <r>
    <x v="42"/>
    <s v="East"/>
    <x v="0"/>
    <x v="0"/>
    <x v="2"/>
    <x v="3"/>
    <n v="102"/>
    <n v="180.54"/>
    <n v="18415.079999999998"/>
  </r>
  <r>
    <x v="42"/>
    <s v="East"/>
    <x v="2"/>
    <x v="3"/>
    <x v="1"/>
    <x v="4"/>
    <n v="32"/>
    <n v="69.760000000000005"/>
    <n v="2232.3200000000002"/>
  </r>
  <r>
    <x v="42"/>
    <s v="East"/>
    <x v="3"/>
    <x v="4"/>
    <x v="2"/>
    <x v="7"/>
    <n v="73"/>
    <n v="136.51"/>
    <n v="9965.23"/>
  </r>
  <r>
    <x v="43"/>
    <s v="East"/>
    <x v="0"/>
    <x v="1"/>
    <x v="2"/>
    <x v="7"/>
    <n v="26"/>
    <n v="48.62"/>
    <n v="1264.1199999999999"/>
  </r>
  <r>
    <x v="43"/>
    <s v="East"/>
    <x v="2"/>
    <x v="3"/>
    <x v="2"/>
    <x v="3"/>
    <n v="41"/>
    <n v="72.569999999999993"/>
    <n v="2975.37"/>
  </r>
  <r>
    <x v="43"/>
    <s v="East"/>
    <x v="2"/>
    <x v="3"/>
    <x v="0"/>
    <x v="0"/>
    <n v="24"/>
    <n v="40.32"/>
    <n v="967.68000000000006"/>
  </r>
  <r>
    <x v="43"/>
    <s v="East"/>
    <x v="0"/>
    <x v="0"/>
    <x v="2"/>
    <x v="7"/>
    <n v="41"/>
    <n v="76.67"/>
    <n v="3143.4700000000003"/>
  </r>
  <r>
    <x v="43"/>
    <s v="East"/>
    <x v="2"/>
    <x v="3"/>
    <x v="1"/>
    <x v="4"/>
    <n v="43"/>
    <n v="93.74"/>
    <n v="4030.8199999999997"/>
  </r>
  <r>
    <x v="43"/>
    <s v="West"/>
    <x v="4"/>
    <x v="5"/>
    <x v="1"/>
    <x v="4"/>
    <n v="128"/>
    <n v="279.04000000000002"/>
    <n v="35717.120000000003"/>
  </r>
  <r>
    <x v="44"/>
    <s v="West"/>
    <x v="1"/>
    <x v="2"/>
    <x v="1"/>
    <x v="2"/>
    <n v="69"/>
    <n v="195.96"/>
    <n v="13521.24"/>
  </r>
  <r>
    <x v="44"/>
    <s v="West"/>
    <x v="1"/>
    <x v="2"/>
    <x v="1"/>
    <x v="4"/>
    <n v="30"/>
    <n v="65.400000000000006"/>
    <n v="1962.0000000000002"/>
  </r>
  <r>
    <x v="44"/>
    <s v="West"/>
    <x v="1"/>
    <x v="2"/>
    <x v="2"/>
    <x v="3"/>
    <n v="40"/>
    <n v="70.8"/>
    <n v="2832"/>
  </r>
  <r>
    <x v="44"/>
    <s v="East"/>
    <x v="0"/>
    <x v="0"/>
    <x v="2"/>
    <x v="7"/>
    <n v="68"/>
    <n v="127.16"/>
    <n v="8646.8799999999992"/>
  </r>
  <r>
    <x v="44"/>
    <s v="East"/>
    <x v="2"/>
    <x v="3"/>
    <x v="1"/>
    <x v="4"/>
    <n v="90"/>
    <n v="196.2"/>
    <n v="17658"/>
  </r>
  <r>
    <x v="44"/>
    <s v="West"/>
    <x v="4"/>
    <x v="5"/>
    <x v="0"/>
    <x v="0"/>
    <n v="41"/>
    <n v="68.88"/>
    <n v="2824.08"/>
  </r>
  <r>
    <x v="45"/>
    <s v="West"/>
    <x v="4"/>
    <x v="5"/>
    <x v="2"/>
    <x v="7"/>
    <n v="86"/>
    <n v="160.82"/>
    <n v="13830.519999999999"/>
  </r>
  <r>
    <x v="45"/>
    <s v="East"/>
    <x v="2"/>
    <x v="3"/>
    <x v="1"/>
    <x v="4"/>
    <n v="38"/>
    <n v="82.84"/>
    <n v="3147.92"/>
  </r>
  <r>
    <x v="45"/>
    <s v="East"/>
    <x v="3"/>
    <x v="4"/>
    <x v="2"/>
    <x v="7"/>
    <n v="52"/>
    <n v="97.24"/>
    <n v="5056.4799999999996"/>
  </r>
  <r>
    <x v="45"/>
    <s v="East"/>
    <x v="0"/>
    <x v="0"/>
    <x v="1"/>
    <x v="2"/>
    <n v="97"/>
    <n v="275.48"/>
    <n v="26721.56"/>
  </r>
  <r>
    <x v="45"/>
    <s v="East"/>
    <x v="0"/>
    <x v="0"/>
    <x v="2"/>
    <x v="3"/>
    <n v="152"/>
    <n v="269.04000000000002"/>
    <n v="40894.080000000002"/>
  </r>
  <r>
    <x v="46"/>
    <s v="East"/>
    <x v="3"/>
    <x v="4"/>
    <x v="2"/>
    <x v="3"/>
    <n v="176"/>
    <n v="311.52"/>
    <n v="54827.519999999997"/>
  </r>
  <r>
    <x v="46"/>
    <s v="East"/>
    <x v="2"/>
    <x v="3"/>
    <x v="1"/>
    <x v="4"/>
    <n v="39"/>
    <n v="85.02"/>
    <n v="3315.7799999999997"/>
  </r>
  <r>
    <x v="46"/>
    <s v="East"/>
    <x v="2"/>
    <x v="3"/>
    <x v="1"/>
    <x v="1"/>
    <n v="83"/>
    <n v="155.21"/>
    <n v="12882.43"/>
  </r>
  <r>
    <x v="46"/>
    <s v="East"/>
    <x v="0"/>
    <x v="0"/>
    <x v="1"/>
    <x v="4"/>
    <n v="201"/>
    <n v="438.18"/>
    <n v="88074.180000000008"/>
  </r>
  <r>
    <x v="46"/>
    <s v="East"/>
    <x v="2"/>
    <x v="3"/>
    <x v="0"/>
    <x v="0"/>
    <n v="47"/>
    <n v="78.959999999999994"/>
    <n v="3711.12"/>
  </r>
  <r>
    <x v="46"/>
    <s v="West"/>
    <x v="4"/>
    <x v="5"/>
    <x v="0"/>
    <x v="0"/>
    <n v="40"/>
    <n v="67.2"/>
    <n v="2688"/>
  </r>
  <r>
    <x v="47"/>
    <s v="West"/>
    <x v="1"/>
    <x v="2"/>
    <x v="3"/>
    <x v="5"/>
    <n v="26"/>
    <n v="90.74"/>
    <n v="2359.2399999999998"/>
  </r>
  <r>
    <x v="47"/>
    <s v="East"/>
    <x v="0"/>
    <x v="1"/>
    <x v="0"/>
    <x v="0"/>
    <n v="30"/>
    <n v="50.4"/>
    <n v="1512"/>
  </r>
  <r>
    <x v="47"/>
    <s v="East"/>
    <x v="3"/>
    <x v="4"/>
    <x v="1"/>
    <x v="1"/>
    <n v="151"/>
    <n v="282.37"/>
    <n v="42637.87"/>
  </r>
  <r>
    <x v="47"/>
    <s v="West"/>
    <x v="1"/>
    <x v="2"/>
    <x v="1"/>
    <x v="4"/>
    <n v="219"/>
    <n v="477.42"/>
    <n v="104554.98000000001"/>
  </r>
  <r>
    <x v="47"/>
    <s v="East"/>
    <x v="2"/>
    <x v="3"/>
    <x v="2"/>
    <x v="3"/>
    <n v="57"/>
    <n v="100.89"/>
    <n v="5750.7300000000005"/>
  </r>
  <r>
    <x v="47"/>
    <s v="East"/>
    <x v="2"/>
    <x v="3"/>
    <x v="3"/>
    <x v="5"/>
    <n v="33"/>
    <n v="115.17"/>
    <n v="3800.61"/>
  </r>
  <r>
    <x v="48"/>
    <s v="East"/>
    <x v="0"/>
    <x v="1"/>
    <x v="1"/>
    <x v="2"/>
    <n v="29"/>
    <n v="82.36"/>
    <n v="2388.44"/>
  </r>
  <r>
    <x v="48"/>
    <s v="West"/>
    <x v="4"/>
    <x v="5"/>
    <x v="1"/>
    <x v="1"/>
    <n v="67"/>
    <n v="125.29"/>
    <n v="8394.43"/>
  </r>
  <r>
    <x v="49"/>
    <s v="East"/>
    <x v="2"/>
    <x v="3"/>
    <x v="0"/>
    <x v="6"/>
    <n v="32"/>
    <n v="100.8"/>
    <n v="3225.6"/>
  </r>
  <r>
    <x v="49"/>
    <s v="East"/>
    <x v="3"/>
    <x v="4"/>
    <x v="1"/>
    <x v="2"/>
    <n v="102"/>
    <n v="289.68"/>
    <n v="29547.360000000001"/>
  </r>
  <r>
    <x v="50"/>
    <s v="West"/>
    <x v="1"/>
    <x v="2"/>
    <x v="3"/>
    <x v="5"/>
    <n v="21"/>
    <n v="73.290000000000006"/>
    <n v="1539.0900000000001"/>
  </r>
  <r>
    <x v="50"/>
    <s v="West"/>
    <x v="4"/>
    <x v="5"/>
    <x v="1"/>
    <x v="2"/>
    <n v="98"/>
    <n v="278.32"/>
    <n v="27275.360000000001"/>
  </r>
  <r>
    <x v="51"/>
    <s v="East"/>
    <x v="0"/>
    <x v="1"/>
    <x v="3"/>
    <x v="5"/>
    <n v="37"/>
    <n v="129.13"/>
    <n v="4777.8099999999995"/>
  </r>
  <r>
    <x v="51"/>
    <s v="East"/>
    <x v="0"/>
    <x v="0"/>
    <x v="1"/>
    <x v="4"/>
    <n v="160"/>
    <n v="348.8"/>
    <n v="55808"/>
  </r>
  <r>
    <x v="51"/>
    <s v="West"/>
    <x v="4"/>
    <x v="5"/>
    <x v="1"/>
    <x v="2"/>
    <n v="74"/>
    <n v="210.16"/>
    <n v="15551.84"/>
  </r>
  <r>
    <x v="51"/>
    <s v="East"/>
    <x v="2"/>
    <x v="3"/>
    <x v="2"/>
    <x v="7"/>
    <n v="27"/>
    <n v="50.49"/>
    <n v="1363.23"/>
  </r>
  <r>
    <x v="51"/>
    <s v="West"/>
    <x v="1"/>
    <x v="2"/>
    <x v="0"/>
    <x v="0"/>
    <n v="28"/>
    <n v="47.04"/>
    <n v="1317.12"/>
  </r>
  <r>
    <x v="51"/>
    <s v="East"/>
    <x v="3"/>
    <x v="4"/>
    <x v="0"/>
    <x v="0"/>
    <n v="26"/>
    <n v="43.68"/>
    <n v="1135.68"/>
  </r>
  <r>
    <x v="51"/>
    <s v="East"/>
    <x v="0"/>
    <x v="0"/>
    <x v="2"/>
    <x v="3"/>
    <n v="37"/>
    <n v="65.489999999999995"/>
    <n v="2423.1299999999997"/>
  </r>
  <r>
    <x v="52"/>
    <s v="East"/>
    <x v="0"/>
    <x v="0"/>
    <x v="2"/>
    <x v="3"/>
    <n v="72"/>
    <n v="127.44"/>
    <n v="9175.68"/>
  </r>
  <r>
    <x v="52"/>
    <s v="East"/>
    <x v="2"/>
    <x v="3"/>
    <x v="2"/>
    <x v="3"/>
    <n v="31"/>
    <n v="54.87"/>
    <n v="1700.97"/>
  </r>
  <r>
    <x v="52"/>
    <s v="West"/>
    <x v="1"/>
    <x v="2"/>
    <x v="2"/>
    <x v="7"/>
    <n v="46"/>
    <n v="86.02"/>
    <n v="3956.9199999999996"/>
  </r>
  <r>
    <x v="52"/>
    <s v="East"/>
    <x v="0"/>
    <x v="1"/>
    <x v="2"/>
    <x v="3"/>
    <n v="22"/>
    <n v="38.94"/>
    <n v="856.68"/>
  </r>
  <r>
    <x v="52"/>
    <s v="East"/>
    <x v="3"/>
    <x v="4"/>
    <x v="2"/>
    <x v="3"/>
    <n v="126"/>
    <n v="223.02"/>
    <n v="28100.52"/>
  </r>
  <r>
    <x v="52"/>
    <s v="East"/>
    <x v="0"/>
    <x v="0"/>
    <x v="0"/>
    <x v="0"/>
    <n v="29"/>
    <n v="48.72"/>
    <n v="1412.8799999999999"/>
  </r>
  <r>
    <x v="52"/>
    <s v="East"/>
    <x v="3"/>
    <x v="4"/>
    <x v="1"/>
    <x v="4"/>
    <n v="177"/>
    <n v="385.86"/>
    <n v="68297.22"/>
  </r>
  <r>
    <x v="52"/>
    <s v="East"/>
    <x v="3"/>
    <x v="4"/>
    <x v="1"/>
    <x v="2"/>
    <n v="86"/>
    <n v="244.24"/>
    <n v="21004.639999999999"/>
  </r>
  <r>
    <x v="53"/>
    <s v="West"/>
    <x v="4"/>
    <x v="5"/>
    <x v="2"/>
    <x v="3"/>
    <n v="31"/>
    <n v="54.87"/>
    <n v="1700.97"/>
  </r>
  <r>
    <x v="53"/>
    <s v="East"/>
    <x v="0"/>
    <x v="0"/>
    <x v="2"/>
    <x v="3"/>
    <n v="25"/>
    <n v="44.25"/>
    <n v="1106.25"/>
  </r>
  <r>
    <x v="53"/>
    <s v="West"/>
    <x v="1"/>
    <x v="2"/>
    <x v="0"/>
    <x v="0"/>
    <n v="37"/>
    <n v="62.16"/>
    <n v="2299.92"/>
  </r>
  <r>
    <x v="53"/>
    <s v="East"/>
    <x v="0"/>
    <x v="0"/>
    <x v="1"/>
    <x v="4"/>
    <n v="35"/>
    <n v="76.3"/>
    <n v="2670.5"/>
  </r>
  <r>
    <x v="53"/>
    <s v="West"/>
    <x v="4"/>
    <x v="5"/>
    <x v="1"/>
    <x v="1"/>
    <n v="37"/>
    <n v="69.19"/>
    <n v="2560.0299999999997"/>
  </r>
  <r>
    <x v="53"/>
    <s v="East"/>
    <x v="3"/>
    <x v="4"/>
    <x v="2"/>
    <x v="3"/>
    <n v="102"/>
    <n v="180.54"/>
    <n v="18415.079999999998"/>
  </r>
  <r>
    <x v="53"/>
    <s v="East"/>
    <x v="3"/>
    <x v="4"/>
    <x v="2"/>
    <x v="7"/>
    <n v="49"/>
    <n v="91.63"/>
    <n v="4489.87"/>
  </r>
  <r>
    <x v="54"/>
    <s v="East"/>
    <x v="3"/>
    <x v="4"/>
    <x v="3"/>
    <x v="5"/>
    <n v="25"/>
    <n v="87.25"/>
    <n v="2181.25"/>
  </r>
  <r>
    <x v="54"/>
    <s v="East"/>
    <x v="2"/>
    <x v="3"/>
    <x v="2"/>
    <x v="7"/>
    <n v="45"/>
    <n v="84.15"/>
    <n v="3786.7500000000005"/>
  </r>
  <r>
    <x v="54"/>
    <s v="East"/>
    <x v="3"/>
    <x v="4"/>
    <x v="2"/>
    <x v="8"/>
    <n v="20"/>
    <n v="45.4"/>
    <n v="908"/>
  </r>
  <r>
    <x v="54"/>
    <s v="East"/>
    <x v="0"/>
    <x v="0"/>
    <x v="2"/>
    <x v="3"/>
    <n v="84"/>
    <n v="148.68"/>
    <n v="12489.12"/>
  </r>
  <r>
    <x v="54"/>
    <s v="West"/>
    <x v="4"/>
    <x v="5"/>
    <x v="1"/>
    <x v="2"/>
    <n v="44"/>
    <n v="124.96"/>
    <n v="5498.24"/>
  </r>
  <r>
    <x v="54"/>
    <s v="East"/>
    <x v="2"/>
    <x v="3"/>
    <x v="1"/>
    <x v="2"/>
    <n v="137"/>
    <n v="389.08"/>
    <n v="53303.96"/>
  </r>
  <r>
    <x v="55"/>
    <s v="East"/>
    <x v="2"/>
    <x v="3"/>
    <x v="3"/>
    <x v="5"/>
    <n v="23"/>
    <n v="80.27"/>
    <n v="1846.2099999999998"/>
  </r>
  <r>
    <x v="55"/>
    <s v="East"/>
    <x v="2"/>
    <x v="3"/>
    <x v="2"/>
    <x v="7"/>
    <n v="27"/>
    <n v="50.49"/>
    <n v="1363.23"/>
  </r>
  <r>
    <x v="55"/>
    <s v="East"/>
    <x v="2"/>
    <x v="3"/>
    <x v="3"/>
    <x v="5"/>
    <n v="26"/>
    <n v="90.74"/>
    <n v="2359.2399999999998"/>
  </r>
  <r>
    <x v="55"/>
    <s v="East"/>
    <x v="0"/>
    <x v="0"/>
    <x v="2"/>
    <x v="3"/>
    <n v="90"/>
    <n v="159.30000000000001"/>
    <n v="14337.000000000002"/>
  </r>
  <r>
    <x v="55"/>
    <s v="East"/>
    <x v="0"/>
    <x v="0"/>
    <x v="0"/>
    <x v="0"/>
    <n v="23"/>
    <n v="38.64"/>
    <n v="888.72"/>
  </r>
  <r>
    <x v="55"/>
    <s v="East"/>
    <x v="2"/>
    <x v="3"/>
    <x v="1"/>
    <x v="4"/>
    <n v="23"/>
    <n v="50.14"/>
    <n v="1153.22"/>
  </r>
  <r>
    <x v="56"/>
    <s v="East"/>
    <x v="0"/>
    <x v="0"/>
    <x v="1"/>
    <x v="1"/>
    <n v="44"/>
    <n v="82.28"/>
    <n v="3620.32"/>
  </r>
  <r>
    <x v="56"/>
    <s v="West"/>
    <x v="1"/>
    <x v="2"/>
    <x v="2"/>
    <x v="7"/>
    <n v="39"/>
    <n v="72.930000000000007"/>
    <n v="2844.2700000000004"/>
  </r>
  <r>
    <x v="56"/>
    <s v="West"/>
    <x v="1"/>
    <x v="2"/>
    <x v="2"/>
    <x v="3"/>
    <n v="35"/>
    <n v="61.95"/>
    <n v="2168.25"/>
  </r>
  <r>
    <x v="56"/>
    <s v="East"/>
    <x v="0"/>
    <x v="1"/>
    <x v="2"/>
    <x v="7"/>
    <n v="20"/>
    <n v="37.4"/>
    <n v="748"/>
  </r>
  <r>
    <x v="56"/>
    <s v="East"/>
    <x v="0"/>
    <x v="1"/>
    <x v="1"/>
    <x v="2"/>
    <n v="23"/>
    <n v="65.319999999999993"/>
    <n v="1502.36"/>
  </r>
  <r>
    <x v="56"/>
    <s v="East"/>
    <x v="2"/>
    <x v="3"/>
    <x v="1"/>
    <x v="1"/>
    <n v="38"/>
    <n v="71.06"/>
    <n v="2700.28"/>
  </r>
  <r>
    <x v="57"/>
    <s v="West"/>
    <x v="4"/>
    <x v="5"/>
    <x v="1"/>
    <x v="1"/>
    <n v="30"/>
    <n v="56.1"/>
    <n v="1683"/>
  </r>
  <r>
    <x v="57"/>
    <s v="West"/>
    <x v="1"/>
    <x v="2"/>
    <x v="2"/>
    <x v="3"/>
    <n v="48"/>
    <n v="84.96"/>
    <n v="4078.08"/>
  </r>
  <r>
    <x v="57"/>
    <s v="East"/>
    <x v="2"/>
    <x v="3"/>
    <x v="3"/>
    <x v="5"/>
    <n v="34"/>
    <n v="118.66"/>
    <n v="4034.44"/>
  </r>
  <r>
    <x v="57"/>
    <s v="East"/>
    <x v="3"/>
    <x v="4"/>
    <x v="2"/>
    <x v="7"/>
    <n v="35"/>
    <n v="65.45"/>
    <n v="2290.75"/>
  </r>
  <r>
    <x v="57"/>
    <s v="East"/>
    <x v="2"/>
    <x v="3"/>
    <x v="2"/>
    <x v="3"/>
    <n v="39"/>
    <n v="69.03"/>
    <n v="2692.17"/>
  </r>
  <r>
    <x v="58"/>
    <s v="West"/>
    <x v="1"/>
    <x v="2"/>
    <x v="2"/>
    <x v="3"/>
    <n v="69"/>
    <n v="122.13"/>
    <n v="8426.9699999999993"/>
  </r>
  <r>
    <x v="58"/>
    <s v="East"/>
    <x v="2"/>
    <x v="3"/>
    <x v="3"/>
    <x v="5"/>
    <n v="47"/>
    <n v="164.03"/>
    <n v="7709.41"/>
  </r>
  <r>
    <x v="58"/>
    <s v="East"/>
    <x v="0"/>
    <x v="0"/>
    <x v="1"/>
    <x v="2"/>
    <n v="48"/>
    <n v="136.32"/>
    <n v="6543.36"/>
  </r>
  <r>
    <x v="58"/>
    <s v="East"/>
    <x v="2"/>
    <x v="3"/>
    <x v="2"/>
    <x v="8"/>
    <n v="27"/>
    <n v="61.29"/>
    <n v="1654.83"/>
  </r>
  <r>
    <x v="58"/>
    <s v="East"/>
    <x v="2"/>
    <x v="3"/>
    <x v="1"/>
    <x v="2"/>
    <n v="150"/>
    <n v="426"/>
    <n v="63900"/>
  </r>
  <r>
    <x v="58"/>
    <s v="East"/>
    <x v="0"/>
    <x v="0"/>
    <x v="1"/>
    <x v="4"/>
    <n v="37"/>
    <n v="80.66"/>
    <n v="2984.42"/>
  </r>
  <r>
    <x v="59"/>
    <s v="West"/>
    <x v="4"/>
    <x v="5"/>
    <x v="2"/>
    <x v="3"/>
    <n v="38"/>
    <n v="67.260000000000005"/>
    <n v="2555.88"/>
  </r>
  <r>
    <x v="59"/>
    <s v="West"/>
    <x v="1"/>
    <x v="2"/>
    <x v="1"/>
    <x v="4"/>
    <n v="30"/>
    <n v="65.400000000000006"/>
    <n v="1962.0000000000002"/>
  </r>
  <r>
    <x v="59"/>
    <s v="West"/>
    <x v="1"/>
    <x v="2"/>
    <x v="1"/>
    <x v="1"/>
    <n v="64"/>
    <n v="119.68"/>
    <n v="7659.52"/>
  </r>
  <r>
    <x v="59"/>
    <s v="West"/>
    <x v="1"/>
    <x v="2"/>
    <x v="1"/>
    <x v="2"/>
    <n v="62"/>
    <n v="176.08"/>
    <n v="10916.960000000001"/>
  </r>
  <r>
    <x v="59"/>
    <s v="West"/>
    <x v="1"/>
    <x v="2"/>
    <x v="2"/>
    <x v="3"/>
    <n v="83"/>
    <n v="146.91"/>
    <n v="12193.529999999999"/>
  </r>
  <r>
    <x v="59"/>
    <s v="East"/>
    <x v="0"/>
    <x v="1"/>
    <x v="2"/>
    <x v="3"/>
    <n v="42"/>
    <n v="74.34"/>
    <n v="3122.28"/>
  </r>
  <r>
    <x v="60"/>
    <s v="West"/>
    <x v="4"/>
    <x v="5"/>
    <x v="1"/>
    <x v="1"/>
    <n v="23"/>
    <n v="43.01"/>
    <n v="989.2299999999999"/>
  </r>
  <r>
    <x v="60"/>
    <s v="East"/>
    <x v="2"/>
    <x v="3"/>
    <x v="0"/>
    <x v="0"/>
    <n v="49"/>
    <n v="82.32"/>
    <n v="4033.68"/>
  </r>
  <r>
    <x v="61"/>
    <s v="East"/>
    <x v="3"/>
    <x v="4"/>
    <x v="1"/>
    <x v="1"/>
    <n v="74"/>
    <n v="138.38"/>
    <n v="10240.119999999999"/>
  </r>
  <r>
    <x v="61"/>
    <s v="East"/>
    <x v="3"/>
    <x v="4"/>
    <x v="2"/>
    <x v="3"/>
    <n v="49"/>
    <n v="86.73"/>
    <n v="4249.7700000000004"/>
  </r>
  <r>
    <x v="62"/>
    <s v="West"/>
    <x v="1"/>
    <x v="2"/>
    <x v="2"/>
    <x v="3"/>
    <n v="43"/>
    <n v="76.11"/>
    <n v="3272.73"/>
  </r>
  <r>
    <x v="62"/>
    <s v="East"/>
    <x v="0"/>
    <x v="1"/>
    <x v="2"/>
    <x v="7"/>
    <n v="23"/>
    <n v="43.01"/>
    <n v="989.2299999999999"/>
  </r>
  <r>
    <x v="63"/>
    <s v="East"/>
    <x v="2"/>
    <x v="3"/>
    <x v="2"/>
    <x v="3"/>
    <n v="71"/>
    <n v="125.67"/>
    <n v="8922.57"/>
  </r>
  <r>
    <x v="63"/>
    <s v="East"/>
    <x v="2"/>
    <x v="3"/>
    <x v="2"/>
    <x v="7"/>
    <n v="45"/>
    <n v="84.15"/>
    <n v="3786.7500000000005"/>
  </r>
  <r>
    <x v="63"/>
    <s v="East"/>
    <x v="3"/>
    <x v="4"/>
    <x v="3"/>
    <x v="5"/>
    <n v="20"/>
    <n v="69.8"/>
    <n v="1396"/>
  </r>
  <r>
    <x v="63"/>
    <s v="East"/>
    <x v="0"/>
    <x v="0"/>
    <x v="2"/>
    <x v="3"/>
    <n v="73"/>
    <n v="129.21"/>
    <n v="9432.33"/>
  </r>
  <r>
    <x v="63"/>
    <s v="East"/>
    <x v="2"/>
    <x v="3"/>
    <x v="1"/>
    <x v="1"/>
    <n v="32"/>
    <n v="59.84"/>
    <n v="1914.88"/>
  </r>
  <r>
    <x v="63"/>
    <s v="West"/>
    <x v="4"/>
    <x v="5"/>
    <x v="2"/>
    <x v="7"/>
    <n v="31"/>
    <n v="57.97"/>
    <n v="1797.07"/>
  </r>
  <r>
    <x v="63"/>
    <s v="East"/>
    <x v="0"/>
    <x v="0"/>
    <x v="2"/>
    <x v="3"/>
    <n v="28"/>
    <n v="49.56"/>
    <n v="1387.68"/>
  </r>
  <r>
    <x v="64"/>
    <s v="East"/>
    <x v="0"/>
    <x v="0"/>
    <x v="2"/>
    <x v="3"/>
    <n v="26"/>
    <n v="46.02"/>
    <n v="1196.52"/>
  </r>
  <r>
    <x v="64"/>
    <s v="East"/>
    <x v="0"/>
    <x v="0"/>
    <x v="1"/>
    <x v="1"/>
    <n v="33"/>
    <n v="61.71"/>
    <n v="2036.43"/>
  </r>
  <r>
    <x v="64"/>
    <s v="East"/>
    <x v="0"/>
    <x v="0"/>
    <x v="0"/>
    <x v="0"/>
    <n v="24"/>
    <n v="40.32"/>
    <n v="967.68000000000006"/>
  </r>
  <r>
    <x v="64"/>
    <s v="East"/>
    <x v="2"/>
    <x v="3"/>
    <x v="2"/>
    <x v="3"/>
    <n v="60"/>
    <n v="106.2"/>
    <n v="6372"/>
  </r>
  <r>
    <x v="64"/>
    <s v="East"/>
    <x v="3"/>
    <x v="4"/>
    <x v="2"/>
    <x v="3"/>
    <n v="107"/>
    <n v="189.39"/>
    <n v="20264.73"/>
  </r>
  <r>
    <x v="64"/>
    <s v="East"/>
    <x v="3"/>
    <x v="4"/>
    <x v="1"/>
    <x v="1"/>
    <n v="57"/>
    <n v="106.59"/>
    <n v="6075.63"/>
  </r>
  <r>
    <x v="64"/>
    <s v="West"/>
    <x v="4"/>
    <x v="5"/>
    <x v="1"/>
    <x v="2"/>
    <n v="25"/>
    <n v="71"/>
    <n v="1775"/>
  </r>
  <r>
    <x v="64"/>
    <s v="East"/>
    <x v="3"/>
    <x v="4"/>
    <x v="1"/>
    <x v="2"/>
    <n v="61"/>
    <n v="173.24"/>
    <n v="10567.640000000001"/>
  </r>
  <r>
    <x v="65"/>
    <s v="East"/>
    <x v="2"/>
    <x v="3"/>
    <x v="2"/>
    <x v="7"/>
    <n v="75"/>
    <n v="140.25"/>
    <n v="10518.75"/>
  </r>
  <r>
    <x v="65"/>
    <s v="West"/>
    <x v="1"/>
    <x v="2"/>
    <x v="0"/>
    <x v="0"/>
    <n v="34"/>
    <n v="57.12"/>
    <n v="1942.08"/>
  </r>
  <r>
    <x v="65"/>
    <s v="East"/>
    <x v="0"/>
    <x v="1"/>
    <x v="3"/>
    <x v="5"/>
    <n v="22"/>
    <n v="61.42"/>
    <n v="1351.24"/>
  </r>
  <r>
    <x v="65"/>
    <s v="West"/>
    <x v="4"/>
    <x v="5"/>
    <x v="2"/>
    <x v="7"/>
    <n v="26"/>
    <n v="48.62"/>
    <n v="1264.1199999999999"/>
  </r>
  <r>
    <x v="65"/>
    <s v="East"/>
    <x v="3"/>
    <x v="4"/>
    <x v="3"/>
    <x v="5"/>
    <n v="21"/>
    <n v="58.63"/>
    <n v="1231.23"/>
  </r>
  <r>
    <x v="65"/>
    <s v="East"/>
    <x v="2"/>
    <x v="3"/>
    <x v="1"/>
    <x v="1"/>
    <n v="39"/>
    <n v="72.930000000000007"/>
    <n v="2844.2700000000004"/>
  </r>
  <r>
    <x v="65"/>
    <s v="East"/>
    <x v="2"/>
    <x v="3"/>
    <x v="2"/>
    <x v="3"/>
    <n v="98"/>
    <n v="173.46"/>
    <n v="16999.080000000002"/>
  </r>
  <r>
    <x v="66"/>
    <s v="East"/>
    <x v="0"/>
    <x v="0"/>
    <x v="2"/>
    <x v="7"/>
    <n v="39"/>
    <n v="72.930000000000007"/>
    <n v="2844.2700000000004"/>
  </r>
  <r>
    <x v="66"/>
    <s v="East"/>
    <x v="0"/>
    <x v="0"/>
    <x v="1"/>
    <x v="1"/>
    <n v="61"/>
    <n v="114.07"/>
    <n v="6958.2699999999995"/>
  </r>
  <r>
    <x v="66"/>
    <s v="West"/>
    <x v="1"/>
    <x v="2"/>
    <x v="2"/>
    <x v="3"/>
    <n v="66"/>
    <n v="116.82"/>
    <n v="7710.12"/>
  </r>
  <r>
    <x v="66"/>
    <s v="East"/>
    <x v="3"/>
    <x v="4"/>
    <x v="1"/>
    <x v="4"/>
    <n v="30"/>
    <n v="65.400000000000006"/>
    <n v="1962.0000000000002"/>
  </r>
  <r>
    <x v="66"/>
    <s v="East"/>
    <x v="3"/>
    <x v="4"/>
    <x v="0"/>
    <x v="0"/>
    <n v="31"/>
    <n v="52.08"/>
    <n v="1614.48"/>
  </r>
  <r>
    <x v="66"/>
    <s v="East"/>
    <x v="2"/>
    <x v="3"/>
    <x v="2"/>
    <x v="3"/>
    <n v="46"/>
    <n v="81.42"/>
    <n v="3745.32"/>
  </r>
  <r>
    <x v="67"/>
    <s v="East"/>
    <x v="2"/>
    <x v="3"/>
    <x v="0"/>
    <x v="6"/>
    <n v="22"/>
    <n v="69.3"/>
    <n v="1524.6"/>
  </r>
  <r>
    <x v="67"/>
    <s v="West"/>
    <x v="1"/>
    <x v="2"/>
    <x v="0"/>
    <x v="0"/>
    <n v="35"/>
    <n v="58.8"/>
    <n v="2058"/>
  </r>
  <r>
    <x v="67"/>
    <s v="East"/>
    <x v="3"/>
    <x v="4"/>
    <x v="2"/>
    <x v="7"/>
    <n v="53"/>
    <n v="99.11"/>
    <n v="5252.83"/>
  </r>
  <r>
    <x v="67"/>
    <s v="East"/>
    <x v="0"/>
    <x v="1"/>
    <x v="1"/>
    <x v="2"/>
    <n v="54"/>
    <n v="153.36000000000001"/>
    <n v="8281.44"/>
  </r>
  <r>
    <x v="67"/>
    <s v="West"/>
    <x v="1"/>
    <x v="2"/>
    <x v="2"/>
    <x v="3"/>
    <n v="69"/>
    <n v="122.13"/>
    <n v="8426.9699999999993"/>
  </r>
  <r>
    <x v="67"/>
    <s v="East"/>
    <x v="3"/>
    <x v="4"/>
    <x v="2"/>
    <x v="7"/>
    <n v="32"/>
    <n v="59.84"/>
    <n v="1914.88"/>
  </r>
  <r>
    <x v="68"/>
    <s v="West"/>
    <x v="1"/>
    <x v="2"/>
    <x v="1"/>
    <x v="1"/>
    <n v="50"/>
    <n v="93.5"/>
    <n v="4675"/>
  </r>
  <r>
    <x v="68"/>
    <s v="East"/>
    <x v="0"/>
    <x v="0"/>
    <x v="1"/>
    <x v="4"/>
    <n v="44"/>
    <n v="95.92"/>
    <n v="4220.4800000000005"/>
  </r>
  <r>
    <x v="68"/>
    <s v="West"/>
    <x v="4"/>
    <x v="5"/>
    <x v="2"/>
    <x v="7"/>
    <n v="30"/>
    <n v="56.1"/>
    <n v="1683"/>
  </r>
  <r>
    <x v="68"/>
    <s v="East"/>
    <x v="0"/>
    <x v="1"/>
    <x v="2"/>
    <x v="3"/>
    <n v="39"/>
    <n v="69.03"/>
    <n v="2692.17"/>
  </r>
  <r>
    <x v="68"/>
    <s v="West"/>
    <x v="1"/>
    <x v="2"/>
    <x v="2"/>
    <x v="3"/>
    <n v="66"/>
    <n v="116.82"/>
    <n v="7710.12"/>
  </r>
  <r>
    <x v="68"/>
    <s v="West"/>
    <x v="1"/>
    <x v="2"/>
    <x v="2"/>
    <x v="7"/>
    <n v="36"/>
    <n v="67.319999999999993"/>
    <n v="2423.5199999999995"/>
  </r>
  <r>
    <x v="69"/>
    <s v="East"/>
    <x v="2"/>
    <x v="3"/>
    <x v="3"/>
    <x v="5"/>
    <n v="24"/>
    <n v="83.76"/>
    <n v="2010.2400000000002"/>
  </r>
  <r>
    <x v="69"/>
    <s v="East"/>
    <x v="2"/>
    <x v="3"/>
    <x v="1"/>
    <x v="4"/>
    <n v="33"/>
    <n v="71.94"/>
    <n v="2374.02"/>
  </r>
  <r>
    <x v="69"/>
    <s v="West"/>
    <x v="4"/>
    <x v="5"/>
    <x v="2"/>
    <x v="3"/>
    <n v="49"/>
    <n v="86.73"/>
    <n v="4249.7700000000004"/>
  </r>
  <r>
    <x v="69"/>
    <s v="East"/>
    <x v="3"/>
    <x v="4"/>
    <x v="3"/>
    <x v="5"/>
    <n v="22"/>
    <n v="61.42"/>
    <n v="1351.24"/>
  </r>
  <r>
    <x v="69"/>
    <s v="East"/>
    <x v="0"/>
    <x v="0"/>
    <x v="1"/>
    <x v="1"/>
    <n v="40"/>
    <n v="74.8"/>
    <n v="2992"/>
  </r>
  <r>
    <x v="70"/>
    <s v="West"/>
    <x v="4"/>
    <x v="5"/>
    <x v="2"/>
    <x v="3"/>
    <n v="51"/>
    <n v="90.27"/>
    <n v="4603.7699999999995"/>
  </r>
  <r>
    <x v="70"/>
    <s v="East"/>
    <x v="2"/>
    <x v="3"/>
    <x v="2"/>
    <x v="3"/>
    <n v="25"/>
    <n v="44.25"/>
    <n v="1106.25"/>
  </r>
  <r>
    <x v="70"/>
    <s v="East"/>
    <x v="0"/>
    <x v="1"/>
    <x v="0"/>
    <x v="0"/>
    <n v="21"/>
    <n v="35.28"/>
    <n v="740.88"/>
  </r>
  <r>
    <x v="70"/>
    <s v="East"/>
    <x v="0"/>
    <x v="1"/>
    <x v="2"/>
    <x v="7"/>
    <n v="24"/>
    <n v="44.88"/>
    <n v="1077.1200000000001"/>
  </r>
  <r>
    <x v="70"/>
    <s v="East"/>
    <x v="0"/>
    <x v="1"/>
    <x v="2"/>
    <x v="7"/>
    <n v="26"/>
    <n v="48.62"/>
    <n v="1264.1199999999999"/>
  </r>
  <r>
    <x v="70"/>
    <s v="West"/>
    <x v="4"/>
    <x v="5"/>
    <x v="3"/>
    <x v="5"/>
    <n v="21"/>
    <n v="73.290000000000006"/>
    <n v="1539.0900000000001"/>
  </r>
  <r>
    <x v="71"/>
    <s v="East"/>
    <x v="3"/>
    <x v="4"/>
    <x v="0"/>
    <x v="0"/>
    <n v="27"/>
    <n v="45.36"/>
    <n v="1224.72"/>
  </r>
  <r>
    <x v="71"/>
    <s v="East"/>
    <x v="0"/>
    <x v="0"/>
    <x v="1"/>
    <x v="2"/>
    <n v="32"/>
    <n v="90.88"/>
    <n v="2908.16"/>
  </r>
  <r>
    <x v="71"/>
    <s v="East"/>
    <x v="2"/>
    <x v="3"/>
    <x v="0"/>
    <x v="0"/>
    <n v="85"/>
    <n v="142.80000000000001"/>
    <n v="12138.000000000002"/>
  </r>
  <r>
    <x v="71"/>
    <s v="West"/>
    <x v="4"/>
    <x v="5"/>
    <x v="1"/>
    <x v="1"/>
    <n v="38"/>
    <n v="71.06"/>
    <n v="2700.28"/>
  </r>
  <r>
    <x v="71"/>
    <s v="East"/>
    <x v="0"/>
    <x v="0"/>
    <x v="2"/>
    <x v="3"/>
    <n v="100"/>
    <n v="177"/>
    <n v="17700"/>
  </r>
  <r>
    <x v="71"/>
    <s v="East"/>
    <x v="0"/>
    <x v="1"/>
    <x v="1"/>
    <x v="1"/>
    <n v="24"/>
    <n v="44.88"/>
    <n v="1077.12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9CE71-1E6C-4243-8047-EAF0ED6DC1AC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 chartFormat="8">
  <location ref="L16:Q24" firstHeaderRow="1" firstDataRow="2" firstDataCol="1"/>
  <pivotFields count="11">
    <pivotField compact="0" numFmtId="188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multipleItemSelectionAllowed="1" showAll="0" defaultSubtotal="0">
      <items count="5">
        <item h="1" x="2"/>
        <item x="1"/>
        <item x="0"/>
        <item h="1" x="3"/>
        <item x="4"/>
      </items>
    </pivotField>
    <pivotField compact="0" outline="0" multipleItemSelectionAllowed="1" showAll="0" defaultSubtotal="0">
      <items count="6">
        <item x="3"/>
        <item x="1"/>
        <item x="2"/>
        <item x="4"/>
        <item x="0"/>
        <item x="5"/>
      </items>
    </pivotField>
    <pivotField axis="axisCol" compact="0" outline="0" showAll="0" defaultSubtotal="0">
      <items count="4">
        <item x="2"/>
        <item x="1"/>
        <item x="3"/>
        <item x="0"/>
      </items>
    </pivotField>
    <pivotField compact="0" outline="0" showAll="0" defaultSubtotal="0">
      <items count="11">
        <item h="1" x="4"/>
        <item x="8"/>
        <item h="1" x="7"/>
        <item h="1" x="3"/>
        <item x="10"/>
        <item x="1"/>
        <item h="1" x="2"/>
        <item x="0"/>
        <item h="1" x="6"/>
        <item h="1" x="9"/>
        <item h="1" x="5"/>
      </items>
    </pivotField>
    <pivotField compact="0" outline="0" showAll="0" defaultSubtotal="0"/>
    <pivotField compact="0" outline="0" showAll="0" defaultSubtotal="0"/>
    <pivotField dataField="1" compact="0" numFmtId="171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1">
    <field x="1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8" baseField="0" baseItem="0" numFmtId="171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1E751-9295-4254-8DFC-3AD8E7EBC7FD}">
  <sheetPr codeName="Sheet1"/>
  <dimension ref="A1:V380"/>
  <sheetViews>
    <sheetView showGridLines="0" topLeftCell="A10" zoomScaleNormal="100" zoomScaleSheetLayoutView="130" workbookViewId="0">
      <selection activeCell="D16" sqref="D16"/>
    </sheetView>
  </sheetViews>
  <sheetFormatPr baseColWidth="10" defaultColWidth="7.5" defaultRowHeight="13"/>
  <cols>
    <col min="1" max="1" width="2.33203125" style="3" customWidth="1"/>
    <col min="2" max="2" width="41.5" style="3" customWidth="1"/>
    <col min="3" max="3" width="6.5" style="3" customWidth="1"/>
    <col min="4" max="15" width="17.5" style="3" customWidth="1"/>
    <col min="16" max="16384" width="7.5" style="3"/>
  </cols>
  <sheetData>
    <row r="1" spans="1:22">
      <c r="A1" s="1"/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>
      <c r="A3" s="1"/>
      <c r="B3" s="2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>
      <c r="A4" s="1"/>
      <c r="B4" s="2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>
      <c r="A5" s="1"/>
      <c r="B5" s="2"/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t="18">
      <c r="A7" s="1"/>
      <c r="B7" s="8" t="s">
        <v>1</v>
      </c>
      <c r="C7" s="8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>
      <c r="A8" s="1"/>
      <c r="B8" s="4"/>
      <c r="C8" s="4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>
      <c r="A9" s="1"/>
      <c r="B9" s="14"/>
      <c r="C9" s="14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>
      <c r="A11" s="1"/>
      <c r="B11" s="15"/>
      <c r="C11" s="15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>
      <c r="A12" s="1"/>
      <c r="B12" s="1"/>
      <c r="C12" s="1"/>
      <c r="D12" s="17"/>
      <c r="E12" s="1"/>
      <c r="F12" s="1"/>
      <c r="G12" s="1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>
      <c r="A13" s="1"/>
      <c r="B13" s="18"/>
      <c r="C13" s="18"/>
      <c r="D13" s="19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>
      <c r="A14" s="1"/>
      <c r="B14" s="4"/>
      <c r="C14" s="4"/>
      <c r="D14" s="32" t="s">
        <v>0</v>
      </c>
      <c r="E14" s="33">
        <v>0.02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>
      <c r="A15" s="1"/>
      <c r="B15" s="4"/>
      <c r="C15" s="4"/>
      <c r="D15" s="9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>
      <c r="A16" s="1"/>
      <c r="B16" s="4"/>
      <c r="C16" s="34" t="s">
        <v>4</v>
      </c>
      <c r="D16" s="34" t="s">
        <v>2</v>
      </c>
      <c r="E16" s="35" t="s">
        <v>0</v>
      </c>
      <c r="F16" s="35" t="s">
        <v>3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>
      <c r="A17" s="1"/>
      <c r="B17" s="4"/>
      <c r="C17" s="1">
        <v>1</v>
      </c>
      <c r="D17" s="10">
        <v>10000</v>
      </c>
      <c r="E17" s="1">
        <f>D17*$E$14</f>
        <v>200</v>
      </c>
      <c r="F17" s="1">
        <f>D17+E17</f>
        <v>10200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>
      <c r="A18" s="1"/>
      <c r="B18" s="4"/>
      <c r="C18" s="1">
        <f>C17+1</f>
        <v>2</v>
      </c>
      <c r="D18" s="36">
        <f>F17</f>
        <v>10200</v>
      </c>
      <c r="E18" s="1">
        <f>D18*$E$14</f>
        <v>204</v>
      </c>
      <c r="F18" s="1">
        <f>D18+E18</f>
        <v>10404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>
      <c r="A19" s="1"/>
      <c r="B19" s="1"/>
      <c r="C19" s="1">
        <f t="shared" ref="C19:C26" si="0">C18+1</f>
        <v>3</v>
      </c>
      <c r="D19" s="36">
        <f t="shared" ref="D19:D26" si="1">F18</f>
        <v>10404</v>
      </c>
      <c r="E19" s="1">
        <f t="shared" ref="E19:E26" si="2">D19*$E$14</f>
        <v>208.08</v>
      </c>
      <c r="F19" s="1">
        <f t="shared" ref="F19:F26" si="3">D19+E19</f>
        <v>10612.08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>
      <c r="A20" s="1"/>
      <c r="B20" s="14"/>
      <c r="C20" s="1">
        <f t="shared" si="0"/>
        <v>4</v>
      </c>
      <c r="D20" s="36">
        <f t="shared" si="1"/>
        <v>10612.08</v>
      </c>
      <c r="E20" s="1">
        <f t="shared" si="2"/>
        <v>212.24160000000001</v>
      </c>
      <c r="F20" s="1">
        <f t="shared" si="3"/>
        <v>10824.321599999999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>
      <c r="A21" s="1"/>
      <c r="B21" s="1"/>
      <c r="C21" s="1">
        <f t="shared" si="0"/>
        <v>5</v>
      </c>
      <c r="D21" s="36">
        <f t="shared" si="1"/>
        <v>10824.321599999999</v>
      </c>
      <c r="E21" s="1">
        <f t="shared" si="2"/>
        <v>216.48643199999998</v>
      </c>
      <c r="F21" s="1">
        <f t="shared" si="3"/>
        <v>11040.808031999999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>
      <c r="A22" s="1"/>
      <c r="B22" s="15"/>
      <c r="C22" s="1">
        <f t="shared" si="0"/>
        <v>6</v>
      </c>
      <c r="D22" s="36">
        <f t="shared" si="1"/>
        <v>11040.808031999999</v>
      </c>
      <c r="E22" s="1">
        <f t="shared" si="2"/>
        <v>220.81616063999999</v>
      </c>
      <c r="F22" s="1">
        <f t="shared" si="3"/>
        <v>11261.62419264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>
      <c r="A23" s="1"/>
      <c r="B23" s="1"/>
      <c r="C23" s="1">
        <f t="shared" si="0"/>
        <v>7</v>
      </c>
      <c r="D23" s="36">
        <f t="shared" si="1"/>
        <v>11261.62419264</v>
      </c>
      <c r="E23" s="1">
        <f t="shared" si="2"/>
        <v>225.23248385279999</v>
      </c>
      <c r="F23" s="1">
        <f t="shared" si="3"/>
        <v>11486.8566764928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>
      <c r="A24" s="1"/>
      <c r="B24" s="1"/>
      <c r="C24" s="1">
        <f t="shared" si="0"/>
        <v>8</v>
      </c>
      <c r="D24" s="36">
        <f t="shared" si="1"/>
        <v>11486.8566764928</v>
      </c>
      <c r="E24" s="1">
        <f t="shared" si="2"/>
        <v>229.73713352985601</v>
      </c>
      <c r="F24" s="1">
        <f t="shared" si="3"/>
        <v>11716.593810022656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>
      <c r="A25" s="1"/>
      <c r="B25" s="4"/>
      <c r="C25" s="1">
        <f t="shared" si="0"/>
        <v>9</v>
      </c>
      <c r="D25" s="36">
        <f t="shared" si="1"/>
        <v>11716.593810022656</v>
      </c>
      <c r="E25" s="1">
        <f t="shared" si="2"/>
        <v>234.33187620045311</v>
      </c>
      <c r="F25" s="1">
        <f t="shared" si="3"/>
        <v>11950.925686223109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>
      <c r="A26" s="1"/>
      <c r="B26" s="4"/>
      <c r="C26" s="4">
        <f t="shared" si="0"/>
        <v>10</v>
      </c>
      <c r="D26" s="9">
        <f t="shared" si="1"/>
        <v>11950.925686223109</v>
      </c>
      <c r="E26" s="4">
        <f t="shared" si="2"/>
        <v>239.01851372446217</v>
      </c>
      <c r="F26" s="4">
        <f t="shared" si="3"/>
        <v>12189.944199947571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>
      <c r="A27" s="1"/>
      <c r="B27" s="4"/>
      <c r="C27" s="4"/>
      <c r="D27" s="3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>
      <c r="A28" s="1"/>
      <c r="B28" s="4"/>
      <c r="C28" s="4"/>
      <c r="D28" s="36" t="s">
        <v>6</v>
      </c>
      <c r="E28" s="1">
        <f>D17</f>
        <v>10000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>
      <c r="A29" s="1"/>
      <c r="B29" s="4"/>
      <c r="C29" s="4"/>
      <c r="D29" s="36" t="s">
        <v>5</v>
      </c>
      <c r="E29" s="1">
        <f>SUM(E17:E26)</f>
        <v>2189.9441999475712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A30" s="1"/>
      <c r="B30" s="4"/>
      <c r="C30" s="4"/>
      <c r="D30" s="9" t="s">
        <v>7</v>
      </c>
      <c r="E30" s="4">
        <f>F26</f>
        <v>12189.944199947571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>
      <c r="A31" s="1"/>
      <c r="B31" s="4"/>
      <c r="C31" s="4"/>
      <c r="D31" s="36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>
      <c r="A33" s="1"/>
      <c r="B33" s="14"/>
      <c r="C33" s="1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>
      <c r="A35" s="1"/>
      <c r="B35" s="15"/>
      <c r="C35" s="15"/>
      <c r="D35" s="16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28">
      <c r="A36" s="1"/>
      <c r="B36" s="1"/>
      <c r="C36" s="1"/>
      <c r="D36" s="42" t="s">
        <v>10</v>
      </c>
      <c r="E36" s="1">
        <v>260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>
      <c r="A37" s="1"/>
      <c r="B37" s="1"/>
      <c r="C37" s="1"/>
      <c r="D37" s="40" t="s">
        <v>8</v>
      </c>
      <c r="E37" s="1">
        <v>50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28">
      <c r="A38" s="1"/>
      <c r="B38" s="4"/>
      <c r="C38" s="4"/>
      <c r="D38" s="41" t="s">
        <v>9</v>
      </c>
      <c r="E38" s="1">
        <v>-15</v>
      </c>
      <c r="F38" s="1"/>
      <c r="G38" s="1"/>
      <c r="H38" s="20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28">
      <c r="A39" s="1"/>
      <c r="B39" s="4"/>
      <c r="C39" s="4"/>
      <c r="D39" s="41" t="s">
        <v>11</v>
      </c>
      <c r="E39" s="1">
        <f>-SUM(E36:E38)</f>
        <v>-295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>
      <c r="A40" s="1"/>
      <c r="B40" s="1"/>
      <c r="C40" s="1"/>
      <c r="D40" s="3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>
      <c r="A41" s="1"/>
      <c r="B41" s="1"/>
      <c r="C41" s="1"/>
      <c r="D41" s="37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>
      <c r="A42" s="1"/>
      <c r="B42" s="4"/>
      <c r="C42" s="4"/>
      <c r="D42" s="1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>
      <c r="A43" s="1"/>
      <c r="B43" s="4"/>
      <c r="C43" s="4"/>
      <c r="D43" s="1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>
      <c r="A44" s="1"/>
      <c r="B44" s="4"/>
      <c r="C44" s="4"/>
      <c r="D44" s="1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>
      <c r="A45" s="1"/>
      <c r="B45" s="4"/>
      <c r="C45" s="4"/>
      <c r="D45" s="9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>
      <c r="A46" s="1"/>
      <c r="B46" s="4"/>
      <c r="C46" s="4"/>
      <c r="D46" s="9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>
      <c r="A47" s="1"/>
      <c r="B47" s="4"/>
      <c r="C47" s="4"/>
      <c r="D47" s="9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>
      <c r="A48" s="1"/>
      <c r="B48" s="4"/>
      <c r="C48" s="4"/>
      <c r="D48" s="9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>
      <c r="A50" s="1"/>
      <c r="B50" s="14"/>
      <c r="C50" s="14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>
      <c r="A51" s="1"/>
      <c r="B51" s="14"/>
      <c r="C51" s="14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>
      <c r="A52" s="1"/>
      <c r="B52" s="15"/>
      <c r="C52" s="15"/>
      <c r="D52" s="16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A53" s="1"/>
      <c r="B53" s="18"/>
      <c r="C53" s="18"/>
      <c r="D53" s="10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A54" s="1"/>
      <c r="B54" s="14"/>
      <c r="C54" s="14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A55" s="1"/>
      <c r="B55" s="14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A56" s="1"/>
      <c r="B56" s="14"/>
      <c r="C56" s="14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A57" s="1"/>
      <c r="B57" s="14"/>
      <c r="C57" s="14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A58" s="1"/>
      <c r="B58" s="14"/>
      <c r="C58" s="14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A59" s="1"/>
      <c r="B59" s="14"/>
      <c r="C59" s="14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A60" s="1"/>
      <c r="B60" s="14"/>
      <c r="C60" s="14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A61" s="1"/>
      <c r="B61" s="15"/>
      <c r="C61" s="15"/>
      <c r="D61" s="16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A62" s="1"/>
      <c r="B62" s="18"/>
      <c r="C62" s="18"/>
      <c r="D62" s="10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A63" s="1"/>
      <c r="B63" s="18"/>
      <c r="C63" s="18"/>
      <c r="D63" s="10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A64" s="1"/>
      <c r="B64" s="18"/>
      <c r="C64" s="18"/>
      <c r="D64" s="10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>
      <c r="A65" s="1"/>
      <c r="B65" s="18"/>
      <c r="C65" s="18"/>
      <c r="D65" s="10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>
      <c r="A66" s="1"/>
      <c r="B66" s="18"/>
      <c r="C66" s="18"/>
      <c r="D66" s="10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>
      <c r="A67" s="1"/>
      <c r="B67" s="14"/>
      <c r="C67" s="14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>
      <c r="A68" s="1"/>
      <c r="B68" s="14"/>
      <c r="C68" s="14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>
      <c r="A69" s="1"/>
      <c r="B69" s="14"/>
      <c r="C69" s="14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>
      <c r="A70" s="1"/>
      <c r="B70" s="15"/>
      <c r="C70" s="15"/>
      <c r="D70" s="16"/>
      <c r="E70" s="16"/>
      <c r="F70" s="16"/>
      <c r="G70" s="16"/>
      <c r="H70" s="16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>
      <c r="A71" s="1"/>
      <c r="B71" s="18"/>
      <c r="C71" s="18"/>
      <c r="D71" s="10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>
      <c r="A72" s="1"/>
      <c r="B72" s="18"/>
      <c r="C72" s="18"/>
      <c r="D72" s="1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>
      <c r="A73" s="1"/>
      <c r="B73" s="21"/>
      <c r="C73" s="21"/>
      <c r="D73" s="1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>
      <c r="A74" s="1"/>
      <c r="B74" s="21"/>
      <c r="C74" s="21"/>
      <c r="D74" s="1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>
      <c r="A75" s="1"/>
      <c r="B75" s="21"/>
      <c r="C75" s="21"/>
      <c r="D75" s="1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>
      <c r="A76" s="1"/>
      <c r="B76" s="21"/>
      <c r="C76" s="21"/>
      <c r="D76" s="1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>
      <c r="A77" s="1"/>
      <c r="B77" s="21"/>
      <c r="C77" s="21"/>
      <c r="D77" s="1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>
      <c r="A78" s="1"/>
      <c r="B78" s="14"/>
      <c r="C78" s="14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>
      <c r="A79" s="1"/>
      <c r="B79" s="14"/>
      <c r="C79" s="14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>
      <c r="A80" s="1"/>
      <c r="B80" s="14"/>
      <c r="C80" s="14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>
      <c r="A81" s="1"/>
      <c r="B81" s="15"/>
      <c r="C81" s="15"/>
      <c r="D81" s="16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>
      <c r="A82" s="1"/>
      <c r="B82" s="18"/>
      <c r="C82" s="18"/>
      <c r="D82" s="10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>
      <c r="A83" s="1"/>
      <c r="B83" s="18"/>
      <c r="C83" s="18"/>
      <c r="D83" s="2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>
      <c r="A84" s="1"/>
      <c r="B84" s="21"/>
      <c r="C84" s="21"/>
      <c r="D84" s="1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>
      <c r="A85" s="1"/>
      <c r="B85" s="21"/>
      <c r="C85" s="21"/>
      <c r="D85" s="1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>
      <c r="A86" s="1"/>
      <c r="B86" s="21"/>
      <c r="C86" s="21"/>
      <c r="D86" s="1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>
      <c r="A87" s="1"/>
      <c r="B87" s="21"/>
      <c r="C87" s="21"/>
      <c r="D87" s="1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>
      <c r="A88" s="1"/>
      <c r="B88" s="21"/>
      <c r="C88" s="21"/>
      <c r="D88" s="1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>
      <c r="A89" s="1"/>
      <c r="B89" s="14"/>
      <c r="C89" s="1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>
      <c r="A90" s="1"/>
      <c r="B90" s="14"/>
      <c r="C90" s="1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>
      <c r="A92" s="1"/>
      <c r="B92" s="15"/>
      <c r="C92" s="15"/>
      <c r="D92" s="16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>
      <c r="A93" s="1"/>
      <c r="B93" s="18"/>
      <c r="C93" s="18"/>
      <c r="D93" s="2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>
      <c r="A94" s="1"/>
      <c r="B94" s="21"/>
      <c r="C94" s="21"/>
      <c r="D94" s="1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>
      <c r="A95" s="1"/>
      <c r="B95" s="21"/>
      <c r="C95" s="21"/>
      <c r="D95" s="1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>
      <c r="A96" s="1"/>
      <c r="B96" s="21"/>
      <c r="C96" s="21"/>
      <c r="D96" s="1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>
      <c r="A97" s="1"/>
      <c r="B97" s="21"/>
      <c r="C97" s="21"/>
      <c r="D97" s="1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>
      <c r="A98" s="1"/>
      <c r="B98" s="21"/>
      <c r="C98" s="21"/>
      <c r="D98" s="1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>
      <c r="A99" s="1"/>
      <c r="B99" s="21"/>
      <c r="C99" s="21"/>
      <c r="D99" s="1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8">
      <c r="A101" s="1"/>
      <c r="B101" s="23"/>
      <c r="C101" s="23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>
      <c r="B102" s="15"/>
      <c r="C102" s="15"/>
      <c r="D102" s="16"/>
    </row>
    <row r="103" spans="1:22">
      <c r="B103" s="24"/>
      <c r="C103" s="24"/>
      <c r="D103" s="13"/>
    </row>
    <row r="104" spans="1:22">
      <c r="B104" s="25"/>
      <c r="C104" s="25"/>
      <c r="D104" s="26"/>
    </row>
    <row r="105" spans="1:22">
      <c r="B105" s="27"/>
      <c r="C105" s="27"/>
      <c r="D105" s="12"/>
      <c r="E105" s="28"/>
    </row>
    <row r="106" spans="1:22">
      <c r="B106" s="27"/>
      <c r="C106" s="27"/>
      <c r="D106" s="12"/>
    </row>
    <row r="107" spans="1:22">
      <c r="B107" s="29"/>
      <c r="C107" s="29"/>
      <c r="D107" s="13"/>
    </row>
    <row r="108" spans="1:22">
      <c r="B108" s="30"/>
      <c r="C108" s="30"/>
      <c r="D108" s="12"/>
      <c r="E108" s="28"/>
    </row>
    <row r="109" spans="1:22">
      <c r="B109" s="5"/>
      <c r="C109" s="5"/>
      <c r="D109" s="13"/>
      <c r="E109" s="31"/>
    </row>
    <row r="110" spans="1:22">
      <c r="B110" s="29"/>
      <c r="C110" s="29"/>
      <c r="D110" s="13"/>
    </row>
    <row r="111" spans="1:22">
      <c r="B111" s="30"/>
      <c r="C111" s="30"/>
      <c r="D111" s="12"/>
    </row>
    <row r="112" spans="1:22">
      <c r="B112" s="29"/>
      <c r="C112" s="29"/>
      <c r="D112" s="13"/>
    </row>
    <row r="113" spans="2:4">
      <c r="B113" s="29"/>
      <c r="C113" s="29"/>
      <c r="D113" s="13"/>
    </row>
    <row r="114" spans="2:4">
      <c r="B114" s="30"/>
      <c r="C114" s="30"/>
      <c r="D114" s="12"/>
    </row>
    <row r="115" spans="2:4">
      <c r="B115" s="5"/>
      <c r="C115" s="5"/>
      <c r="D115" s="13"/>
    </row>
    <row r="116" spans="2:4">
      <c r="B116" s="29"/>
      <c r="C116" s="29"/>
      <c r="D116" s="13"/>
    </row>
    <row r="117" spans="2:4">
      <c r="B117" s="30"/>
      <c r="C117" s="30"/>
      <c r="D117" s="12"/>
    </row>
    <row r="118" spans="2:4">
      <c r="B118" s="5"/>
      <c r="C118" s="5"/>
      <c r="D118" s="6"/>
    </row>
    <row r="119" spans="2:4">
      <c r="B119" s="5"/>
      <c r="C119" s="5"/>
      <c r="D119" s="6"/>
    </row>
    <row r="120" spans="2:4">
      <c r="D120" s="7"/>
    </row>
    <row r="121" spans="2:4">
      <c r="D121" s="7"/>
    </row>
    <row r="122" spans="2:4">
      <c r="D122" s="7"/>
    </row>
    <row r="123" spans="2:4">
      <c r="D123" s="7"/>
    </row>
    <row r="124" spans="2:4">
      <c r="D124" s="7"/>
    </row>
    <row r="125" spans="2:4">
      <c r="D125" s="7"/>
    </row>
    <row r="126" spans="2:4">
      <c r="D126" s="7"/>
    </row>
    <row r="127" spans="2:4">
      <c r="D127" s="7"/>
    </row>
    <row r="128" spans="2:4">
      <c r="D128" s="7"/>
    </row>
    <row r="129" spans="4:4">
      <c r="D129" s="7"/>
    </row>
    <row r="130" spans="4:4">
      <c r="D130" s="7"/>
    </row>
    <row r="131" spans="4:4">
      <c r="D131" s="7"/>
    </row>
    <row r="132" spans="4:4">
      <c r="D132" s="7"/>
    </row>
    <row r="133" spans="4:4">
      <c r="D133" s="7"/>
    </row>
    <row r="134" spans="4:4">
      <c r="D134" s="7"/>
    </row>
    <row r="135" spans="4:4">
      <c r="D135" s="7"/>
    </row>
    <row r="136" spans="4:4">
      <c r="D136" s="7"/>
    </row>
    <row r="137" spans="4:4">
      <c r="D137" s="7"/>
    </row>
    <row r="138" spans="4:4">
      <c r="D138" s="7"/>
    </row>
    <row r="139" spans="4:4">
      <c r="D139" s="7"/>
    </row>
    <row r="140" spans="4:4">
      <c r="D140" s="7"/>
    </row>
    <row r="141" spans="4:4">
      <c r="D141" s="7"/>
    </row>
    <row r="142" spans="4:4">
      <c r="D142" s="7"/>
    </row>
    <row r="143" spans="4:4">
      <c r="D143" s="7"/>
    </row>
    <row r="144" spans="4:4">
      <c r="D144" s="7"/>
    </row>
    <row r="145" spans="4:4">
      <c r="D145" s="7"/>
    </row>
    <row r="146" spans="4:4">
      <c r="D146" s="7"/>
    </row>
    <row r="147" spans="4:4">
      <c r="D147" s="7"/>
    </row>
    <row r="148" spans="4:4">
      <c r="D148" s="7"/>
    </row>
    <row r="149" spans="4:4">
      <c r="D149" s="7"/>
    </row>
    <row r="150" spans="4:4">
      <c r="D150" s="7"/>
    </row>
    <row r="151" spans="4:4">
      <c r="D151" s="7"/>
    </row>
    <row r="152" spans="4:4">
      <c r="D152" s="7"/>
    </row>
    <row r="153" spans="4:4">
      <c r="D153" s="7"/>
    </row>
    <row r="154" spans="4:4">
      <c r="D154" s="7"/>
    </row>
    <row r="155" spans="4:4">
      <c r="D155" s="7"/>
    </row>
    <row r="156" spans="4:4">
      <c r="D156" s="7"/>
    </row>
    <row r="157" spans="4:4">
      <c r="D157" s="7"/>
    </row>
    <row r="158" spans="4:4">
      <c r="D158" s="7"/>
    </row>
    <row r="159" spans="4:4">
      <c r="D159" s="7"/>
    </row>
    <row r="160" spans="4:4">
      <c r="D160" s="7"/>
    </row>
    <row r="161" spans="4:4">
      <c r="D161" s="7"/>
    </row>
    <row r="162" spans="4:4">
      <c r="D162" s="7"/>
    </row>
    <row r="163" spans="4:4">
      <c r="D163" s="7"/>
    </row>
    <row r="164" spans="4:4">
      <c r="D164" s="7"/>
    </row>
    <row r="165" spans="4:4">
      <c r="D165" s="7"/>
    </row>
    <row r="166" spans="4:4">
      <c r="D166" s="7"/>
    </row>
    <row r="167" spans="4:4">
      <c r="D167" s="7"/>
    </row>
    <row r="168" spans="4:4">
      <c r="D168" s="7"/>
    </row>
    <row r="169" spans="4:4">
      <c r="D169" s="7"/>
    </row>
    <row r="170" spans="4:4">
      <c r="D170" s="7"/>
    </row>
    <row r="171" spans="4:4">
      <c r="D171" s="7"/>
    </row>
    <row r="172" spans="4:4">
      <c r="D172" s="7"/>
    </row>
    <row r="173" spans="4:4">
      <c r="D173" s="7"/>
    </row>
    <row r="174" spans="4:4">
      <c r="D174" s="7"/>
    </row>
    <row r="175" spans="4:4">
      <c r="D175" s="7"/>
    </row>
    <row r="176" spans="4:4">
      <c r="D176" s="7"/>
    </row>
    <row r="177" spans="4:4">
      <c r="D177" s="7"/>
    </row>
    <row r="178" spans="4:4">
      <c r="D178" s="7"/>
    </row>
    <row r="179" spans="4:4">
      <c r="D179" s="7"/>
    </row>
    <row r="180" spans="4:4">
      <c r="D180" s="7"/>
    </row>
    <row r="181" spans="4:4">
      <c r="D181" s="7"/>
    </row>
    <row r="182" spans="4:4">
      <c r="D182" s="7"/>
    </row>
    <row r="183" spans="4:4">
      <c r="D183" s="7"/>
    </row>
    <row r="184" spans="4:4">
      <c r="D184" s="7"/>
    </row>
    <row r="185" spans="4:4">
      <c r="D185" s="7"/>
    </row>
    <row r="186" spans="4:4">
      <c r="D186" s="7"/>
    </row>
    <row r="187" spans="4:4">
      <c r="D187" s="7"/>
    </row>
    <row r="188" spans="4:4">
      <c r="D188" s="7"/>
    </row>
    <row r="189" spans="4:4">
      <c r="D189" s="7"/>
    </row>
    <row r="190" spans="4:4">
      <c r="D190" s="7"/>
    </row>
    <row r="191" spans="4:4">
      <c r="D191" s="7"/>
    </row>
    <row r="192" spans="4:4">
      <c r="D192" s="7"/>
    </row>
    <row r="193" spans="4:4">
      <c r="D193" s="7"/>
    </row>
    <row r="194" spans="4:4">
      <c r="D194" s="7"/>
    </row>
    <row r="195" spans="4:4">
      <c r="D195" s="7"/>
    </row>
    <row r="196" spans="4:4">
      <c r="D196" s="7"/>
    </row>
    <row r="197" spans="4:4">
      <c r="D197" s="7"/>
    </row>
    <row r="198" spans="4:4">
      <c r="D198" s="7"/>
    </row>
    <row r="199" spans="4:4">
      <c r="D199" s="7"/>
    </row>
    <row r="200" spans="4:4">
      <c r="D200" s="7"/>
    </row>
    <row r="201" spans="4:4">
      <c r="D201" s="7"/>
    </row>
    <row r="202" spans="4:4">
      <c r="D202" s="7"/>
    </row>
    <row r="203" spans="4:4">
      <c r="D203" s="7"/>
    </row>
    <row r="204" spans="4:4">
      <c r="D204" s="7"/>
    </row>
    <row r="205" spans="4:4">
      <c r="D205" s="7"/>
    </row>
    <row r="206" spans="4:4">
      <c r="D206" s="7"/>
    </row>
    <row r="207" spans="4:4">
      <c r="D207" s="7"/>
    </row>
    <row r="208" spans="4:4">
      <c r="D208" s="7"/>
    </row>
    <row r="209" spans="4:4">
      <c r="D209" s="7"/>
    </row>
    <row r="210" spans="4:4">
      <c r="D210" s="7"/>
    </row>
    <row r="211" spans="4:4">
      <c r="D211" s="7"/>
    </row>
    <row r="212" spans="4:4">
      <c r="D212" s="7"/>
    </row>
    <row r="213" spans="4:4">
      <c r="D213" s="7"/>
    </row>
    <row r="214" spans="4:4">
      <c r="D214" s="7"/>
    </row>
    <row r="215" spans="4:4">
      <c r="D215" s="7"/>
    </row>
    <row r="216" spans="4:4">
      <c r="D216" s="7"/>
    </row>
    <row r="217" spans="4:4">
      <c r="D217" s="7"/>
    </row>
    <row r="218" spans="4:4">
      <c r="D218" s="7"/>
    </row>
    <row r="219" spans="4:4">
      <c r="D219" s="7"/>
    </row>
    <row r="220" spans="4:4">
      <c r="D220" s="7"/>
    </row>
    <row r="221" spans="4:4">
      <c r="D221" s="7"/>
    </row>
    <row r="222" spans="4:4">
      <c r="D222" s="7"/>
    </row>
    <row r="223" spans="4:4">
      <c r="D223" s="7"/>
    </row>
    <row r="224" spans="4:4">
      <c r="D224" s="7"/>
    </row>
    <row r="225" spans="4:4">
      <c r="D225" s="7"/>
    </row>
    <row r="226" spans="4:4">
      <c r="D226" s="7"/>
    </row>
    <row r="227" spans="4:4">
      <c r="D227" s="7"/>
    </row>
    <row r="228" spans="4:4">
      <c r="D228" s="7"/>
    </row>
    <row r="229" spans="4:4">
      <c r="D229" s="7"/>
    </row>
    <row r="230" spans="4:4">
      <c r="D230" s="7"/>
    </row>
    <row r="231" spans="4:4">
      <c r="D231" s="7"/>
    </row>
    <row r="232" spans="4:4">
      <c r="D232" s="7"/>
    </row>
    <row r="233" spans="4:4">
      <c r="D233" s="7"/>
    </row>
    <row r="234" spans="4:4">
      <c r="D234" s="7"/>
    </row>
    <row r="235" spans="4:4">
      <c r="D235" s="7"/>
    </row>
    <row r="236" spans="4:4">
      <c r="D236" s="7"/>
    </row>
    <row r="237" spans="4:4">
      <c r="D237" s="7"/>
    </row>
    <row r="238" spans="4:4">
      <c r="D238" s="7"/>
    </row>
    <row r="239" spans="4:4">
      <c r="D239" s="7"/>
    </row>
    <row r="240" spans="4:4">
      <c r="D240" s="7"/>
    </row>
    <row r="241" spans="4:4">
      <c r="D241" s="7"/>
    </row>
    <row r="242" spans="4:4">
      <c r="D242" s="7"/>
    </row>
    <row r="243" spans="4:4">
      <c r="D243" s="7"/>
    </row>
    <row r="244" spans="4:4">
      <c r="D244" s="7"/>
    </row>
    <row r="245" spans="4:4">
      <c r="D245" s="7"/>
    </row>
    <row r="246" spans="4:4">
      <c r="D246" s="7"/>
    </row>
    <row r="247" spans="4:4">
      <c r="D247" s="7"/>
    </row>
    <row r="248" spans="4:4">
      <c r="D248" s="7"/>
    </row>
    <row r="249" spans="4:4">
      <c r="D249" s="7"/>
    </row>
    <row r="250" spans="4:4">
      <c r="D250" s="7"/>
    </row>
    <row r="251" spans="4:4">
      <c r="D251" s="7"/>
    </row>
    <row r="252" spans="4:4">
      <c r="D252" s="7"/>
    </row>
    <row r="253" spans="4:4">
      <c r="D253" s="7"/>
    </row>
    <row r="254" spans="4:4">
      <c r="D254" s="7"/>
    </row>
    <row r="255" spans="4:4">
      <c r="D255" s="7"/>
    </row>
    <row r="256" spans="4:4">
      <c r="D256" s="7"/>
    </row>
    <row r="257" spans="4:4">
      <c r="D257" s="7"/>
    </row>
    <row r="258" spans="4:4">
      <c r="D258" s="7"/>
    </row>
    <row r="259" spans="4:4">
      <c r="D259" s="7"/>
    </row>
    <row r="260" spans="4:4">
      <c r="D260" s="7"/>
    </row>
    <row r="261" spans="4:4">
      <c r="D261" s="7"/>
    </row>
    <row r="262" spans="4:4">
      <c r="D262" s="7"/>
    </row>
    <row r="263" spans="4:4">
      <c r="D263" s="7"/>
    </row>
    <row r="264" spans="4:4">
      <c r="D264" s="7"/>
    </row>
    <row r="265" spans="4:4">
      <c r="D265" s="7"/>
    </row>
    <row r="266" spans="4:4">
      <c r="D266" s="7"/>
    </row>
    <row r="267" spans="4:4">
      <c r="D267" s="7"/>
    </row>
    <row r="268" spans="4:4">
      <c r="D268" s="7"/>
    </row>
    <row r="269" spans="4:4">
      <c r="D269" s="7"/>
    </row>
    <row r="270" spans="4:4">
      <c r="D270" s="7"/>
    </row>
    <row r="271" spans="4:4">
      <c r="D271" s="7"/>
    </row>
    <row r="272" spans="4:4">
      <c r="D272" s="7"/>
    </row>
    <row r="273" spans="4:4">
      <c r="D273" s="7"/>
    </row>
    <row r="274" spans="4:4">
      <c r="D274" s="7"/>
    </row>
    <row r="275" spans="4:4">
      <c r="D275" s="7"/>
    </row>
    <row r="276" spans="4:4">
      <c r="D276" s="7"/>
    </row>
    <row r="277" spans="4:4">
      <c r="D277" s="7"/>
    </row>
    <row r="278" spans="4:4">
      <c r="D278" s="7"/>
    </row>
    <row r="279" spans="4:4">
      <c r="D279" s="7"/>
    </row>
    <row r="280" spans="4:4">
      <c r="D280" s="7"/>
    </row>
    <row r="281" spans="4:4">
      <c r="D281" s="7"/>
    </row>
    <row r="282" spans="4:4">
      <c r="D282" s="7"/>
    </row>
    <row r="283" spans="4:4">
      <c r="D283" s="7"/>
    </row>
    <row r="284" spans="4:4">
      <c r="D284" s="7"/>
    </row>
    <row r="285" spans="4:4">
      <c r="D285" s="7"/>
    </row>
    <row r="286" spans="4:4">
      <c r="D286" s="7"/>
    </row>
    <row r="287" spans="4:4">
      <c r="D287" s="7"/>
    </row>
    <row r="288" spans="4:4">
      <c r="D288" s="7"/>
    </row>
    <row r="289" spans="4:4">
      <c r="D289" s="7"/>
    </row>
    <row r="290" spans="4:4">
      <c r="D290" s="7"/>
    </row>
    <row r="291" spans="4:4">
      <c r="D291" s="7"/>
    </row>
    <row r="292" spans="4:4">
      <c r="D292" s="7"/>
    </row>
    <row r="293" spans="4:4">
      <c r="D293" s="7"/>
    </row>
    <row r="294" spans="4:4">
      <c r="D294" s="7"/>
    </row>
    <row r="295" spans="4:4">
      <c r="D295" s="7"/>
    </row>
    <row r="296" spans="4:4">
      <c r="D296" s="7"/>
    </row>
    <row r="297" spans="4:4">
      <c r="D297" s="7"/>
    </row>
    <row r="298" spans="4:4">
      <c r="D298" s="7"/>
    </row>
    <row r="299" spans="4:4">
      <c r="D299" s="7"/>
    </row>
    <row r="300" spans="4:4">
      <c r="D300" s="7"/>
    </row>
    <row r="301" spans="4:4">
      <c r="D301" s="7"/>
    </row>
    <row r="302" spans="4:4">
      <c r="D302" s="7"/>
    </row>
    <row r="303" spans="4:4">
      <c r="D303" s="7"/>
    </row>
    <row r="304" spans="4:4">
      <c r="D304" s="7"/>
    </row>
    <row r="305" spans="4:4">
      <c r="D305" s="7"/>
    </row>
    <row r="306" spans="4:4">
      <c r="D306" s="7"/>
    </row>
    <row r="307" spans="4:4">
      <c r="D307" s="7"/>
    </row>
    <row r="308" spans="4:4">
      <c r="D308" s="7"/>
    </row>
    <row r="309" spans="4:4">
      <c r="D309" s="7"/>
    </row>
    <row r="310" spans="4:4">
      <c r="D310" s="7"/>
    </row>
    <row r="311" spans="4:4">
      <c r="D311" s="7"/>
    </row>
    <row r="312" spans="4:4">
      <c r="D312" s="7"/>
    </row>
    <row r="313" spans="4:4">
      <c r="D313" s="7"/>
    </row>
    <row r="314" spans="4:4">
      <c r="D314" s="7"/>
    </row>
    <row r="315" spans="4:4">
      <c r="D315" s="7"/>
    </row>
    <row r="316" spans="4:4">
      <c r="D316" s="7"/>
    </row>
    <row r="317" spans="4:4">
      <c r="D317" s="7"/>
    </row>
    <row r="318" spans="4:4">
      <c r="D318" s="7"/>
    </row>
    <row r="319" spans="4:4">
      <c r="D319" s="7"/>
    </row>
    <row r="320" spans="4:4">
      <c r="D320" s="7"/>
    </row>
    <row r="321" spans="4:4">
      <c r="D321" s="7"/>
    </row>
    <row r="322" spans="4:4">
      <c r="D322" s="7"/>
    </row>
    <row r="323" spans="4:4">
      <c r="D323" s="7"/>
    </row>
    <row r="324" spans="4:4">
      <c r="D324" s="7"/>
    </row>
    <row r="325" spans="4:4">
      <c r="D325" s="7"/>
    </row>
    <row r="326" spans="4:4">
      <c r="D326" s="7"/>
    </row>
    <row r="327" spans="4:4">
      <c r="D327" s="7"/>
    </row>
    <row r="328" spans="4:4">
      <c r="D328" s="7"/>
    </row>
    <row r="329" spans="4:4">
      <c r="D329" s="7"/>
    </row>
    <row r="330" spans="4:4">
      <c r="D330" s="7"/>
    </row>
    <row r="331" spans="4:4">
      <c r="D331" s="7"/>
    </row>
    <row r="332" spans="4:4">
      <c r="D332" s="7"/>
    </row>
    <row r="333" spans="4:4">
      <c r="D333" s="7"/>
    </row>
    <row r="334" spans="4:4">
      <c r="D334" s="7"/>
    </row>
    <row r="335" spans="4:4">
      <c r="D335" s="7"/>
    </row>
    <row r="336" spans="4:4">
      <c r="D336" s="7"/>
    </row>
    <row r="337" spans="4:4">
      <c r="D337" s="7"/>
    </row>
    <row r="338" spans="4:4">
      <c r="D338" s="7"/>
    </row>
    <row r="339" spans="4:4">
      <c r="D339" s="7"/>
    </row>
    <row r="340" spans="4:4">
      <c r="D340" s="7"/>
    </row>
    <row r="341" spans="4:4">
      <c r="D341" s="7"/>
    </row>
    <row r="342" spans="4:4">
      <c r="D342" s="7"/>
    </row>
    <row r="343" spans="4:4">
      <c r="D343" s="7"/>
    </row>
    <row r="344" spans="4:4">
      <c r="D344" s="7"/>
    </row>
    <row r="345" spans="4:4">
      <c r="D345" s="7"/>
    </row>
    <row r="346" spans="4:4">
      <c r="D346" s="7"/>
    </row>
    <row r="347" spans="4:4">
      <c r="D347" s="7"/>
    </row>
    <row r="348" spans="4:4">
      <c r="D348" s="7"/>
    </row>
    <row r="349" spans="4:4">
      <c r="D349" s="7"/>
    </row>
    <row r="350" spans="4:4">
      <c r="D350" s="7"/>
    </row>
    <row r="351" spans="4:4">
      <c r="D351" s="7"/>
    </row>
    <row r="352" spans="4:4">
      <c r="D352" s="7"/>
    </row>
    <row r="353" spans="4:4">
      <c r="D353" s="7"/>
    </row>
    <row r="354" spans="4:4">
      <c r="D354" s="7"/>
    </row>
    <row r="355" spans="4:4">
      <c r="D355" s="7"/>
    </row>
    <row r="356" spans="4:4">
      <c r="D356" s="7"/>
    </row>
    <row r="357" spans="4:4">
      <c r="D357" s="7"/>
    </row>
    <row r="358" spans="4:4">
      <c r="D358" s="7"/>
    </row>
    <row r="359" spans="4:4">
      <c r="D359" s="7"/>
    </row>
    <row r="360" spans="4:4">
      <c r="D360" s="7"/>
    </row>
    <row r="361" spans="4:4">
      <c r="D361" s="7"/>
    </row>
    <row r="362" spans="4:4">
      <c r="D362" s="7"/>
    </row>
    <row r="363" spans="4:4">
      <c r="D363" s="7"/>
    </row>
    <row r="364" spans="4:4">
      <c r="D364" s="7"/>
    </row>
    <row r="365" spans="4:4">
      <c r="D365" s="7"/>
    </row>
    <row r="366" spans="4:4">
      <c r="D366" s="7"/>
    </row>
    <row r="367" spans="4:4">
      <c r="D367" s="7"/>
    </row>
    <row r="368" spans="4:4">
      <c r="D368" s="7"/>
    </row>
    <row r="369" spans="4:4">
      <c r="D369" s="7"/>
    </row>
    <row r="370" spans="4:4">
      <c r="D370" s="7"/>
    </row>
    <row r="371" spans="4:4">
      <c r="D371" s="7"/>
    </row>
    <row r="372" spans="4:4">
      <c r="D372" s="7"/>
    </row>
    <row r="373" spans="4:4">
      <c r="D373" s="7"/>
    </row>
    <row r="374" spans="4:4">
      <c r="D374" s="7"/>
    </row>
    <row r="375" spans="4:4">
      <c r="D375" s="7"/>
    </row>
    <row r="376" spans="4:4">
      <c r="D376" s="7"/>
    </row>
    <row r="377" spans="4:4">
      <c r="D377" s="7"/>
    </row>
    <row r="378" spans="4:4">
      <c r="D378" s="7"/>
    </row>
    <row r="379" spans="4:4">
      <c r="D379" s="7"/>
    </row>
    <row r="380" spans="4:4">
      <c r="D380" s="7"/>
    </row>
  </sheetData>
  <pageMargins left="0.75" right="0.75" top="1" bottom="1" header="0.5" footer="0.5"/>
  <pageSetup scale="36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5124-29A0-474D-BF88-DE03D04519CF}">
  <sheetPr codeName="Sheet2">
    <tabColor rgb="FF002060"/>
  </sheetPr>
  <dimension ref="B5:B8"/>
  <sheetViews>
    <sheetView showGridLines="0" zoomScale="130" zoomScaleNormal="130" zoomScaleSheetLayoutView="130" workbookViewId="0"/>
  </sheetViews>
  <sheetFormatPr baseColWidth="10" defaultColWidth="8.6640625" defaultRowHeight="14"/>
  <cols>
    <col min="1" max="1" width="1.6640625" style="285" customWidth="1"/>
    <col min="2" max="2" width="74.33203125" style="285" customWidth="1"/>
    <col min="3" max="16384" width="8.6640625" style="285"/>
  </cols>
  <sheetData>
    <row r="5" spans="2:2" ht="30">
      <c r="B5" s="284" t="s">
        <v>98</v>
      </c>
    </row>
    <row r="6" spans="2:2" ht="30">
      <c r="B6" s="284"/>
    </row>
    <row r="8" spans="2:2" ht="21">
      <c r="B8" s="286">
        <f ca="1">TODAY()</f>
        <v>45106</v>
      </c>
    </row>
  </sheetData>
  <pageMargins left="0.7" right="0.7" top="0.75" bottom="0.75" header="0.3" footer="0.3"/>
  <pageSetup scale="6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5769-DDC3-446F-8BDC-B522A8CC0062}">
  <sheetPr codeName="Sheet3"/>
  <dimension ref="A1:T384"/>
  <sheetViews>
    <sheetView zoomScale="130" zoomScaleNormal="130" zoomScaleSheetLayoutView="130" workbookViewId="0"/>
  </sheetViews>
  <sheetFormatPr baseColWidth="10" defaultColWidth="7.5" defaultRowHeight="13"/>
  <cols>
    <col min="1" max="1" width="2.33203125" style="3" customWidth="1"/>
    <col min="2" max="2" width="40" style="3" bestFit="1" customWidth="1"/>
    <col min="3" max="3" width="8.5" style="3" customWidth="1"/>
    <col min="4" max="4" width="17.1640625" style="3" bestFit="1" customWidth="1"/>
    <col min="5" max="8" width="8.5" style="3" customWidth="1"/>
    <col min="9" max="13" width="17.5" style="3" customWidth="1"/>
    <col min="14" max="16384" width="7.5" style="3"/>
  </cols>
  <sheetData>
    <row r="1" spans="1:20" s="81" customFormat="1">
      <c r="A1" s="79"/>
      <c r="B1" s="80"/>
      <c r="C1" s="80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 spans="1:20" s="81" customFormat="1" ht="18">
      <c r="A2" s="79"/>
      <c r="B2" s="83" t="s">
        <v>12</v>
      </c>
      <c r="C2" s="82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</row>
    <row r="3" spans="1:20">
      <c r="A3" s="1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>
      <c r="A4" s="1"/>
      <c r="B4" s="4" t="s">
        <v>1417</v>
      </c>
      <c r="C4" s="4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>
      <c r="A5" s="1"/>
      <c r="B5" s="1" t="s">
        <v>1418</v>
      </c>
      <c r="C5" s="1" t="s">
        <v>1419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>
      <c r="A6" s="1"/>
      <c r="B6" s="1" t="s">
        <v>1420</v>
      </c>
      <c r="C6" s="1" t="s">
        <v>1421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>
      <c r="A7" s="1"/>
      <c r="B7" s="1" t="s">
        <v>1422</v>
      </c>
      <c r="C7" s="1" t="s">
        <v>1423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>
      <c r="A8" s="1"/>
      <c r="B8" s="1" t="s">
        <v>1424</v>
      </c>
      <c r="C8" s="1" t="s">
        <v>1425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>
      <c r="A9" s="1"/>
      <c r="B9" s="1" t="s">
        <v>1426</v>
      </c>
      <c r="C9" s="1" t="s">
        <v>1427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>
      <c r="A10" s="1"/>
      <c r="B10" s="1" t="s">
        <v>1428</v>
      </c>
      <c r="C10" s="1" t="s">
        <v>1429</v>
      </c>
      <c r="D10" s="18"/>
      <c r="E10" s="18"/>
      <c r="F10" s="18"/>
      <c r="G10" s="18"/>
      <c r="H10" s="18"/>
      <c r="I10" s="18"/>
      <c r="J10" s="1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>
      <c r="A11" s="1"/>
      <c r="B11" s="1" t="s">
        <v>1430</v>
      </c>
      <c r="C11" s="1" t="s">
        <v>1431</v>
      </c>
      <c r="D11" s="18"/>
      <c r="E11" s="18"/>
      <c r="F11" s="18"/>
      <c r="G11" s="18"/>
      <c r="H11" s="18"/>
      <c r="I11" s="18"/>
      <c r="J11" s="18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>
      <c r="A12" s="1"/>
      <c r="B12" s="1" t="s">
        <v>1432</v>
      </c>
      <c r="C12" s="1" t="s">
        <v>1433</v>
      </c>
      <c r="D12" s="18"/>
      <c r="E12" s="18"/>
      <c r="F12" s="18"/>
      <c r="G12" s="18"/>
      <c r="H12" s="18"/>
      <c r="I12" s="18"/>
      <c r="J12" s="18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>
      <c r="A13" s="1"/>
      <c r="B13" s="1" t="s">
        <v>1434</v>
      </c>
      <c r="C13" s="1" t="s">
        <v>1435</v>
      </c>
      <c r="D13" s="18"/>
      <c r="E13" s="18"/>
      <c r="F13" s="18"/>
      <c r="G13" s="18"/>
      <c r="H13" s="18"/>
      <c r="I13" s="18"/>
      <c r="J13" s="18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>
      <c r="A14" s="1"/>
      <c r="B14" s="4"/>
      <c r="C14" s="4"/>
      <c r="D14" s="18"/>
      <c r="E14" s="18"/>
      <c r="F14" s="18"/>
      <c r="G14" s="18"/>
      <c r="H14" s="18"/>
      <c r="I14" s="18"/>
      <c r="J14" s="18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>
      <c r="A15" s="1"/>
      <c r="B15" s="4"/>
      <c r="C15" s="4"/>
      <c r="D15" s="18"/>
      <c r="E15" s="18"/>
      <c r="F15" s="18"/>
      <c r="G15" s="18"/>
      <c r="H15" s="18"/>
      <c r="I15" s="18"/>
      <c r="J15" s="18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>
      <c r="A16" s="1"/>
      <c r="B16" s="4"/>
      <c r="C16" s="4"/>
      <c r="D16" s="18"/>
      <c r="E16" s="18"/>
      <c r="F16" s="18"/>
      <c r="G16" s="18"/>
      <c r="H16" s="18"/>
      <c r="I16" s="18"/>
      <c r="J16" s="18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>
      <c r="A17" s="1"/>
      <c r="B17" s="4"/>
      <c r="C17" s="4"/>
      <c r="D17" s="18"/>
      <c r="E17" s="18"/>
      <c r="F17" s="18"/>
      <c r="G17" s="18"/>
      <c r="H17" s="18"/>
      <c r="I17" s="18"/>
      <c r="J17" s="18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>
      <c r="A18" s="1"/>
      <c r="B18" s="44" t="s">
        <v>13</v>
      </c>
      <c r="C18" s="17"/>
      <c r="D18" s="18"/>
      <c r="E18" s="18"/>
      <c r="F18" s="18"/>
      <c r="G18" s="18"/>
      <c r="H18" s="18"/>
      <c r="I18" s="18"/>
      <c r="J18" s="18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>
      <c r="A19" s="1"/>
      <c r="B19" s="44"/>
      <c r="C19" s="17"/>
      <c r="D19" s="18"/>
      <c r="E19" s="18"/>
      <c r="F19" s="18"/>
      <c r="G19" s="18"/>
      <c r="H19" s="18"/>
      <c r="I19" s="18"/>
      <c r="J19" s="18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>
      <c r="A20" s="1"/>
      <c r="B20" s="1" t="s">
        <v>14</v>
      </c>
      <c r="C20" s="17"/>
      <c r="D20" s="18"/>
      <c r="E20" s="18"/>
      <c r="F20" s="18"/>
      <c r="G20" s="18"/>
      <c r="H20" s="18"/>
      <c r="I20" s="18"/>
      <c r="J20" s="18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>
      <c r="A21" s="1"/>
      <c r="B21" s="1"/>
      <c r="C21" s="17"/>
      <c r="D21" s="18"/>
      <c r="E21" s="18"/>
      <c r="F21" s="18"/>
      <c r="G21" s="18"/>
      <c r="H21" s="18"/>
      <c r="I21" s="18"/>
      <c r="J21" s="18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>
      <c r="A22" s="1"/>
      <c r="B22" s="1" t="s">
        <v>15</v>
      </c>
      <c r="C22" s="38"/>
      <c r="D22" s="18"/>
      <c r="E22" s="18"/>
      <c r="F22" s="18"/>
      <c r="G22" s="18"/>
      <c r="H22" s="18"/>
      <c r="I22" s="18"/>
      <c r="J22" s="18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1"/>
      <c r="B23" s="1"/>
      <c r="C23" s="17"/>
      <c r="D23" s="18"/>
      <c r="E23" s="18"/>
      <c r="F23" s="18"/>
      <c r="G23" s="18"/>
      <c r="H23" s="18"/>
      <c r="I23" s="18"/>
      <c r="J23" s="18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>
      <c r="A24" s="1"/>
      <c r="B24" s="1" t="s">
        <v>100</v>
      </c>
      <c r="C24" s="39"/>
      <c r="D24" s="329"/>
      <c r="E24" s="329"/>
      <c r="F24" s="329"/>
      <c r="G24" s="329"/>
      <c r="H24" s="18"/>
      <c r="I24" s="18"/>
      <c r="J24" s="18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>
      <c r="A25" s="1"/>
      <c r="B25" s="1"/>
      <c r="C25" s="39"/>
      <c r="D25" s="329"/>
      <c r="E25" s="329"/>
      <c r="F25" s="329"/>
      <c r="G25" s="329"/>
      <c r="H25" s="18"/>
      <c r="I25" s="18"/>
      <c r="J25" s="18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>
      <c r="A26" s="1"/>
      <c r="B26" s="1"/>
      <c r="C26" s="39"/>
      <c r="D26" s="39"/>
      <c r="E26" s="39"/>
      <c r="F26" s="39"/>
      <c r="G26" s="3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1"/>
      <c r="B27" s="45" t="s">
        <v>30</v>
      </c>
      <c r="C27" s="45" t="s">
        <v>20</v>
      </c>
      <c r="D27" s="46" t="s">
        <v>18</v>
      </c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/>
      <c r="B28" s="1" t="s">
        <v>22</v>
      </c>
      <c r="C28" s="17" t="s">
        <v>16</v>
      </c>
      <c r="D28" s="36" t="s">
        <v>19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/>
      <c r="B29" s="1" t="s">
        <v>23</v>
      </c>
      <c r="C29" s="47" t="s">
        <v>17</v>
      </c>
      <c r="D29" s="36" t="s">
        <v>21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>
      <c r="A30" s="1"/>
      <c r="B30" s="1" t="s">
        <v>24</v>
      </c>
      <c r="C30" s="1" t="s">
        <v>25</v>
      </c>
      <c r="D30" s="36" t="s">
        <v>26</v>
      </c>
      <c r="E30" s="4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>
      <c r="A31" s="1"/>
      <c r="B31" s="1" t="s">
        <v>27</v>
      </c>
      <c r="C31" s="48" t="s">
        <v>28</v>
      </c>
      <c r="D31" s="37" t="s">
        <v>29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>
      <c r="A32" s="1"/>
      <c r="B32" s="4"/>
      <c r="C32" s="4"/>
      <c r="D32" s="36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>
      <c r="A33" s="1"/>
      <c r="B33" s="4"/>
      <c r="C33" s="4"/>
      <c r="D33" s="36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>
      <c r="A34" s="1"/>
      <c r="B34" s="4"/>
      <c r="C34" s="4"/>
      <c r="D34" s="9"/>
      <c r="E34" s="4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>
      <c r="A35" s="1"/>
      <c r="B35" s="4"/>
      <c r="C35" s="4"/>
      <c r="D35" s="36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>
      <c r="A37" s="1"/>
      <c r="B37" s="14"/>
      <c r="C37" s="14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>
      <c r="A39" s="1"/>
      <c r="B39" s="15"/>
      <c r="C39" s="15"/>
      <c r="D39" s="16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>
      <c r="A40" s="1"/>
      <c r="B40" s="1"/>
      <c r="C40" s="1"/>
      <c r="D40" s="17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>
      <c r="A41" s="1"/>
      <c r="B41" s="1"/>
      <c r="C41" s="1"/>
      <c r="D41" s="19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>
      <c r="A42" s="1"/>
      <c r="B42" s="4"/>
      <c r="C42" s="4"/>
      <c r="D42" s="1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>
      <c r="A43" s="1"/>
      <c r="B43" s="4"/>
      <c r="C43" s="4"/>
      <c r="D43" s="1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>
      <c r="A44" s="1"/>
      <c r="B44" s="1"/>
      <c r="C44" s="1"/>
      <c r="D44" s="1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>
      <c r="A45" s="1"/>
      <c r="B45" s="1"/>
      <c r="C45" s="1"/>
      <c r="D45" s="19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>
      <c r="A46" s="1"/>
      <c r="B46" s="4"/>
      <c r="C46" s="4"/>
      <c r="D46" s="1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s="1"/>
      <c r="B47" s="4"/>
      <c r="C47" s="4"/>
      <c r="D47" s="1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>
      <c r="A48" s="1"/>
      <c r="B48" s="4"/>
      <c r="C48" s="4"/>
      <c r="D48" s="1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>
      <c r="A49" s="1"/>
      <c r="B49" s="4"/>
      <c r="C49" s="4"/>
      <c r="D49" s="9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>
      <c r="A50" s="1"/>
      <c r="B50" s="4"/>
      <c r="C50" s="4"/>
      <c r="D50" s="9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s="1"/>
      <c r="B51" s="4"/>
      <c r="C51" s="4"/>
      <c r="D51" s="9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>
      <c r="A52" s="1"/>
      <c r="B52" s="4"/>
      <c r="C52" s="4"/>
      <c r="D52" s="9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s="1"/>
      <c r="B54" s="14"/>
      <c r="C54" s="14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>
      <c r="A55" s="1"/>
      <c r="B55" s="14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>
      <c r="A56" s="1"/>
      <c r="B56" s="15"/>
      <c r="C56" s="15"/>
      <c r="D56" s="16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>
      <c r="A57" s="1"/>
      <c r="B57" s="18"/>
      <c r="C57" s="18"/>
      <c r="D57" s="10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>
      <c r="A58" s="1"/>
      <c r="B58" s="14"/>
      <c r="C58" s="14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>
      <c r="A59" s="1"/>
      <c r="B59" s="14"/>
      <c r="C59" s="14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>
      <c r="A60" s="1"/>
      <c r="B60" s="14"/>
      <c r="C60" s="14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>
      <c r="A61" s="1"/>
      <c r="B61" s="14"/>
      <c r="C61" s="14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>
      <c r="A62" s="1"/>
      <c r="B62" s="14"/>
      <c r="C62" s="14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>
      <c r="A63" s="1"/>
      <c r="B63" s="14"/>
      <c r="C63" s="14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>
      <c r="A64" s="1"/>
      <c r="B64" s="14"/>
      <c r="C64" s="14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>
      <c r="A65" s="1"/>
      <c r="B65" s="15"/>
      <c r="C65" s="15"/>
      <c r="D65" s="16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>
      <c r="A66" s="1"/>
      <c r="B66" s="18"/>
      <c r="C66" s="18"/>
      <c r="D66" s="10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>
      <c r="A67" s="1"/>
      <c r="B67" s="18"/>
      <c r="C67" s="18"/>
      <c r="D67" s="10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>
      <c r="A68" s="1"/>
      <c r="B68" s="18"/>
      <c r="C68" s="18"/>
      <c r="D68" s="10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>
      <c r="A69" s="1"/>
      <c r="B69" s="18"/>
      <c r="C69" s="18"/>
      <c r="D69" s="10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>
      <c r="A70" s="1"/>
      <c r="B70" s="18"/>
      <c r="C70" s="18"/>
      <c r="D70" s="10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>
      <c r="A71" s="1"/>
      <c r="B71" s="14"/>
      <c r="C71" s="14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>
      <c r="A72" s="1"/>
      <c r="B72" s="14"/>
      <c r="C72" s="14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>
      <c r="A73" s="1"/>
      <c r="B73" s="14"/>
      <c r="C73" s="14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>
      <c r="A74" s="1"/>
      <c r="B74" s="15"/>
      <c r="C74" s="15"/>
      <c r="D74" s="16"/>
      <c r="E74" s="16"/>
      <c r="F74" s="16"/>
      <c r="G74" s="16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>
      <c r="A75" s="1"/>
      <c r="B75" s="18"/>
      <c r="C75" s="18"/>
      <c r="D75" s="10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>
      <c r="A76" s="1"/>
      <c r="B76" s="18"/>
      <c r="C76" s="18"/>
      <c r="D76" s="17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>
      <c r="A77" s="1"/>
      <c r="B77" s="21"/>
      <c r="C77" s="21"/>
      <c r="D77" s="1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>
      <c r="A78" s="1"/>
      <c r="B78" s="21"/>
      <c r="C78" s="21"/>
      <c r="D78" s="1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>
      <c r="A79" s="1"/>
      <c r="B79" s="21"/>
      <c r="C79" s="21"/>
      <c r="D79" s="1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>
      <c r="A80" s="1"/>
      <c r="B80" s="21"/>
      <c r="C80" s="21"/>
      <c r="D80" s="1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>
      <c r="A81" s="1"/>
      <c r="B81" s="21"/>
      <c r="C81" s="21"/>
      <c r="D81" s="1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>
      <c r="A82" s="1"/>
      <c r="B82" s="14"/>
      <c r="C82" s="14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>
      <c r="A83" s="1"/>
      <c r="B83" s="14"/>
      <c r="C83" s="14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>
      <c r="A84" s="1"/>
      <c r="B84" s="14"/>
      <c r="C84" s="14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>
      <c r="A85" s="1"/>
      <c r="B85" s="15"/>
      <c r="C85" s="15"/>
      <c r="D85" s="16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>
      <c r="A86" s="1"/>
      <c r="B86" s="18"/>
      <c r="C86" s="18"/>
      <c r="D86" s="10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>
      <c r="A87" s="1"/>
      <c r="B87" s="18"/>
      <c r="C87" s="18"/>
      <c r="D87" s="2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>
      <c r="A88" s="1"/>
      <c r="B88" s="21"/>
      <c r="C88" s="21"/>
      <c r="D88" s="1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>
      <c r="A89" s="1"/>
      <c r="B89" s="21"/>
      <c r="C89" s="21"/>
      <c r="D89" s="1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>
      <c r="A90" s="1"/>
      <c r="B90" s="21"/>
      <c r="C90" s="21"/>
      <c r="D90" s="1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>
      <c r="A91" s="1"/>
      <c r="B91" s="21"/>
      <c r="C91" s="21"/>
      <c r="D91" s="1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>
      <c r="A92" s="1"/>
      <c r="B92" s="21"/>
      <c r="C92" s="21"/>
      <c r="D92" s="1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>
      <c r="A93" s="1"/>
      <c r="B93" s="14"/>
      <c r="C93" s="14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>
      <c r="A94" s="1"/>
      <c r="B94" s="14"/>
      <c r="C94" s="14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>
      <c r="A96" s="1"/>
      <c r="B96" s="15"/>
      <c r="C96" s="15"/>
      <c r="D96" s="16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>
      <c r="A97" s="1"/>
      <c r="B97" s="18"/>
      <c r="C97" s="18"/>
      <c r="D97" s="2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>
      <c r="A98" s="1"/>
      <c r="B98" s="21"/>
      <c r="C98" s="21"/>
      <c r="D98" s="1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>
      <c r="A99" s="1"/>
      <c r="B99" s="21"/>
      <c r="C99" s="21"/>
      <c r="D99" s="1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>
      <c r="A100" s="1"/>
      <c r="B100" s="21"/>
      <c r="C100" s="21"/>
      <c r="D100" s="1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>
      <c r="A101" s="1"/>
      <c r="B101" s="21"/>
      <c r="C101" s="21"/>
      <c r="D101" s="1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>
      <c r="A102" s="1"/>
      <c r="B102" s="21"/>
      <c r="C102" s="21"/>
      <c r="D102" s="1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>
      <c r="A103" s="1"/>
      <c r="B103" s="21"/>
      <c r="C103" s="21"/>
      <c r="D103" s="1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8">
      <c r="A105" s="1"/>
      <c r="B105" s="23"/>
      <c r="C105" s="23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>
      <c r="B106" s="15"/>
      <c r="C106" s="15"/>
      <c r="D106" s="16"/>
    </row>
    <row r="107" spans="1:20">
      <c r="B107" s="24"/>
      <c r="C107" s="24"/>
      <c r="D107" s="13"/>
    </row>
    <row r="108" spans="1:20">
      <c r="B108" s="25"/>
      <c r="C108" s="25"/>
      <c r="D108" s="26"/>
    </row>
    <row r="109" spans="1:20">
      <c r="B109" s="27"/>
      <c r="C109" s="27"/>
      <c r="D109" s="12"/>
      <c r="E109" s="28"/>
    </row>
    <row r="110" spans="1:20">
      <c r="B110" s="27"/>
      <c r="C110" s="27"/>
      <c r="D110" s="12"/>
    </row>
    <row r="111" spans="1:20">
      <c r="B111" s="29"/>
      <c r="C111" s="29"/>
      <c r="D111" s="13"/>
    </row>
    <row r="112" spans="1:20">
      <c r="B112" s="30"/>
      <c r="C112" s="30"/>
      <c r="D112" s="12"/>
      <c r="E112" s="28"/>
    </row>
    <row r="113" spans="2:5">
      <c r="B113" s="5"/>
      <c r="C113" s="5"/>
      <c r="D113" s="13"/>
      <c r="E113" s="31"/>
    </row>
    <row r="114" spans="2:5">
      <c r="B114" s="29"/>
      <c r="C114" s="29"/>
      <c r="D114" s="13"/>
    </row>
    <row r="115" spans="2:5">
      <c r="B115" s="30"/>
      <c r="C115" s="30"/>
      <c r="D115" s="12"/>
    </row>
    <row r="116" spans="2:5">
      <c r="B116" s="29"/>
      <c r="C116" s="29"/>
      <c r="D116" s="13"/>
    </row>
    <row r="117" spans="2:5">
      <c r="B117" s="29"/>
      <c r="C117" s="29"/>
      <c r="D117" s="13"/>
    </row>
    <row r="118" spans="2:5">
      <c r="B118" s="30"/>
      <c r="C118" s="30"/>
      <c r="D118" s="12"/>
    </row>
    <row r="119" spans="2:5">
      <c r="B119" s="5"/>
      <c r="C119" s="5"/>
      <c r="D119" s="13"/>
    </row>
    <row r="120" spans="2:5">
      <c r="B120" s="29"/>
      <c r="C120" s="29"/>
      <c r="D120" s="13"/>
    </row>
    <row r="121" spans="2:5">
      <c r="B121" s="30"/>
      <c r="C121" s="30"/>
      <c r="D121" s="12"/>
    </row>
    <row r="122" spans="2:5">
      <c r="B122" s="5"/>
      <c r="C122" s="5"/>
      <c r="D122" s="6"/>
    </row>
    <row r="123" spans="2:5">
      <c r="B123" s="5"/>
      <c r="C123" s="5"/>
      <c r="D123" s="6"/>
    </row>
    <row r="124" spans="2:5">
      <c r="D124" s="7"/>
    </row>
    <row r="125" spans="2:5">
      <c r="D125" s="7"/>
    </row>
    <row r="126" spans="2:5">
      <c r="D126" s="7"/>
    </row>
    <row r="127" spans="2:5">
      <c r="D127" s="7"/>
    </row>
    <row r="128" spans="2:5">
      <c r="D128" s="7"/>
    </row>
    <row r="129" spans="4:4">
      <c r="D129" s="7"/>
    </row>
    <row r="130" spans="4:4">
      <c r="D130" s="7"/>
    </row>
    <row r="131" spans="4:4">
      <c r="D131" s="7"/>
    </row>
    <row r="132" spans="4:4">
      <c r="D132" s="7"/>
    </row>
    <row r="133" spans="4:4">
      <c r="D133" s="7"/>
    </row>
    <row r="134" spans="4:4">
      <c r="D134" s="7"/>
    </row>
    <row r="135" spans="4:4">
      <c r="D135" s="7"/>
    </row>
    <row r="136" spans="4:4">
      <c r="D136" s="7"/>
    </row>
    <row r="137" spans="4:4">
      <c r="D137" s="7"/>
    </row>
    <row r="138" spans="4:4">
      <c r="D138" s="7"/>
    </row>
    <row r="139" spans="4:4">
      <c r="D139" s="7"/>
    </row>
    <row r="140" spans="4:4">
      <c r="D140" s="7"/>
    </row>
    <row r="141" spans="4:4">
      <c r="D141" s="7"/>
    </row>
    <row r="142" spans="4:4">
      <c r="D142" s="7"/>
    </row>
    <row r="143" spans="4:4">
      <c r="D143" s="7"/>
    </row>
    <row r="144" spans="4:4">
      <c r="D144" s="7"/>
    </row>
    <row r="145" spans="4:4">
      <c r="D145" s="7"/>
    </row>
    <row r="146" spans="4:4">
      <c r="D146" s="7"/>
    </row>
    <row r="147" spans="4:4">
      <c r="D147" s="7"/>
    </row>
    <row r="148" spans="4:4">
      <c r="D148" s="7"/>
    </row>
    <row r="149" spans="4:4">
      <c r="D149" s="7"/>
    </row>
    <row r="150" spans="4:4">
      <c r="D150" s="7"/>
    </row>
    <row r="151" spans="4:4">
      <c r="D151" s="7"/>
    </row>
    <row r="152" spans="4:4">
      <c r="D152" s="7"/>
    </row>
    <row r="153" spans="4:4">
      <c r="D153" s="7"/>
    </row>
    <row r="154" spans="4:4">
      <c r="D154" s="7"/>
    </row>
    <row r="155" spans="4:4">
      <c r="D155" s="7"/>
    </row>
    <row r="156" spans="4:4">
      <c r="D156" s="7"/>
    </row>
    <row r="157" spans="4:4">
      <c r="D157" s="7"/>
    </row>
    <row r="158" spans="4:4">
      <c r="D158" s="7"/>
    </row>
    <row r="159" spans="4:4">
      <c r="D159" s="7"/>
    </row>
    <row r="160" spans="4:4">
      <c r="D160" s="7"/>
    </row>
    <row r="161" spans="4:4">
      <c r="D161" s="7"/>
    </row>
    <row r="162" spans="4:4">
      <c r="D162" s="7"/>
    </row>
    <row r="163" spans="4:4">
      <c r="D163" s="7"/>
    </row>
    <row r="164" spans="4:4">
      <c r="D164" s="7"/>
    </row>
    <row r="165" spans="4:4">
      <c r="D165" s="7"/>
    </row>
    <row r="166" spans="4:4">
      <c r="D166" s="7"/>
    </row>
    <row r="167" spans="4:4">
      <c r="D167" s="7"/>
    </row>
    <row r="168" spans="4:4">
      <c r="D168" s="7"/>
    </row>
    <row r="169" spans="4:4">
      <c r="D169" s="7"/>
    </row>
    <row r="170" spans="4:4">
      <c r="D170" s="7"/>
    </row>
    <row r="171" spans="4:4">
      <c r="D171" s="7"/>
    </row>
    <row r="172" spans="4:4">
      <c r="D172" s="7"/>
    </row>
    <row r="173" spans="4:4">
      <c r="D173" s="7"/>
    </row>
    <row r="174" spans="4:4">
      <c r="D174" s="7"/>
    </row>
    <row r="175" spans="4:4">
      <c r="D175" s="7"/>
    </row>
    <row r="176" spans="4:4">
      <c r="D176" s="7"/>
    </row>
    <row r="177" spans="4:4">
      <c r="D177" s="7"/>
    </row>
    <row r="178" spans="4:4">
      <c r="D178" s="7"/>
    </row>
    <row r="179" spans="4:4">
      <c r="D179" s="7"/>
    </row>
    <row r="180" spans="4:4">
      <c r="D180" s="7"/>
    </row>
    <row r="181" spans="4:4">
      <c r="D181" s="7"/>
    </row>
    <row r="182" spans="4:4">
      <c r="D182" s="7"/>
    </row>
    <row r="183" spans="4:4">
      <c r="D183" s="7"/>
    </row>
    <row r="184" spans="4:4">
      <c r="D184" s="7"/>
    </row>
    <row r="185" spans="4:4">
      <c r="D185" s="7"/>
    </row>
    <row r="186" spans="4:4">
      <c r="D186" s="7"/>
    </row>
    <row r="187" spans="4:4">
      <c r="D187" s="7"/>
    </row>
    <row r="188" spans="4:4">
      <c r="D188" s="7"/>
    </row>
    <row r="189" spans="4:4">
      <c r="D189" s="7"/>
    </row>
    <row r="190" spans="4:4">
      <c r="D190" s="7"/>
    </row>
    <row r="191" spans="4:4">
      <c r="D191" s="7"/>
    </row>
    <row r="192" spans="4:4">
      <c r="D192" s="7"/>
    </row>
    <row r="193" spans="4:4">
      <c r="D193" s="7"/>
    </row>
    <row r="194" spans="4:4">
      <c r="D194" s="7"/>
    </row>
    <row r="195" spans="4:4">
      <c r="D195" s="7"/>
    </row>
    <row r="196" spans="4:4">
      <c r="D196" s="7"/>
    </row>
    <row r="197" spans="4:4">
      <c r="D197" s="7"/>
    </row>
    <row r="198" spans="4:4">
      <c r="D198" s="7"/>
    </row>
    <row r="199" spans="4:4">
      <c r="D199" s="7"/>
    </row>
    <row r="200" spans="4:4">
      <c r="D200" s="7"/>
    </row>
    <row r="201" spans="4:4">
      <c r="D201" s="7"/>
    </row>
    <row r="202" spans="4:4">
      <c r="D202" s="7"/>
    </row>
    <row r="203" spans="4:4">
      <c r="D203" s="7"/>
    </row>
    <row r="204" spans="4:4">
      <c r="D204" s="7"/>
    </row>
    <row r="205" spans="4:4">
      <c r="D205" s="7"/>
    </row>
    <row r="206" spans="4:4">
      <c r="D206" s="7"/>
    </row>
    <row r="207" spans="4:4">
      <c r="D207" s="7"/>
    </row>
    <row r="208" spans="4:4">
      <c r="D208" s="7"/>
    </row>
    <row r="209" spans="4:4">
      <c r="D209" s="7"/>
    </row>
    <row r="210" spans="4:4">
      <c r="D210" s="7"/>
    </row>
    <row r="211" spans="4:4">
      <c r="D211" s="7"/>
    </row>
    <row r="212" spans="4:4">
      <c r="D212" s="7"/>
    </row>
    <row r="213" spans="4:4">
      <c r="D213" s="7"/>
    </row>
    <row r="214" spans="4:4">
      <c r="D214" s="7"/>
    </row>
    <row r="215" spans="4:4">
      <c r="D215" s="7"/>
    </row>
    <row r="216" spans="4:4">
      <c r="D216" s="7"/>
    </row>
    <row r="217" spans="4:4">
      <c r="D217" s="7"/>
    </row>
    <row r="218" spans="4:4">
      <c r="D218" s="7"/>
    </row>
    <row r="219" spans="4:4">
      <c r="D219" s="7"/>
    </row>
    <row r="220" spans="4:4">
      <c r="D220" s="7"/>
    </row>
    <row r="221" spans="4:4">
      <c r="D221" s="7"/>
    </row>
    <row r="222" spans="4:4">
      <c r="D222" s="7"/>
    </row>
    <row r="223" spans="4:4">
      <c r="D223" s="7"/>
    </row>
    <row r="224" spans="4:4">
      <c r="D224" s="7"/>
    </row>
    <row r="225" spans="4:4">
      <c r="D225" s="7"/>
    </row>
    <row r="226" spans="4:4">
      <c r="D226" s="7"/>
    </row>
    <row r="227" spans="4:4">
      <c r="D227" s="7"/>
    </row>
    <row r="228" spans="4:4">
      <c r="D228" s="7"/>
    </row>
    <row r="229" spans="4:4">
      <c r="D229" s="7"/>
    </row>
    <row r="230" spans="4:4">
      <c r="D230" s="7"/>
    </row>
    <row r="231" spans="4:4">
      <c r="D231" s="7"/>
    </row>
    <row r="232" spans="4:4">
      <c r="D232" s="7"/>
    </row>
    <row r="233" spans="4:4">
      <c r="D233" s="7"/>
    </row>
    <row r="234" spans="4:4">
      <c r="D234" s="7"/>
    </row>
    <row r="235" spans="4:4">
      <c r="D235" s="7"/>
    </row>
    <row r="236" spans="4:4">
      <c r="D236" s="7"/>
    </row>
    <row r="237" spans="4:4">
      <c r="D237" s="7"/>
    </row>
    <row r="238" spans="4:4">
      <c r="D238" s="7"/>
    </row>
    <row r="239" spans="4:4">
      <c r="D239" s="7"/>
    </row>
    <row r="240" spans="4:4">
      <c r="D240" s="7"/>
    </row>
    <row r="241" spans="4:4">
      <c r="D241" s="7"/>
    </row>
    <row r="242" spans="4:4">
      <c r="D242" s="7"/>
    </row>
    <row r="243" spans="4:4">
      <c r="D243" s="7"/>
    </row>
    <row r="244" spans="4:4">
      <c r="D244" s="7"/>
    </row>
    <row r="245" spans="4:4">
      <c r="D245" s="7"/>
    </row>
    <row r="246" spans="4:4">
      <c r="D246" s="7"/>
    </row>
    <row r="247" spans="4:4">
      <c r="D247" s="7"/>
    </row>
    <row r="248" spans="4:4">
      <c r="D248" s="7"/>
    </row>
    <row r="249" spans="4:4">
      <c r="D249" s="7"/>
    </row>
    <row r="250" spans="4:4">
      <c r="D250" s="7"/>
    </row>
    <row r="251" spans="4:4">
      <c r="D251" s="7"/>
    </row>
    <row r="252" spans="4:4">
      <c r="D252" s="7"/>
    </row>
    <row r="253" spans="4:4">
      <c r="D253" s="7"/>
    </row>
    <row r="254" spans="4:4">
      <c r="D254" s="7"/>
    </row>
    <row r="255" spans="4:4">
      <c r="D255" s="7"/>
    </row>
    <row r="256" spans="4:4">
      <c r="D256" s="7"/>
    </row>
    <row r="257" spans="4:4">
      <c r="D257" s="7"/>
    </row>
    <row r="258" spans="4:4">
      <c r="D258" s="7"/>
    </row>
    <row r="259" spans="4:4">
      <c r="D259" s="7"/>
    </row>
    <row r="260" spans="4:4">
      <c r="D260" s="7"/>
    </row>
    <row r="261" spans="4:4">
      <c r="D261" s="7"/>
    </row>
    <row r="262" spans="4:4">
      <c r="D262" s="7"/>
    </row>
    <row r="263" spans="4:4">
      <c r="D263" s="7"/>
    </row>
    <row r="264" spans="4:4">
      <c r="D264" s="7"/>
    </row>
    <row r="265" spans="4:4">
      <c r="D265" s="7"/>
    </row>
    <row r="266" spans="4:4">
      <c r="D266" s="7"/>
    </row>
    <row r="267" spans="4:4">
      <c r="D267" s="7"/>
    </row>
    <row r="268" spans="4:4">
      <c r="D268" s="7"/>
    </row>
    <row r="269" spans="4:4">
      <c r="D269" s="7"/>
    </row>
    <row r="270" spans="4:4">
      <c r="D270" s="7"/>
    </row>
    <row r="271" spans="4:4">
      <c r="D271" s="7"/>
    </row>
    <row r="272" spans="4:4">
      <c r="D272" s="7"/>
    </row>
    <row r="273" spans="4:4">
      <c r="D273" s="7"/>
    </row>
    <row r="274" spans="4:4">
      <c r="D274" s="7"/>
    </row>
    <row r="275" spans="4:4">
      <c r="D275" s="7"/>
    </row>
    <row r="276" spans="4:4">
      <c r="D276" s="7"/>
    </row>
    <row r="277" spans="4:4">
      <c r="D277" s="7"/>
    </row>
    <row r="278" spans="4:4">
      <c r="D278" s="7"/>
    </row>
    <row r="279" spans="4:4">
      <c r="D279" s="7"/>
    </row>
    <row r="280" spans="4:4">
      <c r="D280" s="7"/>
    </row>
    <row r="281" spans="4:4">
      <c r="D281" s="7"/>
    </row>
    <row r="282" spans="4:4">
      <c r="D282" s="7"/>
    </row>
    <row r="283" spans="4:4">
      <c r="D283" s="7"/>
    </row>
    <row r="284" spans="4:4">
      <c r="D284" s="7"/>
    </row>
    <row r="285" spans="4:4">
      <c r="D285" s="7"/>
    </row>
    <row r="286" spans="4:4">
      <c r="D286" s="7"/>
    </row>
    <row r="287" spans="4:4">
      <c r="D287" s="7"/>
    </row>
    <row r="288" spans="4:4">
      <c r="D288" s="7"/>
    </row>
    <row r="289" spans="4:4">
      <c r="D289" s="7"/>
    </row>
    <row r="290" spans="4:4">
      <c r="D290" s="7"/>
    </row>
    <row r="291" spans="4:4">
      <c r="D291" s="7"/>
    </row>
    <row r="292" spans="4:4">
      <c r="D292" s="7"/>
    </row>
    <row r="293" spans="4:4">
      <c r="D293" s="7"/>
    </row>
    <row r="294" spans="4:4">
      <c r="D294" s="7"/>
    </row>
    <row r="295" spans="4:4">
      <c r="D295" s="7"/>
    </row>
    <row r="296" spans="4:4">
      <c r="D296" s="7"/>
    </row>
    <row r="297" spans="4:4">
      <c r="D297" s="7"/>
    </row>
    <row r="298" spans="4:4">
      <c r="D298" s="7"/>
    </row>
    <row r="299" spans="4:4">
      <c r="D299" s="7"/>
    </row>
    <row r="300" spans="4:4">
      <c r="D300" s="7"/>
    </row>
    <row r="301" spans="4:4">
      <c r="D301" s="7"/>
    </row>
    <row r="302" spans="4:4">
      <c r="D302" s="7"/>
    </row>
    <row r="303" spans="4:4">
      <c r="D303" s="7"/>
    </row>
    <row r="304" spans="4:4">
      <c r="D304" s="7"/>
    </row>
    <row r="305" spans="4:4">
      <c r="D305" s="7"/>
    </row>
    <row r="306" spans="4:4">
      <c r="D306" s="7"/>
    </row>
    <row r="307" spans="4:4">
      <c r="D307" s="7"/>
    </row>
    <row r="308" spans="4:4">
      <c r="D308" s="7"/>
    </row>
    <row r="309" spans="4:4">
      <c r="D309" s="7"/>
    </row>
    <row r="310" spans="4:4">
      <c r="D310" s="7"/>
    </row>
    <row r="311" spans="4:4">
      <c r="D311" s="7"/>
    </row>
    <row r="312" spans="4:4">
      <c r="D312" s="7"/>
    </row>
    <row r="313" spans="4:4">
      <c r="D313" s="7"/>
    </row>
    <row r="314" spans="4:4">
      <c r="D314" s="7"/>
    </row>
    <row r="315" spans="4:4">
      <c r="D315" s="7"/>
    </row>
    <row r="316" spans="4:4">
      <c r="D316" s="7"/>
    </row>
    <row r="317" spans="4:4">
      <c r="D317" s="7"/>
    </row>
    <row r="318" spans="4:4">
      <c r="D318" s="7"/>
    </row>
    <row r="319" spans="4:4">
      <c r="D319" s="7"/>
    </row>
    <row r="320" spans="4:4">
      <c r="D320" s="7"/>
    </row>
    <row r="321" spans="4:4">
      <c r="D321" s="7"/>
    </row>
    <row r="322" spans="4:4">
      <c r="D322" s="7"/>
    </row>
    <row r="323" spans="4:4">
      <c r="D323" s="7"/>
    </row>
    <row r="324" spans="4:4">
      <c r="D324" s="7"/>
    </row>
    <row r="325" spans="4:4">
      <c r="D325" s="7"/>
    </row>
    <row r="326" spans="4:4">
      <c r="D326" s="7"/>
    </row>
    <row r="327" spans="4:4">
      <c r="D327" s="7"/>
    </row>
    <row r="328" spans="4:4">
      <c r="D328" s="7"/>
    </row>
    <row r="329" spans="4:4">
      <c r="D329" s="7"/>
    </row>
    <row r="330" spans="4:4">
      <c r="D330" s="7"/>
    </row>
    <row r="331" spans="4:4">
      <c r="D331" s="7"/>
    </row>
    <row r="332" spans="4:4">
      <c r="D332" s="7"/>
    </row>
    <row r="333" spans="4:4">
      <c r="D333" s="7"/>
    </row>
    <row r="334" spans="4:4">
      <c r="D334" s="7"/>
    </row>
    <row r="335" spans="4:4">
      <c r="D335" s="7"/>
    </row>
    <row r="336" spans="4:4">
      <c r="D336" s="7"/>
    </row>
    <row r="337" spans="4:4">
      <c r="D337" s="7"/>
    </row>
    <row r="338" spans="4:4">
      <c r="D338" s="7"/>
    </row>
    <row r="339" spans="4:4">
      <c r="D339" s="7"/>
    </row>
    <row r="340" spans="4:4">
      <c r="D340" s="7"/>
    </row>
    <row r="341" spans="4:4">
      <c r="D341" s="7"/>
    </row>
    <row r="342" spans="4:4">
      <c r="D342" s="7"/>
    </row>
    <row r="343" spans="4:4">
      <c r="D343" s="7"/>
    </row>
    <row r="344" spans="4:4">
      <c r="D344" s="7"/>
    </row>
    <row r="345" spans="4:4">
      <c r="D345" s="7"/>
    </row>
    <row r="346" spans="4:4">
      <c r="D346" s="7"/>
    </row>
    <row r="347" spans="4:4">
      <c r="D347" s="7"/>
    </row>
    <row r="348" spans="4:4">
      <c r="D348" s="7"/>
    </row>
    <row r="349" spans="4:4">
      <c r="D349" s="7"/>
    </row>
    <row r="350" spans="4:4">
      <c r="D350" s="7"/>
    </row>
    <row r="351" spans="4:4">
      <c r="D351" s="7"/>
    </row>
    <row r="352" spans="4:4">
      <c r="D352" s="7"/>
    </row>
    <row r="353" spans="4:4">
      <c r="D353" s="7"/>
    </row>
    <row r="354" spans="4:4">
      <c r="D354" s="7"/>
    </row>
    <row r="355" spans="4:4">
      <c r="D355" s="7"/>
    </row>
    <row r="356" spans="4:4">
      <c r="D356" s="7"/>
    </row>
    <row r="357" spans="4:4">
      <c r="D357" s="7"/>
    </row>
    <row r="358" spans="4:4">
      <c r="D358" s="7"/>
    </row>
    <row r="359" spans="4:4">
      <c r="D359" s="7"/>
    </row>
    <row r="360" spans="4:4">
      <c r="D360" s="7"/>
    </row>
    <row r="361" spans="4:4">
      <c r="D361" s="7"/>
    </row>
    <row r="362" spans="4:4">
      <c r="D362" s="7"/>
    </row>
    <row r="363" spans="4:4">
      <c r="D363" s="7"/>
    </row>
    <row r="364" spans="4:4">
      <c r="D364" s="7"/>
    </row>
    <row r="365" spans="4:4">
      <c r="D365" s="7"/>
    </row>
    <row r="366" spans="4:4">
      <c r="D366" s="7"/>
    </row>
    <row r="367" spans="4:4">
      <c r="D367" s="7"/>
    </row>
    <row r="368" spans="4:4">
      <c r="D368" s="7"/>
    </row>
    <row r="369" spans="4:4">
      <c r="D369" s="7"/>
    </row>
    <row r="370" spans="4:4">
      <c r="D370" s="7"/>
    </row>
    <row r="371" spans="4:4">
      <c r="D371" s="7"/>
    </row>
    <row r="372" spans="4:4">
      <c r="D372" s="7"/>
    </row>
    <row r="373" spans="4:4">
      <c r="D373" s="7"/>
    </row>
    <row r="374" spans="4:4">
      <c r="D374" s="7"/>
    </row>
    <row r="375" spans="4:4">
      <c r="D375" s="7"/>
    </row>
    <row r="376" spans="4:4">
      <c r="D376" s="7"/>
    </row>
    <row r="377" spans="4:4">
      <c r="D377" s="7"/>
    </row>
    <row r="378" spans="4:4">
      <c r="D378" s="7"/>
    </row>
    <row r="379" spans="4:4">
      <c r="D379" s="7"/>
    </row>
    <row r="380" spans="4:4">
      <c r="D380" s="7"/>
    </row>
    <row r="381" spans="4:4">
      <c r="D381" s="7"/>
    </row>
    <row r="382" spans="4:4">
      <c r="D382" s="7"/>
    </row>
    <row r="383" spans="4:4">
      <c r="D383" s="7"/>
    </row>
    <row r="384" spans="4:4">
      <c r="D384" s="7"/>
    </row>
  </sheetData>
  <pageMargins left="0.75" right="0.75" top="1" bottom="1" header="0.5" footer="0.5"/>
  <pageSetup scale="36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278C-8E9F-4433-B70D-4FDA181941AF}">
  <sheetPr codeName="Sheet4"/>
  <dimension ref="B1:AD354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1.5" customWidth="1"/>
    <col min="3" max="3" width="20.5" customWidth="1"/>
    <col min="4" max="4" width="17.1640625" bestFit="1" customWidth="1"/>
    <col min="5" max="5" width="8.5" customWidth="1"/>
    <col min="6" max="11" width="12.5" customWidth="1"/>
    <col min="12" max="13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3" t="s">
        <v>99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 s="258" customFormat="1" ht="18">
      <c r="B3" s="257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</row>
    <row r="4" spans="2:30"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>
      <c r="B5" s="50" t="s">
        <v>1401</v>
      </c>
      <c r="C5" s="50" t="s">
        <v>31</v>
      </c>
      <c r="D5" s="49"/>
      <c r="E5" s="49"/>
      <c r="F5" s="255" t="s">
        <v>1400</v>
      </c>
      <c r="G5" s="255"/>
      <c r="H5" s="255"/>
      <c r="I5" s="255"/>
      <c r="J5" s="255"/>
      <c r="K5" s="255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 ht="14.5" customHeight="1"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52" t="s">
        <v>39</v>
      </c>
      <c r="C7" s="52"/>
      <c r="D7" s="49"/>
      <c r="E7" s="49"/>
      <c r="F7" s="49">
        <v>898</v>
      </c>
      <c r="G7" s="49">
        <v>224</v>
      </c>
      <c r="H7" s="49">
        <v>149</v>
      </c>
      <c r="I7" s="49">
        <v>40</v>
      </c>
      <c r="J7" s="49">
        <v>408</v>
      </c>
      <c r="K7" s="49">
        <v>382</v>
      </c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49" t="s">
        <v>32</v>
      </c>
      <c r="C8" s="49" t="s">
        <v>36</v>
      </c>
      <c r="D8" s="49"/>
      <c r="E8" s="49"/>
      <c r="F8" s="49">
        <v>605</v>
      </c>
      <c r="G8" s="49">
        <v>789</v>
      </c>
      <c r="H8" s="49">
        <v>70</v>
      </c>
      <c r="I8" s="49">
        <v>965</v>
      </c>
      <c r="J8" s="49">
        <v>527</v>
      </c>
      <c r="K8" s="49">
        <v>45</v>
      </c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 spans="2:30">
      <c r="B9" s="49" t="s">
        <v>33</v>
      </c>
      <c r="C9" s="49" t="s">
        <v>40</v>
      </c>
      <c r="D9" s="49"/>
      <c r="E9" s="49"/>
      <c r="F9" s="49">
        <v>45</v>
      </c>
      <c r="G9" s="49">
        <v>15</v>
      </c>
      <c r="H9" s="49">
        <v>325</v>
      </c>
      <c r="I9" s="49">
        <v>620</v>
      </c>
      <c r="J9" s="49">
        <v>412</v>
      </c>
      <c r="K9" s="49">
        <v>240</v>
      </c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49" t="s">
        <v>34</v>
      </c>
      <c r="C10" s="49" t="s">
        <v>37</v>
      </c>
      <c r="D10" s="49"/>
      <c r="E10" s="49"/>
      <c r="F10" s="49">
        <v>388</v>
      </c>
      <c r="G10" s="49">
        <v>353</v>
      </c>
      <c r="H10" s="49">
        <v>279</v>
      </c>
      <c r="I10" s="49">
        <v>532</v>
      </c>
      <c r="J10" s="49">
        <v>175</v>
      </c>
      <c r="K10" s="49">
        <v>38</v>
      </c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>
      <c r="B11" s="49" t="s">
        <v>35</v>
      </c>
      <c r="C11" s="49" t="s">
        <v>38</v>
      </c>
      <c r="D11" s="49"/>
      <c r="E11" s="49"/>
      <c r="F11" s="49">
        <v>531</v>
      </c>
      <c r="G11" s="49">
        <v>446</v>
      </c>
      <c r="H11" s="49">
        <v>119</v>
      </c>
      <c r="I11" s="49">
        <v>577</v>
      </c>
      <c r="J11" s="49">
        <v>526</v>
      </c>
      <c r="K11" s="49">
        <v>427</v>
      </c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49"/>
      <c r="C12" s="49"/>
      <c r="D12" s="49"/>
      <c r="E12" s="49"/>
      <c r="F12" s="49">
        <v>443</v>
      </c>
      <c r="G12" s="49">
        <v>349</v>
      </c>
      <c r="H12" s="49">
        <v>211</v>
      </c>
      <c r="I12" s="49">
        <v>105</v>
      </c>
      <c r="J12" s="49">
        <v>965</v>
      </c>
      <c r="K12" s="49">
        <v>883</v>
      </c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49"/>
      <c r="C13" s="49"/>
      <c r="D13" s="49"/>
      <c r="E13" s="49"/>
      <c r="F13" s="49">
        <v>589</v>
      </c>
      <c r="G13" s="49">
        <v>81</v>
      </c>
      <c r="H13" s="49">
        <v>655</v>
      </c>
      <c r="I13" s="49">
        <v>616</v>
      </c>
      <c r="J13" s="49">
        <v>987</v>
      </c>
      <c r="K13" s="49">
        <v>61</v>
      </c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>
      <c r="B14" s="52" t="s">
        <v>50</v>
      </c>
      <c r="C14" s="52"/>
      <c r="D14" s="49"/>
      <c r="E14" s="49"/>
      <c r="F14" s="49">
        <v>614</v>
      </c>
      <c r="G14" s="49">
        <v>583</v>
      </c>
      <c r="H14" s="49">
        <v>572</v>
      </c>
      <c r="I14" s="49">
        <v>947</v>
      </c>
      <c r="J14" s="49">
        <v>869</v>
      </c>
      <c r="K14" s="49">
        <v>163</v>
      </c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>
      <c r="B15" s="49" t="s">
        <v>51</v>
      </c>
      <c r="C15" s="49" t="s">
        <v>52</v>
      </c>
      <c r="D15" s="49"/>
      <c r="E15" s="49"/>
      <c r="F15" s="49">
        <v>711</v>
      </c>
      <c r="G15" s="49">
        <v>213</v>
      </c>
      <c r="H15" s="49">
        <v>732</v>
      </c>
      <c r="I15" s="49">
        <v>859</v>
      </c>
      <c r="J15" s="49">
        <v>107</v>
      </c>
      <c r="K15" s="49">
        <v>648</v>
      </c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>
      <c r="B16" s="49" t="s">
        <v>53</v>
      </c>
      <c r="C16" s="49" t="s">
        <v>54</v>
      </c>
      <c r="D16" s="49"/>
      <c r="E16" s="49"/>
      <c r="F16" s="49">
        <v>11</v>
      </c>
      <c r="G16" s="49">
        <v>589</v>
      </c>
      <c r="H16" s="49">
        <v>190</v>
      </c>
      <c r="I16" s="49">
        <v>973</v>
      </c>
      <c r="J16" s="49">
        <v>603</v>
      </c>
      <c r="K16" s="49">
        <v>60</v>
      </c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>
      <c r="B17" s="49" t="s">
        <v>55</v>
      </c>
      <c r="C17" s="49" t="s">
        <v>56</v>
      </c>
      <c r="D17" s="49"/>
      <c r="E17" s="49"/>
      <c r="F17" s="49">
        <v>448</v>
      </c>
      <c r="G17" s="49">
        <v>342</v>
      </c>
      <c r="H17" s="49">
        <v>291</v>
      </c>
      <c r="I17" s="49">
        <v>610</v>
      </c>
      <c r="J17" s="49">
        <v>46</v>
      </c>
      <c r="K17" s="49">
        <v>847</v>
      </c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>
      <c r="B18" s="49" t="s">
        <v>58</v>
      </c>
      <c r="C18" s="49" t="s">
        <v>57</v>
      </c>
      <c r="D18" s="49"/>
      <c r="E18" s="49"/>
      <c r="F18" s="49">
        <v>873</v>
      </c>
      <c r="G18" s="49">
        <v>724</v>
      </c>
      <c r="H18" s="49">
        <v>60</v>
      </c>
      <c r="I18" s="49">
        <v>17</v>
      </c>
      <c r="J18" s="49">
        <v>506</v>
      </c>
      <c r="K18" s="49">
        <v>250</v>
      </c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>
      <c r="B19" s="49" t="s">
        <v>1450</v>
      </c>
      <c r="C19" s="49" t="s">
        <v>59</v>
      </c>
      <c r="D19" s="49"/>
      <c r="E19" s="49"/>
      <c r="F19" s="49">
        <v>511</v>
      </c>
      <c r="G19" s="49">
        <v>860</v>
      </c>
      <c r="H19" s="49">
        <v>355</v>
      </c>
      <c r="I19" s="49">
        <v>269</v>
      </c>
      <c r="J19" s="49">
        <v>303</v>
      </c>
      <c r="K19" s="49">
        <v>231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>
      <c r="B20" s="49" t="s">
        <v>1451</v>
      </c>
      <c r="C20" s="49" t="s">
        <v>60</v>
      </c>
      <c r="D20" s="49"/>
      <c r="E20" s="49"/>
      <c r="F20" s="49">
        <v>67</v>
      </c>
      <c r="G20" s="49">
        <v>763</v>
      </c>
      <c r="H20" s="49">
        <v>302</v>
      </c>
      <c r="I20" s="49">
        <v>460</v>
      </c>
      <c r="J20" s="49">
        <v>266</v>
      </c>
      <c r="K20" s="49">
        <v>823</v>
      </c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>
      <c r="B21" s="49" t="s">
        <v>61</v>
      </c>
      <c r="C21" s="49" t="s">
        <v>62</v>
      </c>
      <c r="D21" s="49"/>
      <c r="E21" s="49"/>
      <c r="F21" s="49">
        <v>556</v>
      </c>
      <c r="G21" s="49">
        <v>176</v>
      </c>
      <c r="H21" s="49">
        <v>29</v>
      </c>
      <c r="I21" s="49">
        <v>565</v>
      </c>
      <c r="J21" s="49">
        <v>840</v>
      </c>
      <c r="K21" s="49">
        <v>968</v>
      </c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>
      <c r="B22" s="49" t="s">
        <v>63</v>
      </c>
      <c r="C22" s="49" t="s">
        <v>64</v>
      </c>
      <c r="D22" s="49"/>
      <c r="E22" s="49"/>
      <c r="F22" s="49">
        <v>42</v>
      </c>
      <c r="G22" s="49">
        <v>171</v>
      </c>
      <c r="H22" s="49">
        <v>216</v>
      </c>
      <c r="I22" s="49">
        <v>430</v>
      </c>
      <c r="J22" s="49">
        <v>738</v>
      </c>
      <c r="K22" s="49">
        <v>82</v>
      </c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>
      <c r="B25" s="52" t="s">
        <v>71</v>
      </c>
      <c r="C25" s="52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>
      <c r="B26" s="49" t="s">
        <v>67</v>
      </c>
      <c r="C26" s="49" t="s">
        <v>66</v>
      </c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>
      <c r="B27" s="49" t="s">
        <v>65</v>
      </c>
      <c r="C27" s="49" t="s">
        <v>68</v>
      </c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>
      <c r="B28" s="49" t="s">
        <v>69</v>
      </c>
      <c r="C28" s="49" t="s">
        <v>70</v>
      </c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>
      <c r="B29" s="49" t="s">
        <v>72</v>
      </c>
      <c r="C29" s="49" t="s">
        <v>73</v>
      </c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>
      <c r="B30" s="49" t="s">
        <v>1452</v>
      </c>
      <c r="C30" s="49" t="s">
        <v>74</v>
      </c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>
      <c r="B33" s="52" t="s">
        <v>44</v>
      </c>
      <c r="C33" s="52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>
      <c r="B34" s="49" t="s">
        <v>43</v>
      </c>
      <c r="C34" s="49" t="s">
        <v>45</v>
      </c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>
      <c r="B35" s="49" t="s">
        <v>46</v>
      </c>
      <c r="C35" s="49" t="s">
        <v>47</v>
      </c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>
      <c r="B36" s="49" t="s">
        <v>48</v>
      </c>
      <c r="C36" s="49" t="s">
        <v>49</v>
      </c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>
      <c r="B39" s="52" t="s">
        <v>75</v>
      </c>
      <c r="C39" s="52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>
      <c r="B40" s="49" t="s">
        <v>76</v>
      </c>
      <c r="C40" s="49" t="s">
        <v>77</v>
      </c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>
      <c r="B41" s="49" t="s">
        <v>1453</v>
      </c>
      <c r="C41" s="49" t="s">
        <v>78</v>
      </c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>
      <c r="B42" s="49" t="s">
        <v>1454</v>
      </c>
      <c r="C42" s="49" t="s">
        <v>79</v>
      </c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>
      <c r="B43" s="49" t="s">
        <v>1455</v>
      </c>
      <c r="C43" s="49" t="s">
        <v>80</v>
      </c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>
      <c r="B44" s="49" t="s">
        <v>81</v>
      </c>
      <c r="C44" s="49" t="s">
        <v>66</v>
      </c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>
      <c r="B45" s="49" t="s">
        <v>82</v>
      </c>
      <c r="C45" s="49" t="s">
        <v>68</v>
      </c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52" t="s">
        <v>83</v>
      </c>
      <c r="C48" s="52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 t="s">
        <v>84</v>
      </c>
      <c r="C49" s="49" t="s">
        <v>85</v>
      </c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 t="s">
        <v>86</v>
      </c>
      <c r="C50" s="49" t="s">
        <v>87</v>
      </c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 t="s">
        <v>88</v>
      </c>
      <c r="C51" s="49" t="s">
        <v>89</v>
      </c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 t="s">
        <v>90</v>
      </c>
      <c r="C52" s="49" t="s">
        <v>91</v>
      </c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 t="s">
        <v>92</v>
      </c>
      <c r="C53" s="49" t="s">
        <v>93</v>
      </c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 t="s">
        <v>94</v>
      </c>
      <c r="C54" s="49" t="s">
        <v>96</v>
      </c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 t="s">
        <v>95</v>
      </c>
      <c r="C55" s="49" t="s">
        <v>97</v>
      </c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</sheetData>
  <pageMargins left="0.75" right="0.75" top="1" bottom="1" header="0.5" footer="0.5"/>
  <pageSetup scale="3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8C712-0DA3-42C7-AE27-41F01AE49F45}">
  <sheetPr codeName="Sheet6"/>
  <dimension ref="B1:AD367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9" width="13.5" bestFit="1" customWidth="1"/>
    <col min="10" max="11" width="12.5" customWidth="1"/>
    <col min="12" max="15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4" t="s">
        <v>144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 ht="16" thickBot="1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>
      <c r="B6" s="136" t="s">
        <v>1399</v>
      </c>
      <c r="C6" s="59" t="s">
        <v>1398</v>
      </c>
      <c r="D6" s="59"/>
      <c r="E6" s="58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141" t="s">
        <v>1193</v>
      </c>
      <c r="C7" s="49" t="s">
        <v>1194</v>
      </c>
      <c r="D7" s="49"/>
      <c r="E7" s="57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118" t="s">
        <v>142</v>
      </c>
      <c r="C8" s="49" t="s">
        <v>141</v>
      </c>
      <c r="D8" s="49"/>
      <c r="E8" s="57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 spans="2:30">
      <c r="B9" s="118" t="s">
        <v>140</v>
      </c>
      <c r="C9" s="49" t="s">
        <v>139</v>
      </c>
      <c r="D9" s="49"/>
      <c r="E9" s="57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118" t="s">
        <v>138</v>
      </c>
      <c r="C10" s="49" t="s">
        <v>137</v>
      </c>
      <c r="D10" s="49"/>
      <c r="E10" s="57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>
      <c r="B11" s="118" t="s">
        <v>136</v>
      </c>
      <c r="C11" s="49" t="s">
        <v>135</v>
      </c>
      <c r="D11" s="49"/>
      <c r="E11" s="57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118" t="s">
        <v>134</v>
      </c>
      <c r="C12" s="49" t="s">
        <v>133</v>
      </c>
      <c r="D12" s="49"/>
      <c r="E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118" t="s">
        <v>132</v>
      </c>
      <c r="C13" s="49" t="s">
        <v>131</v>
      </c>
      <c r="D13" s="49"/>
      <c r="E13" s="57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>
      <c r="B14" s="118" t="s">
        <v>130</v>
      </c>
      <c r="C14" s="49" t="s">
        <v>129</v>
      </c>
      <c r="D14" s="49"/>
      <c r="E14" s="57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>
      <c r="B15" s="118" t="s">
        <v>128</v>
      </c>
      <c r="C15" s="49" t="s">
        <v>127</v>
      </c>
      <c r="D15" s="49"/>
      <c r="E15" s="57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>
      <c r="B16" s="118" t="s">
        <v>126</v>
      </c>
      <c r="C16" s="49" t="s">
        <v>125</v>
      </c>
      <c r="D16" s="49"/>
      <c r="E16" s="57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>
      <c r="B17" s="118" t="s">
        <v>124</v>
      </c>
      <c r="C17" s="49" t="s">
        <v>123</v>
      </c>
      <c r="D17" s="49"/>
      <c r="E17" s="57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>
      <c r="B18" s="118" t="s">
        <v>41</v>
      </c>
      <c r="C18" s="49" t="s">
        <v>42</v>
      </c>
      <c r="D18" s="49"/>
      <c r="E18" s="57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>
      <c r="B19" s="118" t="s">
        <v>122</v>
      </c>
      <c r="C19" s="49" t="s">
        <v>121</v>
      </c>
      <c r="D19" s="49"/>
      <c r="E19" s="57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>
      <c r="B20" s="118" t="s">
        <v>120</v>
      </c>
      <c r="C20" s="49" t="s">
        <v>119</v>
      </c>
      <c r="D20" s="49"/>
      <c r="E20" s="57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>
      <c r="B21" s="118" t="s">
        <v>118</v>
      </c>
      <c r="C21" s="49" t="s">
        <v>117</v>
      </c>
      <c r="D21" s="49"/>
      <c r="E21" s="57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>
      <c r="B22" s="118" t="s">
        <v>116</v>
      </c>
      <c r="C22" s="49" t="s">
        <v>115</v>
      </c>
      <c r="D22" s="49"/>
      <c r="E22" s="57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>
      <c r="B23" s="118" t="s">
        <v>114</v>
      </c>
      <c r="C23" s="49" t="s">
        <v>113</v>
      </c>
      <c r="D23" s="49"/>
      <c r="E23" s="57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>
      <c r="B24" s="118" t="s">
        <v>112</v>
      </c>
      <c r="C24" s="49" t="s">
        <v>111</v>
      </c>
      <c r="D24" s="49"/>
      <c r="E24" s="57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>
      <c r="B25" s="118" t="s">
        <v>110</v>
      </c>
      <c r="C25" s="49" t="s">
        <v>109</v>
      </c>
      <c r="D25" s="49"/>
      <c r="E25" s="57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>
      <c r="B26" s="118" t="s">
        <v>108</v>
      </c>
      <c r="C26" s="49" t="s">
        <v>107</v>
      </c>
      <c r="D26" s="49"/>
      <c r="E26" s="57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>
      <c r="B27" s="118" t="s">
        <v>106</v>
      </c>
      <c r="C27" s="49" t="s">
        <v>105</v>
      </c>
      <c r="D27" s="49"/>
      <c r="E27" s="57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 ht="16" thickBot="1">
      <c r="B28" s="119" t="s">
        <v>104</v>
      </c>
      <c r="C28" s="56" t="s">
        <v>103</v>
      </c>
      <c r="D28" s="56"/>
      <c r="E28" s="55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>
      <c r="B31" s="49" t="s">
        <v>1404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 ht="14.5" customHeight="1">
      <c r="B32" s="49" t="s">
        <v>1405</v>
      </c>
      <c r="C32" s="49">
        <f ca="1">YEAR(TODAY())</f>
        <v>2023</v>
      </c>
      <c r="D32" s="49">
        <f ca="1">C32+1</f>
        <v>2024</v>
      </c>
      <c r="E32" s="49">
        <f t="shared" ref="E32:I32" ca="1" si="0">D32+1</f>
        <v>2025</v>
      </c>
      <c r="F32" s="49">
        <f t="shared" ca="1" si="0"/>
        <v>2026</v>
      </c>
      <c r="G32" s="49">
        <f t="shared" ca="1" si="0"/>
        <v>2027</v>
      </c>
      <c r="H32" s="49">
        <f t="shared" ca="1" si="0"/>
        <v>2028</v>
      </c>
      <c r="I32" s="49">
        <f t="shared" ca="1" si="0"/>
        <v>2029</v>
      </c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 ht="14.5" customHeight="1">
      <c r="B33" s="49" t="s">
        <v>102</v>
      </c>
      <c r="C33" s="49">
        <v>50000</v>
      </c>
      <c r="D33" s="49">
        <f>C33*(1+D38)</f>
        <v>53500</v>
      </c>
      <c r="E33" s="49">
        <f t="shared" ref="E33:I33" si="1">D33*(1+E38)</f>
        <v>55250</v>
      </c>
      <c r="F33" s="49">
        <f t="shared" si="1"/>
        <v>62000</v>
      </c>
      <c r="G33" s="49">
        <f t="shared" si="1"/>
        <v>68500</v>
      </c>
      <c r="H33" s="49">
        <f t="shared" si="1"/>
        <v>72000</v>
      </c>
      <c r="I33" s="49">
        <f t="shared" si="1"/>
        <v>75000</v>
      </c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 ht="14.5" customHeight="1">
      <c r="B34" s="49" t="s">
        <v>222</v>
      </c>
      <c r="C34" s="49">
        <f>C35-C33</f>
        <v>-20000</v>
      </c>
      <c r="D34" s="49">
        <f t="shared" ref="D34:I34" si="2">D35-D33</f>
        <v>-20972</v>
      </c>
      <c r="E34" s="49">
        <f t="shared" si="2"/>
        <v>-21271.25</v>
      </c>
      <c r="F34" s="49">
        <f t="shared" si="2"/>
        <v>-23374</v>
      </c>
      <c r="G34" s="49">
        <f t="shared" si="2"/>
        <v>-25482</v>
      </c>
      <c r="H34" s="49">
        <f t="shared" si="2"/>
        <v>-26640</v>
      </c>
      <c r="I34" s="49">
        <f t="shared" si="2"/>
        <v>-27750</v>
      </c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 ht="14.5" customHeight="1">
      <c r="B35" s="49" t="s">
        <v>101</v>
      </c>
      <c r="C35" s="49">
        <f>C33*C39</f>
        <v>30000</v>
      </c>
      <c r="D35" s="49">
        <f t="shared" ref="D35:I35" si="3">D33*D39</f>
        <v>32528</v>
      </c>
      <c r="E35" s="49">
        <f t="shared" si="3"/>
        <v>33978.75</v>
      </c>
      <c r="F35" s="49">
        <f t="shared" si="3"/>
        <v>38626</v>
      </c>
      <c r="G35" s="49">
        <f t="shared" si="3"/>
        <v>43018</v>
      </c>
      <c r="H35" s="49">
        <f t="shared" si="3"/>
        <v>45360</v>
      </c>
      <c r="I35" s="49">
        <f t="shared" si="3"/>
        <v>47250</v>
      </c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 ht="14.5" customHeight="1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 ht="14.5" customHeight="1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 ht="14.5" customHeight="1">
      <c r="B38" s="49" t="s">
        <v>1150</v>
      </c>
      <c r="C38" s="49"/>
      <c r="D38" s="49">
        <v>7.0000000000000062E-2</v>
      </c>
      <c r="E38" s="49">
        <v>3.2710280373831724E-2</v>
      </c>
      <c r="F38" s="49">
        <v>0.12217194570135748</v>
      </c>
      <c r="G38" s="49">
        <v>0.10483870967741926</v>
      </c>
      <c r="H38" s="49">
        <v>5.1094890510948954E-2</v>
      </c>
      <c r="I38" s="49">
        <v>4.1666666666666741E-2</v>
      </c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 ht="14.5" customHeight="1">
      <c r="B39" s="49" t="s">
        <v>1402</v>
      </c>
      <c r="C39" s="49">
        <v>0.6</v>
      </c>
      <c r="D39" s="49">
        <v>0.60799999999999998</v>
      </c>
      <c r="E39" s="49">
        <v>0.61499999999999999</v>
      </c>
      <c r="F39" s="49">
        <v>0.623</v>
      </c>
      <c r="G39" s="49">
        <v>0.628</v>
      </c>
      <c r="H39" s="49">
        <v>0.63</v>
      </c>
      <c r="I39" s="49">
        <v>0.63</v>
      </c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 ht="14.5" customHeight="1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 ht="14.5" customHeight="1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 ht="14.5" customHeight="1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 ht="14.5" customHeight="1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 ht="14.5" customHeight="1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 ht="14.5" customHeight="1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 ht="14.5" customHeight="1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 ht="14.5" customHeight="1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 ht="14.5" customHeight="1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 ht="14.5" customHeight="1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  <row r="365" spans="2:30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</row>
    <row r="366" spans="2:30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</row>
    <row r="367" spans="2:30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</row>
  </sheetData>
  <pageMargins left="0.75" right="0.75" top="1" bottom="1" header="0.5" footer="0.5"/>
  <pageSetup scale="3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7728F-7441-4ED6-8272-F4C2FE765BCE}">
  <sheetPr codeName="Sheet7"/>
  <dimension ref="B1:AD366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11" width="12.5" customWidth="1"/>
    <col min="12" max="15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4" t="s">
        <v>163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75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 ht="16" thickBot="1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>
      <c r="B6" s="120" t="s">
        <v>162</v>
      </c>
      <c r="C6" s="59" t="s">
        <v>161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118" t="s">
        <v>160</v>
      </c>
      <c r="C7" s="49" t="s">
        <v>159</v>
      </c>
      <c r="D7" s="57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118" t="s">
        <v>158</v>
      </c>
      <c r="C8" s="49" t="s">
        <v>157</v>
      </c>
      <c r="D8" s="57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 spans="2:30">
      <c r="B9" s="118" t="s">
        <v>156</v>
      </c>
      <c r="C9" s="49" t="s">
        <v>155</v>
      </c>
      <c r="D9" s="57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118" t="s">
        <v>154</v>
      </c>
      <c r="C10" s="49" t="s">
        <v>153</v>
      </c>
      <c r="D10" s="57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>
      <c r="B11" s="118" t="s">
        <v>152</v>
      </c>
      <c r="C11" s="49" t="s">
        <v>151</v>
      </c>
      <c r="D11" s="57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118" t="s">
        <v>150</v>
      </c>
      <c r="C12" s="49" t="s">
        <v>149</v>
      </c>
      <c r="D12" s="57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118" t="s">
        <v>148</v>
      </c>
      <c r="C13" s="49" t="s">
        <v>147</v>
      </c>
      <c r="D13" s="57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>
      <c r="B14" s="118" t="s">
        <v>1456</v>
      </c>
      <c r="C14" s="49" t="s">
        <v>1458</v>
      </c>
      <c r="D14" s="57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>
      <c r="B15" s="118" t="s">
        <v>1457</v>
      </c>
      <c r="C15" s="49" t="s">
        <v>1459</v>
      </c>
      <c r="D15" s="57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 ht="16" thickBot="1">
      <c r="B16" s="119" t="s">
        <v>146</v>
      </c>
      <c r="C16" s="56" t="s">
        <v>145</v>
      </c>
      <c r="D16" s="55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>
      <c r="B19" s="49" t="s">
        <v>1404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 ht="14.5" customHeight="1">
      <c r="B20" s="50" t="s">
        <v>1405</v>
      </c>
      <c r="C20" s="50">
        <f ca="1">YEAR(TODAY())</f>
        <v>2023</v>
      </c>
      <c r="D20" s="50">
        <f ca="1">C20+1</f>
        <v>2024</v>
      </c>
      <c r="E20" s="50">
        <f t="shared" ref="E20:I20" ca="1" si="0">D20+1</f>
        <v>2025</v>
      </c>
      <c r="F20" s="50">
        <f t="shared" ca="1" si="0"/>
        <v>2026</v>
      </c>
      <c r="G20" s="50">
        <f t="shared" ca="1" si="0"/>
        <v>2027</v>
      </c>
      <c r="H20" s="50">
        <f t="shared" ca="1" si="0"/>
        <v>2028</v>
      </c>
      <c r="I20" s="50">
        <f t="shared" ca="1" si="0"/>
        <v>2029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 ht="14.5" customHeight="1">
      <c r="B21" s="49" t="s">
        <v>102</v>
      </c>
      <c r="C21" s="318">
        <v>50000</v>
      </c>
      <c r="D21" s="205">
        <f>C21*(1+D26)</f>
        <v>53500</v>
      </c>
      <c r="E21" s="205">
        <f t="shared" ref="E21:I21" si="1">D21*(1+E26)</f>
        <v>55250</v>
      </c>
      <c r="F21" s="205">
        <f t="shared" si="1"/>
        <v>62000</v>
      </c>
      <c r="G21" s="205">
        <f t="shared" si="1"/>
        <v>68500</v>
      </c>
      <c r="H21" s="205">
        <f t="shared" si="1"/>
        <v>72000</v>
      </c>
      <c r="I21" s="205">
        <f t="shared" si="1"/>
        <v>75000</v>
      </c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 ht="14.5" customHeight="1">
      <c r="B22" s="76" t="s">
        <v>222</v>
      </c>
      <c r="C22" s="205">
        <f>C23-C21</f>
        <v>-20000</v>
      </c>
      <c r="D22" s="205">
        <f t="shared" ref="D22:I22" si="2">D23-D21</f>
        <v>-20972</v>
      </c>
      <c r="E22" s="205">
        <f t="shared" si="2"/>
        <v>-21271.25</v>
      </c>
      <c r="F22" s="205">
        <f t="shared" si="2"/>
        <v>-23374</v>
      </c>
      <c r="G22" s="205">
        <f t="shared" si="2"/>
        <v>-25482</v>
      </c>
      <c r="H22" s="205">
        <f t="shared" si="2"/>
        <v>-26640</v>
      </c>
      <c r="I22" s="205">
        <f t="shared" si="2"/>
        <v>-27750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 ht="14.5" customHeight="1">
      <c r="B23" s="69" t="s">
        <v>101</v>
      </c>
      <c r="C23" s="309">
        <f>C21*C27</f>
        <v>30000</v>
      </c>
      <c r="D23" s="309">
        <f t="shared" ref="D23:I23" si="3">D21*D27</f>
        <v>32528</v>
      </c>
      <c r="E23" s="309">
        <f t="shared" si="3"/>
        <v>33978.75</v>
      </c>
      <c r="F23" s="309">
        <f t="shared" si="3"/>
        <v>38626</v>
      </c>
      <c r="G23" s="309">
        <f t="shared" si="3"/>
        <v>43018</v>
      </c>
      <c r="H23" s="309">
        <f t="shared" si="3"/>
        <v>45360</v>
      </c>
      <c r="I23" s="309">
        <f t="shared" si="3"/>
        <v>47250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 ht="14.5" customHeight="1">
      <c r="B24" s="69"/>
      <c r="C24" s="89"/>
      <c r="D24" s="89"/>
      <c r="E24" s="89"/>
      <c r="F24" s="89"/>
      <c r="G24" s="89"/>
      <c r="H24" s="89"/>
      <c r="I24" s="8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 ht="14.5" customHeight="1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 ht="14.5" customHeight="1">
      <c r="B26" s="49" t="s">
        <v>1150</v>
      </c>
      <c r="C26" s="101"/>
      <c r="D26" s="310">
        <v>7.0000000000000062E-2</v>
      </c>
      <c r="E26" s="310">
        <v>3.2710280373831724E-2</v>
      </c>
      <c r="F26" s="310">
        <v>0.12217194570135748</v>
      </c>
      <c r="G26" s="310">
        <v>0.10483870967741926</v>
      </c>
      <c r="H26" s="310">
        <v>5.1094890510948954E-2</v>
      </c>
      <c r="I26" s="310">
        <v>4.1666666666666741E-2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 ht="14.5" customHeight="1">
      <c r="B27" s="49" t="s">
        <v>1402</v>
      </c>
      <c r="C27" s="310">
        <v>0.6</v>
      </c>
      <c r="D27" s="310">
        <v>0.60799999999999998</v>
      </c>
      <c r="E27" s="310">
        <v>0.61499999999999999</v>
      </c>
      <c r="F27" s="310">
        <v>0.623</v>
      </c>
      <c r="G27" s="310">
        <v>0.628</v>
      </c>
      <c r="H27" s="310">
        <v>0.63</v>
      </c>
      <c r="I27" s="310">
        <v>0.63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 ht="14.5" customHeight="1"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 ht="14.5" customHeight="1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  <row r="365" spans="2:30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</row>
    <row r="366" spans="2:30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</row>
  </sheetData>
  <pageMargins left="0.75" right="0.75" top="1" bottom="1" header="0.5" footer="0.5"/>
  <pageSetup scale="3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4F174-EC3A-4817-8968-0DB1D1036A7E}">
  <sheetPr codeName="Sheet9"/>
  <dimension ref="B1:AD364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11" width="12.5" customWidth="1"/>
    <col min="12" max="15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4" t="s">
        <v>184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 ht="16" thickBot="1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>
      <c r="B6" s="120" t="s">
        <v>183</v>
      </c>
      <c r="C6" s="59" t="s">
        <v>182</v>
      </c>
      <c r="D6" s="63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118" t="s">
        <v>181</v>
      </c>
      <c r="C7" s="49" t="s">
        <v>180</v>
      </c>
      <c r="D7" s="62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118" t="s">
        <v>179</v>
      </c>
      <c r="C8" s="49" t="s">
        <v>178</v>
      </c>
      <c r="D8" s="62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</row>
    <row r="9" spans="2:30">
      <c r="B9" s="118" t="s">
        <v>177</v>
      </c>
      <c r="C9" s="49" t="s">
        <v>176</v>
      </c>
      <c r="D9" s="62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118" t="s">
        <v>175</v>
      </c>
      <c r="C10" s="49" t="s">
        <v>174</v>
      </c>
      <c r="D10" s="62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>
      <c r="B11" s="118" t="s">
        <v>173</v>
      </c>
      <c r="C11" s="49" t="s">
        <v>172</v>
      </c>
      <c r="D11" s="62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118" t="s">
        <v>171</v>
      </c>
      <c r="C12" s="49" t="s">
        <v>170</v>
      </c>
      <c r="D12" s="62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118" t="s">
        <v>169</v>
      </c>
      <c r="C13" s="49" t="s">
        <v>168</v>
      </c>
      <c r="D13" s="62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>
      <c r="B14" s="118" t="s">
        <v>167</v>
      </c>
      <c r="C14" s="49" t="s">
        <v>166</v>
      </c>
      <c r="D14" s="62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>
      <c r="B15" s="118" t="s">
        <v>220</v>
      </c>
      <c r="C15" s="49" t="s">
        <v>165</v>
      </c>
      <c r="D15" s="62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 ht="16" thickBot="1">
      <c r="B16" s="119" t="s">
        <v>221</v>
      </c>
      <c r="C16" s="56" t="s">
        <v>164</v>
      </c>
      <c r="D16" s="61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 ht="14.5" customHeight="1">
      <c r="B19" s="49" t="s">
        <v>1404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 ht="14.5" customHeight="1">
      <c r="B20" s="50" t="s">
        <v>1405</v>
      </c>
      <c r="C20" s="50">
        <f ca="1">YEAR(TODAY())</f>
        <v>2023</v>
      </c>
      <c r="D20" s="50">
        <f ca="1">C20+1</f>
        <v>2024</v>
      </c>
      <c r="E20" s="50">
        <f t="shared" ref="E20:I20" ca="1" si="0">D20+1</f>
        <v>2025</v>
      </c>
      <c r="F20" s="50">
        <f ca="1">E20+1</f>
        <v>2026</v>
      </c>
      <c r="G20" s="50">
        <f ca="1">F20+1</f>
        <v>2027</v>
      </c>
      <c r="H20" s="50">
        <f ca="1">G20+1</f>
        <v>2028</v>
      </c>
      <c r="I20" s="50">
        <f t="shared" ca="1" si="0"/>
        <v>2029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 ht="14.5" customHeight="1">
      <c r="B21" s="49" t="s">
        <v>102</v>
      </c>
      <c r="C21" s="318">
        <v>50000</v>
      </c>
      <c r="D21" s="205">
        <f>C21*(1+D26)</f>
        <v>53500</v>
      </c>
      <c r="E21" s="205">
        <f t="shared" ref="E21:I21" si="1">D21*(1+E26)</f>
        <v>55250</v>
      </c>
      <c r="F21" s="205">
        <f>E21*(1+F26)</f>
        <v>62000</v>
      </c>
      <c r="G21" s="205">
        <f>F21*(1+G26)</f>
        <v>68500</v>
      </c>
      <c r="H21" s="205">
        <f>G21*(1+H26)</f>
        <v>72000</v>
      </c>
      <c r="I21" s="205">
        <f t="shared" si="1"/>
        <v>75000</v>
      </c>
      <c r="J21" s="49"/>
      <c r="K21" s="205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 ht="14.5" customHeight="1">
      <c r="B22" s="76" t="s">
        <v>222</v>
      </c>
      <c r="C22" s="205">
        <f>C23-C21</f>
        <v>-20000</v>
      </c>
      <c r="D22" s="205">
        <f t="shared" ref="D22:I22" si="2">D23-D21</f>
        <v>-20972</v>
      </c>
      <c r="E22" s="205">
        <f t="shared" si="2"/>
        <v>-21271.25</v>
      </c>
      <c r="F22" s="205">
        <f t="shared" si="2"/>
        <v>-23374</v>
      </c>
      <c r="G22" s="205">
        <f t="shared" si="2"/>
        <v>-25482</v>
      </c>
      <c r="H22" s="205">
        <f t="shared" si="2"/>
        <v>-26640</v>
      </c>
      <c r="I22" s="205">
        <f t="shared" si="2"/>
        <v>-27750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 ht="14.5" customHeight="1" thickBot="1">
      <c r="B23" s="54" t="s">
        <v>101</v>
      </c>
      <c r="C23" s="237">
        <f>C21*C27</f>
        <v>30000</v>
      </c>
      <c r="D23" s="237">
        <f t="shared" ref="D23:I23" si="3">D21*D27</f>
        <v>32528</v>
      </c>
      <c r="E23" s="237">
        <f t="shared" si="3"/>
        <v>33978.75</v>
      </c>
      <c r="F23" s="237">
        <f t="shared" si="3"/>
        <v>38626</v>
      </c>
      <c r="G23" s="237">
        <f t="shared" si="3"/>
        <v>43018</v>
      </c>
      <c r="H23" s="237">
        <f t="shared" si="3"/>
        <v>45360</v>
      </c>
      <c r="I23" s="237">
        <f t="shared" si="3"/>
        <v>47250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 ht="14.5" customHeight="1">
      <c r="B24" s="69"/>
      <c r="C24" s="89"/>
      <c r="D24" s="89"/>
      <c r="E24" s="89"/>
      <c r="F24" s="89"/>
      <c r="G24" s="89"/>
      <c r="H24" s="89"/>
      <c r="I24" s="8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 ht="14.5" customHeight="1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 ht="14.5" customHeight="1">
      <c r="B26" s="311" t="s">
        <v>1150</v>
      </c>
      <c r="C26" s="312"/>
      <c r="D26" s="313">
        <v>7.0000000000000062E-2</v>
      </c>
      <c r="E26" s="313">
        <v>3.2710280373831724E-2</v>
      </c>
      <c r="F26" s="313">
        <v>0.12217194570135748</v>
      </c>
      <c r="G26" s="313">
        <v>0.10483870967741926</v>
      </c>
      <c r="H26" s="313">
        <v>5.1094890510948954E-2</v>
      </c>
      <c r="I26" s="314">
        <v>4.1666666666666741E-2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 ht="14.5" customHeight="1">
      <c r="B27" s="315" t="s">
        <v>1402</v>
      </c>
      <c r="C27" s="316">
        <v>0.6</v>
      </c>
      <c r="D27" s="316">
        <v>0.60799999999999998</v>
      </c>
      <c r="E27" s="316">
        <v>0.61499999999999999</v>
      </c>
      <c r="F27" s="316">
        <v>0.623</v>
      </c>
      <c r="G27" s="316">
        <v>0.628</v>
      </c>
      <c r="H27" s="316">
        <v>0.63</v>
      </c>
      <c r="I27" s="317">
        <v>0.63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 ht="14.5" customHeight="1"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 ht="14.5" customHeight="1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 ht="14.5" customHeight="1"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 ht="14.5" customHeight="1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 ht="14.5" customHeight="1"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 ht="14.5" customHeight="1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 ht="14.5" customHeight="1"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 ht="14.5" customHeight="1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</sheetData>
  <pageMargins left="0.75" right="0.75" top="1" bottom="1" header="0.5" footer="0.5"/>
  <pageSetup scale="3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EE6D-B415-4EF3-8BD2-D5DBA0D3A5C6}">
  <sheetPr codeName="Sheet8"/>
  <dimension ref="B1:AD361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5" width="15.5" customWidth="1"/>
    <col min="6" max="11" width="12.5" customWidth="1"/>
    <col min="12" max="15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4" t="s">
        <v>237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75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 ht="16" thickBot="1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>
      <c r="B6" s="120" t="s">
        <v>241</v>
      </c>
      <c r="C6" s="59" t="s">
        <v>244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118" t="s">
        <v>242</v>
      </c>
      <c r="C7" s="49" t="s">
        <v>245</v>
      </c>
      <c r="D7" s="57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118" t="s">
        <v>243</v>
      </c>
      <c r="C8" s="49" t="s">
        <v>246</v>
      </c>
      <c r="D8" s="57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 spans="2:30">
      <c r="B9" s="118" t="s">
        <v>248</v>
      </c>
      <c r="C9" s="49" t="s">
        <v>247</v>
      </c>
      <c r="D9" s="57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118" t="s">
        <v>249</v>
      </c>
      <c r="C10" s="49" t="s">
        <v>251</v>
      </c>
      <c r="D10" s="57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 ht="16" thickBot="1">
      <c r="B11" s="119" t="s">
        <v>250</v>
      </c>
      <c r="C11" s="56" t="s">
        <v>252</v>
      </c>
      <c r="D11" s="55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 ht="30" customHeight="1">
      <c r="C14" s="90" t="s">
        <v>238</v>
      </c>
      <c r="D14" s="91" t="s">
        <v>1460</v>
      </c>
      <c r="E14" s="92" t="s">
        <v>253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 ht="30" customHeight="1">
      <c r="B15" s="69"/>
      <c r="C15" s="93" t="s">
        <v>239</v>
      </c>
      <c r="D15" s="94" t="s">
        <v>1461</v>
      </c>
      <c r="E15" s="95" t="s">
        <v>254</v>
      </c>
      <c r="F15" s="69"/>
      <c r="G15" s="69"/>
      <c r="H15" s="69"/>
      <c r="I15" s="6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 ht="30" customHeight="1">
      <c r="B16" s="49"/>
      <c r="C16" s="96" t="s">
        <v>240</v>
      </c>
      <c r="D16" s="97" t="s">
        <v>255</v>
      </c>
      <c r="E16" s="98" t="s">
        <v>256</v>
      </c>
      <c r="F16" s="88"/>
      <c r="G16" s="88"/>
      <c r="H16" s="88"/>
      <c r="I16" s="8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 ht="14.5" customHeight="1">
      <c r="B17" s="76"/>
      <c r="C17" s="88"/>
      <c r="D17" s="88"/>
      <c r="E17" s="88"/>
      <c r="F17" s="88"/>
      <c r="G17" s="88"/>
      <c r="H17" s="88"/>
      <c r="I17" s="8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 ht="14.5" customHeight="1">
      <c r="B18" s="69"/>
      <c r="C18" s="89"/>
      <c r="D18" s="89"/>
      <c r="E18" s="89"/>
      <c r="F18" s="89"/>
      <c r="G18" s="89"/>
      <c r="H18" s="89"/>
      <c r="I18" s="8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 ht="14.5" customHeight="1"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 ht="14.5" customHeight="1"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 ht="14.5" customHeight="1"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 ht="14.5" customHeight="1"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 ht="14.5" customHeight="1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 ht="14.5" customHeight="1"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</sheetData>
  <pageMargins left="0.75" right="0.75" top="1" bottom="1" header="0.5" footer="0.5"/>
  <pageSetup scale="3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D8C8-2B59-46DA-83A7-87D16DB3D019}">
  <sheetPr codeName="Sheet17">
    <tabColor rgb="FF002060"/>
  </sheetPr>
  <dimension ref="B5:B8"/>
  <sheetViews>
    <sheetView showGridLines="0" zoomScale="130" zoomScaleNormal="130" zoomScaleSheetLayoutView="130" workbookViewId="0"/>
  </sheetViews>
  <sheetFormatPr baseColWidth="10" defaultColWidth="8.6640625" defaultRowHeight="14"/>
  <cols>
    <col min="1" max="1" width="1.6640625" style="285" customWidth="1"/>
    <col min="2" max="2" width="74.33203125" style="285" customWidth="1"/>
    <col min="3" max="16384" width="8.6640625" style="285"/>
  </cols>
  <sheetData>
    <row r="5" spans="2:2" ht="30">
      <c r="B5" s="284" t="s">
        <v>1414</v>
      </c>
    </row>
    <row r="6" spans="2:2" ht="30">
      <c r="B6" s="284"/>
    </row>
    <row r="8" spans="2:2" ht="21">
      <c r="B8" s="286">
        <f ca="1">TODAY()</f>
        <v>45106</v>
      </c>
    </row>
  </sheetData>
  <pageMargins left="0.7" right="0.7" top="0.75" bottom="0.75" header="0.3" footer="0.3"/>
  <pageSetup scale="6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63D2-39EC-4023-B7AA-2855606818A5}">
  <sheetPr codeName="Sheet10"/>
  <dimension ref="B1:AD360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11" width="12.5" customWidth="1"/>
    <col min="12" max="15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4" t="s">
        <v>219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 spans="2:30" ht="16" thickBot="1"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spans="2:30">
      <c r="B6" s="120" t="s">
        <v>218</v>
      </c>
      <c r="C6" s="59" t="s">
        <v>217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 spans="2:30">
      <c r="B7" s="118" t="s">
        <v>216</v>
      </c>
      <c r="C7" s="49" t="s">
        <v>215</v>
      </c>
      <c r="D7" s="49"/>
      <c r="E7" s="49"/>
      <c r="F7" s="57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 spans="2:30">
      <c r="B8" s="118" t="s">
        <v>214</v>
      </c>
      <c r="C8" s="49" t="s">
        <v>213</v>
      </c>
      <c r="D8" s="49"/>
      <c r="E8" s="49"/>
      <c r="F8" s="57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 spans="2:30">
      <c r="B9" s="118" t="s">
        <v>212</v>
      </c>
      <c r="C9" s="49" t="s">
        <v>211</v>
      </c>
      <c r="D9" s="49"/>
      <c r="E9" s="49"/>
      <c r="F9" s="57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 spans="2:30">
      <c r="B10" s="118" t="s">
        <v>210</v>
      </c>
      <c r="C10" s="49" t="s">
        <v>209</v>
      </c>
      <c r="D10" s="49"/>
      <c r="E10" s="49"/>
      <c r="F10" s="57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 spans="2:30">
      <c r="B11" s="118" t="s">
        <v>208</v>
      </c>
      <c r="C11" s="49" t="s">
        <v>207</v>
      </c>
      <c r="D11" s="49"/>
      <c r="E11" s="49"/>
      <c r="F11" s="57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 spans="2:30">
      <c r="B12" s="118" t="s">
        <v>206</v>
      </c>
      <c r="C12" s="49" t="s">
        <v>205</v>
      </c>
      <c r="D12" s="49"/>
      <c r="E12" s="49"/>
      <c r="F12" s="57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2:30">
      <c r="B13" s="118" t="s">
        <v>204</v>
      </c>
      <c r="C13" s="49" t="s">
        <v>203</v>
      </c>
      <c r="D13" s="49"/>
      <c r="E13" s="49"/>
      <c r="F13" s="57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2:30" ht="16" thickBot="1">
      <c r="B14" s="119" t="s">
        <v>202</v>
      </c>
      <c r="C14" s="56" t="s">
        <v>201</v>
      </c>
      <c r="D14" s="56"/>
      <c r="E14" s="56"/>
      <c r="F14" s="55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2:30"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2:30"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2:30">
      <c r="B17" s="49" t="s">
        <v>200</v>
      </c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2:30">
      <c r="B18" s="49" t="s">
        <v>199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2:30">
      <c r="B19" s="49" t="s">
        <v>198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2:30">
      <c r="B20" s="49" t="s">
        <v>197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2:30">
      <c r="B21" s="49" t="s">
        <v>196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2:30"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2:30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2:30" ht="17.25" customHeight="1">
      <c r="B24" s="50" t="s">
        <v>195</v>
      </c>
      <c r="C24" s="108" t="s">
        <v>194</v>
      </c>
      <c r="D24" s="108" t="s">
        <v>193</v>
      </c>
      <c r="E24" s="108" t="s">
        <v>192</v>
      </c>
      <c r="F24" s="108" t="s">
        <v>102</v>
      </c>
      <c r="G24" s="108" t="s">
        <v>191</v>
      </c>
      <c r="H24" s="108" t="s">
        <v>101</v>
      </c>
      <c r="I24" s="108" t="s">
        <v>190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2:30" ht="17.25" customHeight="1">
      <c r="B25" s="49" t="s">
        <v>223</v>
      </c>
      <c r="C25" s="86">
        <v>42</v>
      </c>
      <c r="D25" s="86">
        <v>25</v>
      </c>
      <c r="E25" s="87">
        <v>1</v>
      </c>
      <c r="F25" s="73"/>
      <c r="G25" s="73"/>
      <c r="H25" s="73"/>
      <c r="I25" s="74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2:30" ht="17.25" customHeight="1">
      <c r="B26" s="49" t="s">
        <v>224</v>
      </c>
      <c r="C26" s="86">
        <v>60</v>
      </c>
      <c r="D26" s="86">
        <v>26</v>
      </c>
      <c r="E26" s="87">
        <v>2</v>
      </c>
      <c r="F26" s="73"/>
      <c r="G26" s="73"/>
      <c r="H26" s="73"/>
      <c r="I26" s="74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2:30" ht="17.25" customHeight="1">
      <c r="B27" s="49" t="s">
        <v>225</v>
      </c>
      <c r="C27" s="86">
        <v>38</v>
      </c>
      <c r="D27" s="86">
        <v>31</v>
      </c>
      <c r="E27" s="87">
        <v>1</v>
      </c>
      <c r="F27" s="73"/>
      <c r="G27" s="73"/>
      <c r="H27" s="73"/>
      <c r="I27" s="74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2:30" ht="17.25" customHeight="1">
      <c r="B28" s="49" t="s">
        <v>226</v>
      </c>
      <c r="C28" s="86">
        <v>20</v>
      </c>
      <c r="D28" s="86">
        <v>11</v>
      </c>
      <c r="E28" s="87">
        <v>3</v>
      </c>
      <c r="F28" s="73"/>
      <c r="G28" s="73"/>
      <c r="H28" s="73"/>
      <c r="I28" s="74"/>
      <c r="J28" s="49"/>
      <c r="K28" s="73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2:30" ht="17.25" customHeight="1">
      <c r="B29" s="49" t="s">
        <v>227</v>
      </c>
      <c r="C29" s="86">
        <v>26</v>
      </c>
      <c r="D29" s="86">
        <v>22</v>
      </c>
      <c r="E29" s="87">
        <v>6</v>
      </c>
      <c r="F29" s="73"/>
      <c r="G29" s="73"/>
      <c r="H29" s="73"/>
      <c r="I29" s="74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2:30" ht="17.25" customHeight="1">
      <c r="B30" s="49" t="s">
        <v>228</v>
      </c>
      <c r="C30" s="86">
        <v>24</v>
      </c>
      <c r="D30" s="86">
        <v>5</v>
      </c>
      <c r="E30" s="87">
        <v>3</v>
      </c>
      <c r="F30" s="73"/>
      <c r="G30" s="73"/>
      <c r="H30" s="73"/>
      <c r="I30" s="74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2:30" ht="17.25" customHeight="1">
      <c r="B31" s="49" t="s">
        <v>229</v>
      </c>
      <c r="C31" s="86">
        <v>30</v>
      </c>
      <c r="D31" s="86">
        <v>25</v>
      </c>
      <c r="E31" s="87">
        <v>8</v>
      </c>
      <c r="F31" s="73"/>
      <c r="G31" s="73"/>
      <c r="H31" s="73"/>
      <c r="I31" s="74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2:30" ht="17.25" customHeight="1">
      <c r="B32" s="49" t="s">
        <v>230</v>
      </c>
      <c r="C32" s="86">
        <v>87</v>
      </c>
      <c r="D32" s="86">
        <v>80</v>
      </c>
      <c r="E32" s="87">
        <v>3</v>
      </c>
      <c r="F32" s="73"/>
      <c r="G32" s="73"/>
      <c r="H32" s="73"/>
      <c r="I32" s="74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2:30" ht="17.25" customHeight="1">
      <c r="B33" s="49" t="s">
        <v>231</v>
      </c>
      <c r="C33" s="86">
        <v>73</v>
      </c>
      <c r="D33" s="86">
        <v>55</v>
      </c>
      <c r="E33" s="87">
        <v>4</v>
      </c>
      <c r="F33" s="73"/>
      <c r="G33" s="73"/>
      <c r="H33" s="73"/>
      <c r="I33" s="74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2:30" ht="17.25" customHeight="1">
      <c r="B34" s="49" t="s">
        <v>232</v>
      </c>
      <c r="C34" s="86">
        <v>64</v>
      </c>
      <c r="D34" s="86">
        <v>32</v>
      </c>
      <c r="E34" s="87">
        <v>1</v>
      </c>
      <c r="F34" s="73"/>
      <c r="G34" s="73"/>
      <c r="H34" s="73"/>
      <c r="I34" s="74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2:30" ht="17.25" customHeight="1">
      <c r="B35" s="49" t="s">
        <v>233</v>
      </c>
      <c r="C35" s="86">
        <v>50</v>
      </c>
      <c r="D35" s="86">
        <v>21</v>
      </c>
      <c r="E35" s="87">
        <v>7</v>
      </c>
      <c r="F35" s="73"/>
      <c r="G35" s="73"/>
      <c r="H35" s="73"/>
      <c r="I35" s="74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2:30" ht="17.25" customHeight="1">
      <c r="B36" s="49" t="s">
        <v>234</v>
      </c>
      <c r="C36" s="86">
        <v>21</v>
      </c>
      <c r="D36" s="86">
        <v>18</v>
      </c>
      <c r="E36" s="87">
        <v>8</v>
      </c>
      <c r="F36" s="73"/>
      <c r="G36" s="73"/>
      <c r="H36" s="73"/>
      <c r="I36" s="74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2:30" ht="17.25" customHeight="1">
      <c r="B37" s="49" t="s">
        <v>235</v>
      </c>
      <c r="C37" s="86">
        <v>30</v>
      </c>
      <c r="D37" s="86">
        <v>22</v>
      </c>
      <c r="E37" s="87">
        <v>4</v>
      </c>
      <c r="F37" s="73"/>
      <c r="G37" s="73"/>
      <c r="H37" s="73"/>
      <c r="I37" s="74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 ht="17.25" customHeight="1">
      <c r="B38" s="49" t="s">
        <v>236</v>
      </c>
      <c r="C38" s="86">
        <v>80</v>
      </c>
      <c r="D38" s="86">
        <v>67</v>
      </c>
      <c r="E38" s="87">
        <v>3</v>
      </c>
      <c r="F38" s="73"/>
      <c r="G38" s="73"/>
      <c r="H38" s="73"/>
      <c r="I38" s="74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 ht="17.25" customHeight="1">
      <c r="B39" s="49"/>
      <c r="C39" s="49"/>
      <c r="D39" s="49"/>
      <c r="E39" s="71" t="s">
        <v>189</v>
      </c>
      <c r="F39" s="70"/>
      <c r="G39" s="70"/>
      <c r="H39" s="70"/>
      <c r="I39" s="28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 ht="17.25" customHeight="1">
      <c r="B40" s="49"/>
      <c r="C40" s="49"/>
      <c r="D40" s="49"/>
      <c r="E40" s="69" t="s">
        <v>188</v>
      </c>
      <c r="F40" s="68"/>
      <c r="G40" s="68"/>
      <c r="H40" s="68"/>
      <c r="I40" s="67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 ht="17.25" customHeight="1">
      <c r="B41" s="49"/>
      <c r="C41" s="49"/>
      <c r="D41" s="49"/>
      <c r="E41" s="69" t="s">
        <v>187</v>
      </c>
      <c r="F41" s="68"/>
      <c r="G41" s="68"/>
      <c r="H41" s="68"/>
      <c r="I41" s="67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 ht="17.25" customHeight="1" thickBot="1">
      <c r="B42" s="49"/>
      <c r="C42" s="49"/>
      <c r="D42" s="49"/>
      <c r="E42" s="66" t="s">
        <v>186</v>
      </c>
      <c r="F42" s="65"/>
      <c r="G42" s="65"/>
      <c r="H42" s="65"/>
      <c r="I42" s="64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 ht="14.5" customHeight="1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 ht="14.5" customHeight="1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 ht="14.5" customHeight="1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 ht="14.5" customHeight="1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</sheetData>
  <pageMargins left="0.75" right="0.75" top="1" bottom="1" header="0.5" footer="0.5"/>
  <pageSetup scale="3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6099-9A2B-46D5-B3DA-C2AAF2D3A154}">
  <sheetPr codeName="Sheet5"/>
  <dimension ref="B1:AD335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1.5" customWidth="1"/>
    <col min="3" max="11" width="12.5" customWidth="1"/>
    <col min="12" max="13" width="17.5" customWidth="1"/>
  </cols>
  <sheetData>
    <row r="1" spans="2:30" s="78" customFormat="1"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2:30" s="78" customFormat="1" ht="18">
      <c r="B2" s="83" t="s">
        <v>257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2:30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2:30">
      <c r="B4" s="100"/>
      <c r="C4" s="100"/>
      <c r="D4" s="100"/>
      <c r="E4" s="100"/>
      <c r="F4" s="100"/>
      <c r="G4" s="100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2:30">
      <c r="B5" s="50" t="s">
        <v>262</v>
      </c>
      <c r="C5" s="50" t="s">
        <v>263</v>
      </c>
      <c r="D5" s="43"/>
      <c r="E5" s="43"/>
      <c r="F5" s="4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2:30" ht="16">
      <c r="B6" s="69" t="s">
        <v>258</v>
      </c>
      <c r="C6" s="319" t="s">
        <v>1389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2:30" ht="16">
      <c r="B7" s="69" t="s">
        <v>259</v>
      </c>
      <c r="C7" s="319" t="s">
        <v>260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2:30" ht="16">
      <c r="B8" s="99" t="e">
        <v>#NAME?</v>
      </c>
      <c r="C8" s="319" t="s">
        <v>261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2:30">
      <c r="B9" s="99" t="e">
        <v>#REF!</v>
      </c>
      <c r="C9" s="156" t="s">
        <v>1462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2:30">
      <c r="B10" s="49"/>
      <c r="C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</row>
    <row r="11" spans="2:30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</row>
    <row r="12" spans="2:30">
      <c r="B12" s="50" t="s">
        <v>1406</v>
      </c>
      <c r="C12" s="108" t="s">
        <v>270</v>
      </c>
      <c r="D12" s="108" t="s">
        <v>267</v>
      </c>
      <c r="E12" s="108" t="s">
        <v>269</v>
      </c>
      <c r="F12" s="108" t="s">
        <v>271</v>
      </c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</row>
    <row r="13" spans="2:30">
      <c r="B13" s="49" t="s">
        <v>264</v>
      </c>
      <c r="C13" s="86">
        <v>2</v>
      </c>
      <c r="D13" s="87">
        <v>50</v>
      </c>
      <c r="E13" s="73">
        <f>C13*D13</f>
        <v>100</v>
      </c>
      <c r="F13" s="73">
        <f>E13*$C$19</f>
        <v>13</v>
      </c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</row>
    <row r="14" spans="2:30">
      <c r="B14" s="49" t="s">
        <v>265</v>
      </c>
      <c r="C14" s="86">
        <v>3</v>
      </c>
      <c r="D14" s="87">
        <v>75</v>
      </c>
      <c r="E14" s="73">
        <f t="shared" ref="E14:E15" si="0">C14*D14</f>
        <v>225</v>
      </c>
      <c r="F14" s="73">
        <f t="shared" ref="F14:F15" si="1">E14*$C$19</f>
        <v>29.25</v>
      </c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</row>
    <row r="15" spans="2:30">
      <c r="B15" s="51" t="s">
        <v>266</v>
      </c>
      <c r="C15" s="287">
        <v>1.5</v>
      </c>
      <c r="D15" s="288">
        <v>100</v>
      </c>
      <c r="E15" s="73">
        <f t="shared" si="0"/>
        <v>150</v>
      </c>
      <c r="F15" s="73">
        <f t="shared" si="1"/>
        <v>19.5</v>
      </c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</row>
    <row r="16" spans="2:30" ht="16" thickBot="1">
      <c r="B16" s="54" t="s">
        <v>185</v>
      </c>
      <c r="C16" s="102"/>
      <c r="D16" s="54">
        <f>SUM(D13:D15)</f>
        <v>225</v>
      </c>
      <c r="E16" s="54">
        <f t="shared" ref="E16:F16" si="2">SUM(E13:E15)</f>
        <v>475</v>
      </c>
      <c r="F16" s="54">
        <f t="shared" si="2"/>
        <v>61.75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</row>
    <row r="17" spans="2:28">
      <c r="B17" s="69" t="s">
        <v>273</v>
      </c>
      <c r="C17" s="103"/>
      <c r="D17" s="71"/>
      <c r="E17" s="320"/>
      <c r="F17" s="320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</row>
    <row r="18" spans="2:28">
      <c r="B18" s="49"/>
      <c r="C18" s="86"/>
      <c r="D18" s="87"/>
      <c r="E18" s="73"/>
      <c r="F18" s="73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</row>
    <row r="19" spans="2:28">
      <c r="B19" s="49" t="s">
        <v>268</v>
      </c>
      <c r="C19" s="101">
        <v>0.13</v>
      </c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</row>
    <row r="20" spans="2:28">
      <c r="D20" s="6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</row>
    <row r="21" spans="2:28">
      <c r="B21" s="69" t="s">
        <v>272</v>
      </c>
      <c r="C21" s="68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</row>
    <row r="22" spans="2:28"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</row>
    <row r="23" spans="2:28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</row>
    <row r="24" spans="2:28"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</row>
    <row r="25" spans="2:28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</row>
    <row r="26" spans="2:28"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</row>
    <row r="27" spans="2:28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</row>
    <row r="28" spans="2:28"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</row>
    <row r="29" spans="2:28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</row>
    <row r="30" spans="2:28"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</row>
    <row r="31" spans="2:28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</row>
    <row r="32" spans="2:28"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</row>
    <row r="33" spans="2:30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</row>
    <row r="34" spans="2:30"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</row>
    <row r="35" spans="2:30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</row>
    <row r="36" spans="2:30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</row>
    <row r="37" spans="2:30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2:30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2:30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2:30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2:30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2:30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2:30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2:30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2:30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2:30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2:30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2:30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2:30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2:30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2:30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2:30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2:30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2:30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2:30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2:30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2:30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2:30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2:30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2:30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2:30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2:30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2:30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2:30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2:30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2:30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2:30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2:30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2:30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2:30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2:30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2:30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2:30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2:30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2:30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2:30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2:30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2:30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2:30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2:30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2:30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2:30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2:30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2:30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2:30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2:30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2:30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2:30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2:30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2:30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2:30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2:30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2:30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2:30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2:30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2:30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2:30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2:30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2:30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2:30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2:30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2:30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2:30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2:30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2:30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2:30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2:30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2:30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2:30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2:30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2:30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2:30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2:30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2:30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2:30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2:30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2:30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2:30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2:30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2:30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2:30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2:30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2:30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2:30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2:30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2:30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2:30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2:30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2:30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2:30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2:30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2:30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2:30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2:30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2:30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2:30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2:30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2:30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2:30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2:30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2:30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2:30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2:30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2:30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2:30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2:30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2:30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2:30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2:30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2:30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2:30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2:30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2:30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2:30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2:30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2:30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2:30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2:30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2:30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2:30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2:30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2:30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2:30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2:30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2:30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2:30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2:30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2:30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2:30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2:30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2:30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2:30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2:30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2:30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2:30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2:30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2:30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2:30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2:30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2:30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2:30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2:30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2:30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2:30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2:30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2:30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2:30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2:30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2:30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2:30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2:30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2:30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2:30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2:30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2:30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2:30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2:30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2:30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2:30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2:30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2:30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2:30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2:30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2:30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2:30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2:30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2:30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2:30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2:30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2:30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2:30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2:30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2:30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2:30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2:30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2:30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2:30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2:30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2:30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2:30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2:30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2:30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2:30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2:30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2:30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2:30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2:30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2:30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2:30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2:30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2:30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2:30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2:30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2:30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2:30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2:30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2:30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2:30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2:30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2:30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2:30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2:30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2:30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2:30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2:30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2:30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2:30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2:30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2:30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2:30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2:30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2:30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2:30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2:30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2:30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2:30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2:30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2:30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2:30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2:30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2:30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2:30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2:30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2:30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2:30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2:30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2:30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2:30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2:30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2:30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2:30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2:30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2:30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2:30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2:30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2:30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2:30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2:30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2:30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2:30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2:30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2:30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2:30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2:30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2:30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2:30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2:30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2:30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2:30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2:30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2:30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2:30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2:30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2:30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2:30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2:30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2:30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2:30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2:30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2:30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2:30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2:30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2:30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2:30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</sheetData>
  <pageMargins left="0.75" right="0.75" top="1" bottom="1" header="0.5" footer="0.5"/>
  <pageSetup scale="3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5860-2D3D-4294-8E9E-F14E927C3449}">
  <sheetPr codeName="Sheet11"/>
  <dimension ref="A1:AR304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3" width="13.5" bestFit="1" customWidth="1"/>
    <col min="4" max="11" width="12.5" customWidth="1"/>
    <col min="12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274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 ht="16" thickBot="1">
      <c r="A6" s="49"/>
      <c r="B6" s="121" t="s">
        <v>275</v>
      </c>
      <c r="C6" s="104" t="s">
        <v>276</v>
      </c>
      <c r="D6" s="105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>
      <c r="A7" s="49"/>
      <c r="B7" s="6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49" t="s">
        <v>277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69" t="s">
        <v>1407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 ht="14.5" customHeight="1">
      <c r="A13" s="49"/>
      <c r="B13" s="266" t="s">
        <v>1409</v>
      </c>
      <c r="C13" s="50">
        <f ca="1">YEAR(TODAY())</f>
        <v>2023</v>
      </c>
      <c r="D13" s="50">
        <f ca="1">C13+1</f>
        <v>2024</v>
      </c>
      <c r="E13" s="50">
        <f t="shared" ref="E13:I13" ca="1" si="0">D13+1</f>
        <v>2025</v>
      </c>
      <c r="F13" s="50">
        <f t="shared" ca="1" si="0"/>
        <v>2026</v>
      </c>
      <c r="G13" s="50">
        <f t="shared" ca="1" si="0"/>
        <v>2027</v>
      </c>
      <c r="H13" s="50">
        <f t="shared" ca="1" si="0"/>
        <v>2028</v>
      </c>
      <c r="I13" s="50">
        <f t="shared" ca="1" si="0"/>
        <v>2029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ht="14.5" customHeight="1">
      <c r="A14" s="49"/>
      <c r="B14" s="49" t="s">
        <v>102</v>
      </c>
      <c r="C14" s="85">
        <v>100000</v>
      </c>
      <c r="D14" s="88"/>
      <c r="E14" s="88"/>
      <c r="F14" s="88"/>
      <c r="G14" s="88"/>
      <c r="H14" s="88"/>
      <c r="I14" s="8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ht="14.5" customHeight="1">
      <c r="A15" s="49"/>
      <c r="B15" s="106" t="s">
        <v>278</v>
      </c>
      <c r="C15" s="268"/>
      <c r="D15" s="268"/>
      <c r="E15" s="268"/>
      <c r="F15" s="268"/>
      <c r="G15" s="268"/>
      <c r="H15" s="268"/>
      <c r="I15" s="26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4.5" customHeight="1">
      <c r="A16" s="49"/>
      <c r="B16" s="69" t="s">
        <v>279</v>
      </c>
      <c r="C16" s="89"/>
      <c r="D16" s="89"/>
      <c r="E16" s="89"/>
      <c r="F16" s="89"/>
      <c r="G16" s="89"/>
      <c r="H16" s="89"/>
      <c r="I16" s="8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106" t="s">
        <v>280</v>
      </c>
      <c r="C17" s="268"/>
      <c r="D17" s="268"/>
      <c r="E17" s="268"/>
      <c r="F17" s="268"/>
      <c r="G17" s="268"/>
      <c r="H17" s="268"/>
      <c r="I17" s="26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69" t="s">
        <v>281</v>
      </c>
      <c r="C18" s="89"/>
      <c r="D18" s="89"/>
      <c r="E18" s="89"/>
      <c r="F18" s="89"/>
      <c r="G18" s="89"/>
      <c r="H18" s="89"/>
      <c r="I18" s="8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76" t="s">
        <v>282</v>
      </c>
      <c r="C19" s="88"/>
      <c r="D19" s="88"/>
      <c r="E19" s="88"/>
      <c r="F19" s="88"/>
      <c r="G19" s="88"/>
      <c r="H19" s="88"/>
      <c r="I19" s="8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 thickBot="1">
      <c r="A20" s="49"/>
      <c r="B20" s="54" t="s">
        <v>101</v>
      </c>
      <c r="C20" s="53"/>
      <c r="D20" s="53"/>
      <c r="E20" s="53"/>
      <c r="F20" s="53"/>
      <c r="G20" s="53"/>
      <c r="H20" s="53"/>
      <c r="I20" s="53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4.5" customHeight="1">
      <c r="A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4.5" customHeight="1">
      <c r="A23" s="49"/>
      <c r="B23" s="259" t="s">
        <v>1150</v>
      </c>
      <c r="C23" s="261"/>
      <c r="D23" s="262">
        <v>0.25249999999999995</v>
      </c>
      <c r="E23" s="262">
        <v>0.32100000000000001</v>
      </c>
      <c r="F23" s="262">
        <v>0.27800000000000002</v>
      </c>
      <c r="G23" s="262">
        <v>0.19500000000000001</v>
      </c>
      <c r="H23" s="262">
        <v>0.14399999999999999</v>
      </c>
      <c r="I23" s="263">
        <v>9.2999999999999999E-2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 ht="14.5" customHeight="1">
      <c r="A24" s="49"/>
      <c r="B24" s="269" t="s">
        <v>1403</v>
      </c>
      <c r="C24" s="267">
        <v>0.68</v>
      </c>
      <c r="D24" s="267">
        <v>0.6835</v>
      </c>
      <c r="E24" s="267">
        <v>0.6915</v>
      </c>
      <c r="F24" s="267">
        <v>0.70050000000000001</v>
      </c>
      <c r="G24" s="267">
        <v>0.70599999999999996</v>
      </c>
      <c r="H24" s="267">
        <v>0.71799999999999997</v>
      </c>
      <c r="I24" s="270">
        <v>0.72599999999999998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 ht="14.5" customHeight="1">
      <c r="A25" s="49"/>
      <c r="B25" s="260" t="s">
        <v>1408</v>
      </c>
      <c r="C25" s="264">
        <v>0.12</v>
      </c>
      <c r="D25" s="264">
        <v>0.11799999999999999</v>
      </c>
      <c r="E25" s="264">
        <v>0.113</v>
      </c>
      <c r="F25" s="264">
        <v>0.115</v>
      </c>
      <c r="G25" s="264">
        <v>0.108</v>
      </c>
      <c r="H25" s="264">
        <v>0.105</v>
      </c>
      <c r="I25" s="265">
        <v>0.105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 ht="14.5" customHeight="1">
      <c r="A26" s="49"/>
      <c r="B26" s="271" t="s">
        <v>268</v>
      </c>
      <c r="C26" s="272">
        <v>0.3</v>
      </c>
      <c r="D26" s="272"/>
      <c r="E26" s="272"/>
      <c r="F26" s="272"/>
      <c r="G26" s="272"/>
      <c r="H26" s="272"/>
      <c r="I26" s="272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 ht="14.5" customHeight="1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 ht="14.5" customHeight="1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 ht="14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 ht="14.5" customHeight="1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 ht="14.5" customHeight="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 ht="14.5" customHeight="1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 ht="14.5" customHeight="1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 ht="14.5" customHeight="1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  <row r="294" spans="1:4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</row>
    <row r="295" spans="1:44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</row>
    <row r="296" spans="1:44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</row>
    <row r="297" spans="1:44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</row>
    <row r="298" spans="1:44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</row>
    <row r="299" spans="1:44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</row>
    <row r="300" spans="1:44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</row>
    <row r="301" spans="1:44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</row>
    <row r="302" spans="1:44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</row>
    <row r="303" spans="1:44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</row>
    <row r="304" spans="1:4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</row>
  </sheetData>
  <pageMargins left="0.75" right="0.75" top="1" bottom="1" header="0.5" footer="0.5"/>
  <pageSetup scale="36" orientation="portrait" r:id="rId1"/>
  <headerFooter alignWithMargins="0"/>
  <ignoredErrors>
    <ignoredError sqref="B19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1711-1DB7-4BC6-8C16-EA35856F77C1}">
  <sheetPr codeName="Sheet12"/>
  <dimension ref="A1:AR293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14" width="7.5" customWidth="1"/>
    <col min="15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283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>
      <c r="A6" s="49"/>
      <c r="B6" s="120" t="s">
        <v>284</v>
      </c>
      <c r="C6" s="59" t="s">
        <v>285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 ht="16" thickBot="1">
      <c r="A7" s="49"/>
      <c r="B7" s="119" t="s">
        <v>286</v>
      </c>
      <c r="C7" s="56" t="s">
        <v>287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>
      <c r="A8" s="49"/>
      <c r="B8" s="6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 t="s">
        <v>288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 t="s">
        <v>1436</v>
      </c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 ht="17.25" customHeight="1">
      <c r="A13" s="49"/>
      <c r="B13" s="107"/>
      <c r="C13" s="107"/>
      <c r="D13" s="50">
        <v>1</v>
      </c>
      <c r="E13" s="50">
        <f>D13+1</f>
        <v>2</v>
      </c>
      <c r="F13" s="50">
        <f t="shared" ref="F13:M13" si="0">E13+1</f>
        <v>3</v>
      </c>
      <c r="G13" s="50">
        <f t="shared" si="0"/>
        <v>4</v>
      </c>
      <c r="H13" s="50">
        <f t="shared" si="0"/>
        <v>5</v>
      </c>
      <c r="I13" s="50">
        <f t="shared" si="0"/>
        <v>6</v>
      </c>
      <c r="J13" s="50">
        <f t="shared" si="0"/>
        <v>7</v>
      </c>
      <c r="K13" s="50">
        <f t="shared" si="0"/>
        <v>8</v>
      </c>
      <c r="L13" s="50">
        <f t="shared" si="0"/>
        <v>9</v>
      </c>
      <c r="M13" s="50">
        <f t="shared" si="0"/>
        <v>10</v>
      </c>
      <c r="N13" s="107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ht="17.25" customHeight="1">
      <c r="A14" s="49"/>
      <c r="B14" s="49"/>
      <c r="C14" s="149">
        <v>1</v>
      </c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ht="17.25" customHeight="1">
      <c r="A15" s="49"/>
      <c r="B15" s="76"/>
      <c r="C15" s="149">
        <f>C14+1</f>
        <v>2</v>
      </c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7.25" customHeight="1">
      <c r="A16" s="49"/>
      <c r="B16" s="69"/>
      <c r="C16" s="149">
        <f t="shared" ref="C16:C23" si="1">C15+1</f>
        <v>3</v>
      </c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7.25" customHeight="1">
      <c r="A17" s="49"/>
      <c r="B17" s="76"/>
      <c r="C17" s="149">
        <f t="shared" si="1"/>
        <v>4</v>
      </c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7.25" customHeight="1">
      <c r="A18" s="49"/>
      <c r="B18" s="69"/>
      <c r="C18" s="149">
        <f t="shared" si="1"/>
        <v>5</v>
      </c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7.25" customHeight="1">
      <c r="A19" s="49"/>
      <c r="B19" s="76"/>
      <c r="C19" s="149">
        <f t="shared" si="1"/>
        <v>6</v>
      </c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7.25" customHeight="1">
      <c r="A20" s="49"/>
      <c r="B20" s="69"/>
      <c r="C20" s="149">
        <f t="shared" si="1"/>
        <v>7</v>
      </c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7.25" customHeight="1">
      <c r="A21" s="49"/>
      <c r="B21" s="49"/>
      <c r="C21" s="149">
        <f t="shared" si="1"/>
        <v>8</v>
      </c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7.25" customHeight="1">
      <c r="A22" s="49"/>
      <c r="B22" s="49"/>
      <c r="C22" s="149">
        <f t="shared" si="1"/>
        <v>9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7.25" customHeight="1">
      <c r="A23" s="49"/>
      <c r="B23" s="49"/>
      <c r="C23" s="149">
        <f t="shared" si="1"/>
        <v>10</v>
      </c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</sheetData>
  <pageMargins left="0.75" right="0.75" top="1" bottom="1" header="0.5" footer="0.5"/>
  <pageSetup scale="36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3A58-5551-45B7-9788-E5A91DED9892}">
  <sheetPr codeName="Sheet23"/>
  <dimension ref="A1:AR308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3" width="13.5" bestFit="1" customWidth="1"/>
    <col min="4" max="11" width="12.5" customWidth="1"/>
    <col min="12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1041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>
      <c r="A6" s="49"/>
      <c r="B6" s="120" t="s">
        <v>1390</v>
      </c>
      <c r="C6" s="59" t="s">
        <v>1392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 ht="16" thickBot="1">
      <c r="A7" s="49"/>
      <c r="B7" s="119" t="s">
        <v>1391</v>
      </c>
      <c r="C7" s="56" t="s">
        <v>1393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>
      <c r="A8" s="49"/>
      <c r="B8" s="6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 t="s">
        <v>1478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>
      <c r="A13" s="49"/>
      <c r="B13" s="69" t="s">
        <v>1407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ht="14.5" customHeight="1">
      <c r="A14" s="49"/>
      <c r="B14" s="266" t="s">
        <v>1409</v>
      </c>
      <c r="C14" s="50">
        <f ca="1">YEAR(TODAY())</f>
        <v>2023</v>
      </c>
      <c r="D14" s="50">
        <f ca="1">C14+1</f>
        <v>2024</v>
      </c>
      <c r="E14" s="50">
        <f t="shared" ref="E14:I14" ca="1" si="0">D14+1</f>
        <v>2025</v>
      </c>
      <c r="F14" s="50">
        <f t="shared" ca="1" si="0"/>
        <v>2026</v>
      </c>
      <c r="G14" s="50">
        <f t="shared" ca="1" si="0"/>
        <v>2027</v>
      </c>
      <c r="H14" s="50">
        <f t="shared" ca="1" si="0"/>
        <v>2028</v>
      </c>
      <c r="I14" s="50">
        <f t="shared" ca="1" si="0"/>
        <v>2029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ht="14.5" customHeight="1">
      <c r="A15" s="49"/>
      <c r="B15" s="49" t="s">
        <v>102</v>
      </c>
      <c r="C15" s="85">
        <v>100000</v>
      </c>
      <c r="D15" s="88">
        <f>C15*(1+D24)</f>
        <v>125250</v>
      </c>
      <c r="E15" s="88">
        <f t="shared" ref="E15:I15" si="1">D15*(1+E24)</f>
        <v>165455.25</v>
      </c>
      <c r="F15" s="88">
        <f t="shared" si="1"/>
        <v>211451.8095</v>
      </c>
      <c r="G15" s="88">
        <f t="shared" si="1"/>
        <v>252684.91235250002</v>
      </c>
      <c r="H15" s="88">
        <f t="shared" si="1"/>
        <v>289071.53973125998</v>
      </c>
      <c r="I15" s="88">
        <f t="shared" si="1"/>
        <v>315955.19292626716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4.5" customHeight="1">
      <c r="A16" s="49"/>
      <c r="B16" s="106" t="s">
        <v>278</v>
      </c>
      <c r="C16" s="268">
        <f>C17-C15</f>
        <v>-32000</v>
      </c>
      <c r="D16" s="268">
        <f t="shared" ref="D16:I16" si="2">D17-D15</f>
        <v>-39641.625</v>
      </c>
      <c r="E16" s="268">
        <f t="shared" si="2"/>
        <v>-51042.944625000004</v>
      </c>
      <c r="F16" s="268">
        <f t="shared" si="2"/>
        <v>-63329.816945250001</v>
      </c>
      <c r="G16" s="268">
        <f t="shared" si="2"/>
        <v>-74289.364231635001</v>
      </c>
      <c r="H16" s="268">
        <f t="shared" si="2"/>
        <v>-81518.17420421532</v>
      </c>
      <c r="I16" s="268">
        <f t="shared" si="2"/>
        <v>-86571.7228617972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69" t="s">
        <v>279</v>
      </c>
      <c r="C17" s="89">
        <f>C15*C25</f>
        <v>68000</v>
      </c>
      <c r="D17" s="89">
        <f t="shared" ref="D17:I17" si="3">D15*D25</f>
        <v>85608.375</v>
      </c>
      <c r="E17" s="89">
        <f t="shared" si="3"/>
        <v>114412.305375</v>
      </c>
      <c r="F17" s="89">
        <f t="shared" si="3"/>
        <v>148121.99255475</v>
      </c>
      <c r="G17" s="89">
        <f t="shared" si="3"/>
        <v>178395.54812086502</v>
      </c>
      <c r="H17" s="89">
        <f t="shared" si="3"/>
        <v>207553.36552704466</v>
      </c>
      <c r="I17" s="89">
        <f t="shared" si="3"/>
        <v>229383.47006446996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106" t="s">
        <v>280</v>
      </c>
      <c r="C18" s="268">
        <f>-C15*C26</f>
        <v>-12000</v>
      </c>
      <c r="D18" s="268">
        <f t="shared" ref="D18:I18" si="4">-D15*D26</f>
        <v>-14779.5</v>
      </c>
      <c r="E18" s="268">
        <f t="shared" si="4"/>
        <v>-18696.44325</v>
      </c>
      <c r="F18" s="268">
        <f t="shared" si="4"/>
        <v>-24316.958092500001</v>
      </c>
      <c r="G18" s="268">
        <f t="shared" si="4"/>
        <v>-27289.970534070002</v>
      </c>
      <c r="H18" s="268">
        <f t="shared" si="4"/>
        <v>-30352.511671782297</v>
      </c>
      <c r="I18" s="268">
        <f t="shared" si="4"/>
        <v>-33175.295257258054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69" t="s">
        <v>281</v>
      </c>
      <c r="C19" s="89">
        <f>SUM(C17:C18)</f>
        <v>56000</v>
      </c>
      <c r="D19" s="89">
        <f t="shared" ref="D19:I19" si="5">SUM(D17:D18)</f>
        <v>70828.875</v>
      </c>
      <c r="E19" s="89">
        <f t="shared" si="5"/>
        <v>95715.862125</v>
      </c>
      <c r="F19" s="89">
        <f t="shared" si="5"/>
        <v>123805.03446225</v>
      </c>
      <c r="G19" s="89">
        <f t="shared" si="5"/>
        <v>151105.57758679503</v>
      </c>
      <c r="H19" s="89">
        <f t="shared" si="5"/>
        <v>177200.85385526236</v>
      </c>
      <c r="I19" s="89">
        <f t="shared" si="5"/>
        <v>196208.17480721191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76" t="s">
        <v>282</v>
      </c>
      <c r="C20" s="88">
        <f>-C19*$C$27</f>
        <v>-16800</v>
      </c>
      <c r="D20" s="88">
        <f t="shared" ref="D20:I20" si="6">-D19*$C$27</f>
        <v>-21248.662499999999</v>
      </c>
      <c r="E20" s="88">
        <f t="shared" si="6"/>
        <v>-28714.758637499999</v>
      </c>
      <c r="F20" s="88">
        <f t="shared" si="6"/>
        <v>-37141.510338674998</v>
      </c>
      <c r="G20" s="88">
        <f t="shared" si="6"/>
        <v>-45331.673276038506</v>
      </c>
      <c r="H20" s="88">
        <f t="shared" si="6"/>
        <v>-53160.256156578711</v>
      </c>
      <c r="I20" s="88">
        <f t="shared" si="6"/>
        <v>-58862.452442163572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 thickBot="1">
      <c r="A21" s="49"/>
      <c r="B21" s="54" t="s">
        <v>101</v>
      </c>
      <c r="C21" s="53">
        <f>SUM(C19:C20)</f>
        <v>39200</v>
      </c>
      <c r="D21" s="53">
        <f t="shared" ref="D21:I21" si="7">SUM(D19:D20)</f>
        <v>49580.212500000001</v>
      </c>
      <c r="E21" s="53">
        <f t="shared" si="7"/>
        <v>67001.103487500004</v>
      </c>
      <c r="F21" s="53">
        <f t="shared" si="7"/>
        <v>86663.524123575</v>
      </c>
      <c r="G21" s="53">
        <f t="shared" si="7"/>
        <v>105773.90431075652</v>
      </c>
      <c r="H21" s="53">
        <f t="shared" si="7"/>
        <v>124040.59769868365</v>
      </c>
      <c r="I21" s="53">
        <f t="shared" si="7"/>
        <v>137345.72236504834</v>
      </c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4.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4.5" customHeight="1">
      <c r="A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 ht="14.5" customHeight="1">
      <c r="A24" s="49"/>
      <c r="B24" s="259" t="s">
        <v>1150</v>
      </c>
      <c r="C24" s="261"/>
      <c r="D24" s="262">
        <v>0.25249999999999995</v>
      </c>
      <c r="E24" s="262">
        <v>0.32100000000000001</v>
      </c>
      <c r="F24" s="262">
        <v>0.27800000000000002</v>
      </c>
      <c r="G24" s="262">
        <v>0.19500000000000001</v>
      </c>
      <c r="H24" s="262">
        <v>0.14399999999999999</v>
      </c>
      <c r="I24" s="263">
        <v>9.2999999999999999E-2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 ht="14.5" customHeight="1">
      <c r="A25" s="49"/>
      <c r="B25" s="269" t="s">
        <v>1403</v>
      </c>
      <c r="C25" s="267">
        <v>0.68</v>
      </c>
      <c r="D25" s="267">
        <v>0.6835</v>
      </c>
      <c r="E25" s="267">
        <v>0.6915</v>
      </c>
      <c r="F25" s="267">
        <v>0.70050000000000001</v>
      </c>
      <c r="G25" s="267">
        <v>0.70599999999999996</v>
      </c>
      <c r="H25" s="267">
        <v>0.71799999999999997</v>
      </c>
      <c r="I25" s="270">
        <v>0.72599999999999998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 ht="14.5" customHeight="1">
      <c r="A26" s="49"/>
      <c r="B26" s="260" t="s">
        <v>1408</v>
      </c>
      <c r="C26" s="264">
        <v>0.12</v>
      </c>
      <c r="D26" s="264">
        <v>0.11799999999999999</v>
      </c>
      <c r="E26" s="264">
        <v>0.113</v>
      </c>
      <c r="F26" s="264">
        <v>0.115</v>
      </c>
      <c r="G26" s="264">
        <v>0.108</v>
      </c>
      <c r="H26" s="264">
        <v>0.105</v>
      </c>
      <c r="I26" s="265">
        <v>0.105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 ht="14.5" customHeight="1">
      <c r="A27" s="49"/>
      <c r="B27" s="271" t="s">
        <v>268</v>
      </c>
      <c r="C27" s="272">
        <v>0.3</v>
      </c>
      <c r="D27" s="272"/>
      <c r="E27" s="272"/>
      <c r="F27" s="272"/>
      <c r="G27" s="272"/>
      <c r="H27" s="272"/>
      <c r="I27" s="272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 ht="14.5" customHeight="1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 ht="14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 ht="17.25" customHeight="1">
      <c r="A30" s="49"/>
      <c r="B30" s="266" t="s">
        <v>1409</v>
      </c>
      <c r="C30" s="50">
        <f ca="1">YEAR(TODAY())</f>
        <v>2023</v>
      </c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 ht="17.25" customHeight="1">
      <c r="A31" s="49"/>
      <c r="B31" s="49" t="s">
        <v>102</v>
      </c>
      <c r="C31" s="111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 ht="17.25" customHeight="1">
      <c r="A32" s="49"/>
      <c r="B32" s="106" t="s">
        <v>278</v>
      </c>
      <c r="C32" s="113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 ht="17.25" customHeight="1">
      <c r="A33" s="49"/>
      <c r="B33" s="69" t="s">
        <v>279</v>
      </c>
      <c r="C33" s="172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 ht="17.25" customHeight="1">
      <c r="A34" s="49"/>
      <c r="B34" s="106" t="s">
        <v>280</v>
      </c>
      <c r="C34" s="113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 ht="17.25" customHeight="1">
      <c r="A35" s="49"/>
      <c r="B35" s="69" t="s">
        <v>281</v>
      </c>
      <c r="C35" s="172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 ht="17.25" customHeight="1">
      <c r="A36" s="49"/>
      <c r="B36" s="76" t="s">
        <v>282</v>
      </c>
      <c r="C36" s="111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 ht="17.25" customHeight="1" thickBot="1">
      <c r="A37" s="49"/>
      <c r="B37" s="54" t="s">
        <v>101</v>
      </c>
      <c r="C37" s="173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 ht="14.5" customHeight="1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  <row r="294" spans="1:4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</row>
    <row r="295" spans="1:44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</row>
    <row r="296" spans="1:44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</row>
    <row r="297" spans="1:44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</row>
    <row r="298" spans="1:44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</row>
    <row r="299" spans="1:44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</row>
    <row r="300" spans="1:44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</row>
    <row r="301" spans="1:44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</row>
    <row r="302" spans="1:44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</row>
    <row r="303" spans="1:44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</row>
    <row r="304" spans="1:4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</row>
    <row r="305" spans="1:44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</row>
    <row r="306" spans="1:44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</row>
    <row r="307" spans="1:44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</row>
    <row r="308" spans="1:4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</row>
  </sheetData>
  <pageMargins left="0.75" right="0.75" top="1" bottom="1" header="0.5" footer="0.5"/>
  <pageSetup scale="36" orientation="portrait" r:id="rId1"/>
  <headerFooter alignWithMargins="0"/>
  <ignoredErrors>
    <ignoredError sqref="C20:I20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5B69-D05A-4E9D-805E-335661D0FFC0}">
  <sheetPr codeName="Sheet13"/>
  <dimension ref="A1:AS293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5" width="12.5" customWidth="1"/>
    <col min="6" max="6" width="14" bestFit="1" customWidth="1"/>
    <col min="7" max="7" width="12.5" customWidth="1"/>
    <col min="8" max="8" width="14" bestFit="1" customWidth="1"/>
    <col min="9" max="21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5" s="78" customFormat="1" ht="18">
      <c r="A2" s="77"/>
      <c r="B2" s="84" t="s">
        <v>1413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5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5">
      <c r="A6" s="49"/>
      <c r="B6" s="120" t="s">
        <v>289</v>
      </c>
      <c r="C6" s="59" t="s">
        <v>141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5" ht="16" thickBot="1">
      <c r="A7" s="49"/>
      <c r="B7" s="119" t="s">
        <v>290</v>
      </c>
      <c r="C7" s="56" t="s">
        <v>291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5">
      <c r="A8" s="49"/>
      <c r="B8" s="6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5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5">
      <c r="A10" s="49"/>
      <c r="B10" s="49" t="s">
        <v>292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5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5">
      <c r="A12" s="49"/>
      <c r="B12" s="49"/>
      <c r="C12" s="177"/>
      <c r="D12" s="297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5" ht="14.5" customHeight="1">
      <c r="A13" s="49"/>
      <c r="B13" s="50" t="s">
        <v>293</v>
      </c>
      <c r="C13" s="108" t="s">
        <v>192</v>
      </c>
      <c r="D13" s="108" t="s">
        <v>294</v>
      </c>
      <c r="E13" s="108" t="s">
        <v>295</v>
      </c>
      <c r="F13" s="108" t="s">
        <v>270</v>
      </c>
      <c r="G13" s="108" t="s">
        <v>296</v>
      </c>
      <c r="H13" s="108" t="s">
        <v>297</v>
      </c>
      <c r="I13" s="108" t="s">
        <v>298</v>
      </c>
      <c r="J13" s="49"/>
      <c r="K13" s="49"/>
      <c r="L13" s="49"/>
      <c r="M13" s="49"/>
      <c r="N13" s="49"/>
      <c r="O13" s="10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</row>
    <row r="14" spans="1:45" ht="14.5" customHeight="1">
      <c r="A14" s="49"/>
      <c r="B14" s="49" t="s">
        <v>299</v>
      </c>
      <c r="C14" s="327">
        <v>12</v>
      </c>
      <c r="D14" s="327">
        <v>390</v>
      </c>
      <c r="E14" s="327">
        <v>5</v>
      </c>
      <c r="F14" s="327">
        <v>119990</v>
      </c>
      <c r="G14" s="322"/>
      <c r="H14" s="322"/>
      <c r="I14" s="322"/>
      <c r="J14" s="88"/>
      <c r="K14" s="88"/>
      <c r="L14" s="88"/>
      <c r="M14" s="88"/>
      <c r="N14" s="88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</row>
    <row r="15" spans="1:45" ht="14.5" customHeight="1">
      <c r="A15" s="49"/>
      <c r="B15" s="49" t="s">
        <v>300</v>
      </c>
      <c r="C15" s="327">
        <v>20</v>
      </c>
      <c r="D15" s="327">
        <v>315</v>
      </c>
      <c r="E15" s="327">
        <v>5</v>
      </c>
      <c r="F15" s="327">
        <v>56990</v>
      </c>
      <c r="G15" s="322"/>
      <c r="H15" s="322"/>
      <c r="I15" s="322"/>
      <c r="J15" s="88"/>
      <c r="K15" s="88"/>
      <c r="L15" s="88"/>
      <c r="M15" s="88"/>
      <c r="N15" s="8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4.5" customHeight="1">
      <c r="A16" s="49"/>
      <c r="B16" s="49" t="s">
        <v>301</v>
      </c>
      <c r="C16" s="327">
        <v>8</v>
      </c>
      <c r="D16" s="327">
        <v>340</v>
      </c>
      <c r="E16" s="327">
        <v>7</v>
      </c>
      <c r="F16" s="327">
        <v>119990</v>
      </c>
      <c r="G16" s="322"/>
      <c r="H16" s="322"/>
      <c r="I16" s="322"/>
      <c r="J16" s="88"/>
      <c r="K16" s="88"/>
      <c r="L16" s="88"/>
      <c r="M16" s="88"/>
      <c r="N16" s="88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</row>
    <row r="17" spans="1:45" ht="14.5" customHeight="1">
      <c r="A17" s="49"/>
      <c r="B17" s="51" t="s">
        <v>302</v>
      </c>
      <c r="C17" s="328">
        <v>10</v>
      </c>
      <c r="D17" s="328">
        <v>303</v>
      </c>
      <c r="E17" s="328">
        <v>5</v>
      </c>
      <c r="F17" s="328">
        <v>60990</v>
      </c>
      <c r="G17" s="322"/>
      <c r="H17" s="322"/>
      <c r="I17" s="322"/>
      <c r="J17" s="88"/>
      <c r="K17" s="88"/>
      <c r="L17" s="88"/>
      <c r="M17" s="88"/>
      <c r="N17" s="88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</row>
    <row r="18" spans="1:45" ht="14.5" customHeight="1" thickBot="1">
      <c r="A18" s="49"/>
      <c r="B18" s="54" t="s">
        <v>185</v>
      </c>
      <c r="C18" s="321"/>
      <c r="D18" s="54"/>
      <c r="E18" s="54"/>
      <c r="F18" s="54"/>
      <c r="G18" s="323"/>
      <c r="H18" s="323"/>
      <c r="I18" s="323"/>
      <c r="J18" s="88"/>
      <c r="K18" s="88"/>
      <c r="L18" s="88"/>
      <c r="M18" s="88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5" ht="14.5" customHeight="1">
      <c r="A19" s="49"/>
      <c r="B19" s="49"/>
      <c r="C19" s="115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5" ht="14.5" customHeight="1">
      <c r="A20" s="49"/>
      <c r="B20" s="49" t="s">
        <v>303</v>
      </c>
      <c r="C20" s="116">
        <v>0.12</v>
      </c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5" ht="14.5" customHeight="1">
      <c r="A21" s="49"/>
      <c r="B21" s="49"/>
      <c r="C21" s="115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5" ht="14.5" customHeight="1">
      <c r="A22" s="49"/>
      <c r="B22" s="49"/>
      <c r="C22" s="115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5" ht="14.5" customHeight="1">
      <c r="A23" s="49"/>
      <c r="B23" s="49"/>
      <c r="C23" s="115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5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5">
      <c r="A26" s="49"/>
      <c r="B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5">
      <c r="A27" s="49"/>
      <c r="B27" s="49"/>
      <c r="C27" s="49"/>
      <c r="D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5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5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5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</sheetData>
  <pageMargins left="0.75" right="0.75" top="1" bottom="1" header="0.5" footer="0.5"/>
  <pageSetup scale="3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4005-B42A-4601-96B4-C9DA1F7CD42B}">
  <sheetPr codeName="Sheet24"/>
  <dimension ref="A1:AR400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3" width="15.5" customWidth="1"/>
    <col min="4" max="21" width="12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1137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>
      <c r="A6" s="49"/>
      <c r="B6" s="136" t="s">
        <v>400</v>
      </c>
      <c r="C6" s="59" t="s">
        <v>1395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>
      <c r="A7" s="49"/>
      <c r="B7" s="141" t="s">
        <v>1193</v>
      </c>
      <c r="C7" s="49" t="s">
        <v>1194</v>
      </c>
      <c r="D7" s="49"/>
      <c r="E7" s="49"/>
      <c r="F7" s="57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6" thickBot="1">
      <c r="A8" s="49"/>
      <c r="B8" s="137" t="s">
        <v>1396</v>
      </c>
      <c r="C8" s="56" t="s">
        <v>1397</v>
      </c>
      <c r="D8" s="56"/>
      <c r="E8" s="56"/>
      <c r="F8" s="55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6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 t="s">
        <v>1050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49" t="s">
        <v>1051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>
      <c r="A15" s="49"/>
      <c r="B15" s="69" t="s">
        <v>1047</v>
      </c>
      <c r="C15" s="87" t="s">
        <v>1049</v>
      </c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>
      <c r="A16" s="49"/>
      <c r="B16" s="69" t="s">
        <v>1048</v>
      </c>
      <c r="C16" s="174">
        <v>44286</v>
      </c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>
      <c r="A18" s="49"/>
      <c r="B18" s="69" t="s">
        <v>1394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</row>
    <row r="19" spans="1:44" ht="14.5" customHeight="1">
      <c r="A19" s="49"/>
      <c r="B19" s="69"/>
      <c r="C19" s="49"/>
      <c r="D19" s="10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</row>
    <row r="20" spans="1:44" ht="14.5" customHeight="1">
      <c r="A20" s="49"/>
      <c r="B20" s="69" t="s">
        <v>1052</v>
      </c>
      <c r="C20" s="8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</row>
    <row r="21" spans="1:44" ht="14.5" customHeight="1">
      <c r="A21" s="49"/>
      <c r="B21" s="49"/>
      <c r="C21" s="88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</row>
    <row r="22" spans="1:44" ht="14.5" customHeight="1">
      <c r="A22" s="49"/>
      <c r="B22" s="49"/>
      <c r="C22" s="8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</row>
    <row r="23" spans="1:44" ht="14.5" customHeight="1">
      <c r="A23" s="49"/>
      <c r="B23" s="69"/>
      <c r="C23" s="175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</row>
    <row r="24" spans="1:44" ht="14.5" customHeight="1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</row>
    <row r="25" spans="1:44" ht="14.5" customHeight="1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</row>
    <row r="26" spans="1:44" ht="14.5" customHeight="1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</row>
    <row r="27" spans="1:44" ht="14.5" customHeight="1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</row>
    <row r="28" spans="1:44" ht="14.5" customHeight="1">
      <c r="A28" s="49"/>
      <c r="B28" s="49"/>
      <c r="C28" s="115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>
      <c r="A30" s="49"/>
      <c r="B30" s="49"/>
      <c r="C30" s="175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>
      <c r="A31" s="49"/>
      <c r="B31" s="49"/>
      <c r="C31" s="175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  <row r="294" spans="1:4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</row>
    <row r="295" spans="1:44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</row>
    <row r="296" spans="1:44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</row>
    <row r="297" spans="1:44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</row>
    <row r="298" spans="1:44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</row>
    <row r="299" spans="1:44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1:44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1:44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1:44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1:44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1:44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2:35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2:35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2:35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2:35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2:35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2:35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2:35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2:35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2:35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2:35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2:35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2:35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2:35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2:35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2:35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2:35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2:35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2:35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2:35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2:35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2:35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2:35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2:35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2:35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2:35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2:35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2:35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2:35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2:35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2:35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2:35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2:35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2:35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2:35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2:35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2:35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2:35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2:35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2:35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2:35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2:35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2:35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2:35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2:35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2:35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2:35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2:35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2:35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2:35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2:35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2:35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2:35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2:35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2:35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2:35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0" spans="2:35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</row>
    <row r="361" spans="2:35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</row>
    <row r="362" spans="2:35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</row>
    <row r="363" spans="2:35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</row>
    <row r="364" spans="2:35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</row>
    <row r="365" spans="2:35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</row>
    <row r="366" spans="2:35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</row>
    <row r="367" spans="2:35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</row>
    <row r="368" spans="2:35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</row>
    <row r="369" spans="2:35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</row>
    <row r="370" spans="2:35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</row>
    <row r="371" spans="2:35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</row>
    <row r="372" spans="2:35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</row>
    <row r="373" spans="2:35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</row>
    <row r="374" spans="2:35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</row>
    <row r="375" spans="2:35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</row>
    <row r="376" spans="2:35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</row>
    <row r="377" spans="2:35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</row>
    <row r="378" spans="2:35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</row>
    <row r="379" spans="2:35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</row>
    <row r="380" spans="2:35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</row>
    <row r="381" spans="2:35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</row>
    <row r="382" spans="2:35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</row>
    <row r="383" spans="2:35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</row>
    <row r="384" spans="2:35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</row>
    <row r="385" spans="2:35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</row>
    <row r="386" spans="2:35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</row>
    <row r="387" spans="2:35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</row>
    <row r="388" spans="2:35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</row>
    <row r="389" spans="2:35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</row>
    <row r="390" spans="2:35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</row>
    <row r="391" spans="2:35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</row>
    <row r="392" spans="2:35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</row>
    <row r="393" spans="2:35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</row>
    <row r="394" spans="2:35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</row>
    <row r="395" spans="2:35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</row>
    <row r="396" spans="2:35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</row>
    <row r="397" spans="2:35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</row>
    <row r="398" spans="2:35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</row>
    <row r="399" spans="2:35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</row>
    <row r="400" spans="2:35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</row>
  </sheetData>
  <pageMargins left="0.75" right="0.75" top="1" bottom="1" header="0.5" footer="0.5"/>
  <pageSetup scale="36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5976-694C-4D59-88A5-8FAA3FAD17F0}">
  <sheetPr codeName="Sheet25"/>
  <dimension ref="A1:AS291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21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5" s="78" customFormat="1" ht="18">
      <c r="A2" s="77"/>
      <c r="B2" s="84" t="s">
        <v>1214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5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5">
      <c r="A6" s="49"/>
      <c r="B6" s="120" t="s">
        <v>77</v>
      </c>
      <c r="C6" s="59" t="s">
        <v>1042</v>
      </c>
      <c r="D6" s="59"/>
      <c r="E6" s="59"/>
      <c r="F6" s="59"/>
      <c r="G6" s="58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5">
      <c r="A7" s="49"/>
      <c r="B7" s="118" t="s">
        <v>1043</v>
      </c>
      <c r="C7" s="49" t="s">
        <v>1045</v>
      </c>
      <c r="D7" s="49"/>
      <c r="E7" s="49"/>
      <c r="F7" s="49"/>
      <c r="G7" s="57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5" ht="16" thickBot="1">
      <c r="A8" s="49"/>
      <c r="B8" s="119" t="s">
        <v>1044</v>
      </c>
      <c r="C8" s="56" t="s">
        <v>1046</v>
      </c>
      <c r="D8" s="56"/>
      <c r="E8" s="56"/>
      <c r="F8" s="56"/>
      <c r="G8" s="55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5">
      <c r="A9" s="49"/>
      <c r="B9" s="6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5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5" ht="14.5" customHeight="1">
      <c r="A11" s="49"/>
      <c r="B11" s="50" t="s">
        <v>293</v>
      </c>
      <c r="C11" s="108" t="s">
        <v>192</v>
      </c>
      <c r="D11" s="108" t="s">
        <v>294</v>
      </c>
      <c r="E11" s="108" t="s">
        <v>295</v>
      </c>
      <c r="F11" s="108" t="s">
        <v>270</v>
      </c>
      <c r="G11" s="108" t="s">
        <v>296</v>
      </c>
      <c r="H11" s="108" t="s">
        <v>297</v>
      </c>
      <c r="I11" s="108" t="s">
        <v>298</v>
      </c>
      <c r="J11" s="49"/>
      <c r="K11" s="49"/>
      <c r="L11" s="49"/>
      <c r="M11" s="49"/>
      <c r="N11" s="49"/>
      <c r="O11" s="10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</row>
    <row r="12" spans="1:45" ht="14.5" customHeight="1">
      <c r="A12" s="49"/>
      <c r="B12" s="49" t="s">
        <v>299</v>
      </c>
      <c r="C12" s="110">
        <v>12</v>
      </c>
      <c r="D12" s="290">
        <v>390</v>
      </c>
      <c r="E12" s="291">
        <v>5</v>
      </c>
      <c r="F12" s="294">
        <v>119990</v>
      </c>
      <c r="G12" s="296">
        <f>C12*F12</f>
        <v>1439880</v>
      </c>
      <c r="H12" s="111">
        <f>-(G12*$C$18)</f>
        <v>-172785.6</v>
      </c>
      <c r="I12" s="296">
        <f>SUM(G12:H12)</f>
        <v>1267094.3999999999</v>
      </c>
      <c r="J12" s="88"/>
      <c r="K12" s="88"/>
      <c r="L12" s="88"/>
      <c r="M12" s="88"/>
      <c r="N12" s="88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</row>
    <row r="13" spans="1:45" ht="14.5" customHeight="1">
      <c r="A13" s="49"/>
      <c r="B13" s="49" t="s">
        <v>300</v>
      </c>
      <c r="C13" s="110">
        <v>20</v>
      </c>
      <c r="D13" s="290">
        <v>315</v>
      </c>
      <c r="E13" s="291">
        <v>5</v>
      </c>
      <c r="F13" s="294">
        <v>56990</v>
      </c>
      <c r="G13" s="296">
        <f t="shared" ref="G13:G15" si="0">C13*F13</f>
        <v>1139800</v>
      </c>
      <c r="H13" s="111">
        <f t="shared" ref="H13:H15" si="1">-(G13*$C$18)</f>
        <v>-136776</v>
      </c>
      <c r="I13" s="296">
        <f t="shared" ref="I13:I15" si="2">SUM(G13:H13)</f>
        <v>1003024</v>
      </c>
      <c r="J13" s="88"/>
      <c r="K13" s="88"/>
      <c r="L13" s="88"/>
      <c r="M13" s="88"/>
      <c r="N13" s="88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</row>
    <row r="14" spans="1:45" ht="14.5" customHeight="1">
      <c r="A14" s="49"/>
      <c r="B14" s="49" t="s">
        <v>301</v>
      </c>
      <c r="C14" s="110">
        <v>8</v>
      </c>
      <c r="D14" s="290">
        <v>340</v>
      </c>
      <c r="E14" s="291">
        <v>7</v>
      </c>
      <c r="F14" s="294">
        <v>119990</v>
      </c>
      <c r="G14" s="296">
        <f t="shared" si="0"/>
        <v>959920</v>
      </c>
      <c r="H14" s="111">
        <f t="shared" si="1"/>
        <v>-115190.39999999999</v>
      </c>
      <c r="I14" s="296">
        <f t="shared" si="2"/>
        <v>844729.6</v>
      </c>
      <c r="J14" s="88"/>
      <c r="K14" s="88"/>
      <c r="L14" s="88"/>
      <c r="M14" s="88"/>
      <c r="N14" s="88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</row>
    <row r="15" spans="1:45" ht="14.5" customHeight="1">
      <c r="A15" s="49"/>
      <c r="B15" s="51" t="s">
        <v>302</v>
      </c>
      <c r="C15" s="112">
        <v>10</v>
      </c>
      <c r="D15" s="292">
        <v>303</v>
      </c>
      <c r="E15" s="293">
        <v>5</v>
      </c>
      <c r="F15" s="295">
        <v>60990</v>
      </c>
      <c r="G15" s="296">
        <f t="shared" si="0"/>
        <v>609900</v>
      </c>
      <c r="H15" s="111">
        <f t="shared" si="1"/>
        <v>-73188</v>
      </c>
      <c r="I15" s="296">
        <f t="shared" si="2"/>
        <v>536712</v>
      </c>
      <c r="J15" s="88"/>
      <c r="K15" s="88"/>
      <c r="L15" s="88"/>
      <c r="M15" s="88"/>
      <c r="N15" s="8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4.5" customHeight="1" thickBot="1">
      <c r="A16" s="49"/>
      <c r="B16" s="54" t="s">
        <v>185</v>
      </c>
      <c r="C16" s="114"/>
      <c r="D16" s="53"/>
      <c r="E16" s="53"/>
      <c r="F16" s="53"/>
      <c r="G16" s="53">
        <f>SUM(G12:G15)</f>
        <v>4149500</v>
      </c>
      <c r="H16" s="53">
        <f t="shared" ref="H16:I16" si="3">SUM(H12:H15)</f>
        <v>-497940</v>
      </c>
      <c r="I16" s="53">
        <f t="shared" si="3"/>
        <v>3651560</v>
      </c>
      <c r="J16" s="88"/>
      <c r="K16" s="88"/>
      <c r="L16" s="88"/>
      <c r="M16" s="88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49"/>
      <c r="C17" s="115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49" t="s">
        <v>303</v>
      </c>
      <c r="C18" s="116">
        <v>0.12</v>
      </c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49"/>
      <c r="C19" s="116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49"/>
      <c r="C20" s="115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>
      <c r="A21" s="49"/>
      <c r="B21" s="49"/>
      <c r="C21" s="115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>
      <c r="A24" s="49"/>
      <c r="B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>
      <c r="A25" s="49"/>
      <c r="B25" s="49"/>
      <c r="C25" s="49"/>
      <c r="D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</sheetData>
  <pageMargins left="0.75" right="0.75" top="1" bottom="1" header="0.5" footer="0.5"/>
  <pageSetup scale="36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A23F5-EE29-42E7-99CB-03046F333F02}">
  <sheetPr codeName="Sheet14"/>
  <dimension ref="A1:AS295"/>
  <sheetViews>
    <sheetView showGridLines="0" topLeftCell="A3" zoomScale="130" zoomScaleNormal="130" zoomScaleSheetLayoutView="130" workbookViewId="0">
      <selection activeCell="G14" sqref="G14"/>
    </sheetView>
  </sheetViews>
  <sheetFormatPr baseColWidth="10" defaultColWidth="7.5" defaultRowHeight="15"/>
  <cols>
    <col min="1" max="1" width="2.33203125" customWidth="1"/>
    <col min="2" max="2" width="30.5" customWidth="1"/>
    <col min="3" max="21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5" s="78" customFormat="1" ht="18">
      <c r="A2" s="77"/>
      <c r="B2" s="84" t="s">
        <v>359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5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5" ht="16" thickBot="1">
      <c r="A6" s="49"/>
      <c r="B6" s="121" t="s">
        <v>357</v>
      </c>
      <c r="C6" s="105" t="s">
        <v>358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5">
      <c r="A7" s="49"/>
      <c r="B7" s="6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5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5">
      <c r="A9" s="49"/>
      <c r="B9" s="49" t="s">
        <v>362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5">
      <c r="A10" s="49"/>
      <c r="B10" s="49" t="s">
        <v>363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5">
      <c r="A11" s="49"/>
      <c r="B11" s="49" t="s">
        <v>364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5">
      <c r="A12" s="49"/>
      <c r="B12" s="49" t="s">
        <v>1411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5" ht="14.5" customHeight="1">
      <c r="A15" s="49"/>
      <c r="B15" s="123" t="s">
        <v>304</v>
      </c>
      <c r="C15" s="108" t="s">
        <v>305</v>
      </c>
      <c r="D15" s="108" t="s">
        <v>306</v>
      </c>
      <c r="E15" s="108" t="s">
        <v>360</v>
      </c>
      <c r="F15" s="108" t="s">
        <v>307</v>
      </c>
      <c r="G15" s="117"/>
      <c r="H15" s="117"/>
      <c r="I15" s="117"/>
      <c r="J15" s="49"/>
      <c r="K15" s="49"/>
      <c r="L15" s="49"/>
      <c r="M15" s="49"/>
      <c r="N15" s="49"/>
      <c r="O15" s="10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4.5" customHeight="1">
      <c r="A16" s="49"/>
      <c r="B16" s="122" t="s">
        <v>361</v>
      </c>
      <c r="C16" s="125">
        <v>0.28309046116365555</v>
      </c>
      <c r="D16" s="125">
        <v>0.42549885754344385</v>
      </c>
      <c r="E16" s="125">
        <v>0.10892839841000612</v>
      </c>
      <c r="F16" s="125">
        <v>0.97296352410673681</v>
      </c>
      <c r="G16" s="111"/>
      <c r="H16" s="111"/>
      <c r="I16" s="111"/>
      <c r="J16" s="88"/>
      <c r="K16" s="88"/>
      <c r="L16" s="88"/>
      <c r="M16" s="88"/>
      <c r="N16" s="88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</row>
    <row r="17" spans="1:45" ht="14.5" customHeight="1">
      <c r="A17" s="49"/>
      <c r="B17" s="122" t="s">
        <v>317</v>
      </c>
      <c r="C17" s="125">
        <v>0.11422207883523816</v>
      </c>
      <c r="D17" s="125">
        <v>0.84956896589203967</v>
      </c>
      <c r="E17" s="125">
        <v>0.45048039199566392</v>
      </c>
      <c r="F17" s="125">
        <v>0.21849783176931847</v>
      </c>
      <c r="G17" s="111"/>
      <c r="H17" s="111"/>
      <c r="I17" s="111"/>
      <c r="J17" s="88"/>
      <c r="K17" s="88"/>
      <c r="L17" s="88"/>
      <c r="M17" s="88"/>
      <c r="N17" s="88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</row>
    <row r="18" spans="1:45" ht="14.5" customHeight="1">
      <c r="A18" s="49"/>
      <c r="B18" s="122" t="s">
        <v>308</v>
      </c>
      <c r="C18" s="125">
        <v>0.29873881716424244</v>
      </c>
      <c r="D18" s="125">
        <v>0.81698846600787378</v>
      </c>
      <c r="E18" s="125">
        <v>0.3526127944907812</v>
      </c>
      <c r="F18" s="125">
        <v>0.98589240706591919</v>
      </c>
      <c r="G18" s="111"/>
      <c r="H18" s="111"/>
      <c r="I18" s="111"/>
      <c r="J18" s="88"/>
      <c r="K18" s="88"/>
      <c r="L18" s="88"/>
      <c r="M18" s="88"/>
      <c r="N18" s="88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</row>
    <row r="19" spans="1:45" ht="14.5" customHeight="1">
      <c r="A19" s="49"/>
      <c r="B19" s="122" t="s">
        <v>319</v>
      </c>
      <c r="C19" s="125">
        <v>0.77138146949212116</v>
      </c>
      <c r="D19" s="125">
        <v>0.58177204151420625</v>
      </c>
      <c r="E19" s="125">
        <v>0.66067084980076618</v>
      </c>
      <c r="F19" s="125">
        <v>0.98717069219880238</v>
      </c>
      <c r="G19" s="111"/>
      <c r="H19" s="111"/>
      <c r="I19" s="111"/>
      <c r="J19" s="88"/>
      <c r="K19" s="88"/>
      <c r="L19" s="88"/>
      <c r="M19" s="88"/>
      <c r="N19" s="88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</row>
    <row r="20" spans="1:45" ht="14.5" customHeight="1">
      <c r="A20" s="49"/>
      <c r="B20" s="122" t="s">
        <v>342</v>
      </c>
      <c r="C20" s="125">
        <v>0.67113506144564661</v>
      </c>
      <c r="D20" s="125">
        <v>0.80636694467507208</v>
      </c>
      <c r="E20" s="125">
        <v>0.23854611317746999</v>
      </c>
      <c r="F20" s="125">
        <v>0.17943945294086816</v>
      </c>
      <c r="G20" s="89"/>
      <c r="H20" s="89"/>
      <c r="I20" s="89"/>
      <c r="J20" s="88"/>
      <c r="K20" s="88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5" ht="14.5" customHeight="1">
      <c r="A21" s="49"/>
      <c r="B21" s="122" t="s">
        <v>310</v>
      </c>
      <c r="C21" s="125">
        <v>0.33478409409811538</v>
      </c>
      <c r="D21" s="125">
        <v>0.16138611934070313</v>
      </c>
      <c r="E21" s="125">
        <v>0.25324849276884553</v>
      </c>
      <c r="F21" s="125">
        <v>0.22273157541820177</v>
      </c>
      <c r="G21" s="88"/>
      <c r="H21" s="88"/>
      <c r="I21" s="88"/>
      <c r="J21" s="88"/>
      <c r="K21" s="88"/>
      <c r="L21" s="88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5" ht="14.5" customHeight="1">
      <c r="A22" s="49"/>
      <c r="B22" s="122" t="s">
        <v>322</v>
      </c>
      <c r="C22" s="125">
        <v>0.30953834839741856</v>
      </c>
      <c r="D22" s="125">
        <v>0.59100826822181196</v>
      </c>
      <c r="E22" s="125">
        <v>0.1098999295536407</v>
      </c>
      <c r="F22" s="125">
        <v>0.60464992962222264</v>
      </c>
      <c r="G22" s="88"/>
      <c r="H22" s="88"/>
      <c r="I22" s="88"/>
      <c r="J22" s="88"/>
      <c r="K22" s="88"/>
      <c r="L22" s="88"/>
      <c r="M22" s="88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5" ht="14.5" customHeight="1">
      <c r="A23" s="49"/>
      <c r="B23" s="122" t="s">
        <v>348</v>
      </c>
      <c r="C23" s="125">
        <v>0.29567708236267021</v>
      </c>
      <c r="D23" s="125">
        <v>0.34068754097088461</v>
      </c>
      <c r="E23" s="125">
        <v>0.28524952503646139</v>
      </c>
      <c r="F23" s="125">
        <v>0.81846907645159916</v>
      </c>
      <c r="G23" s="88"/>
      <c r="H23" s="88"/>
      <c r="I23" s="88"/>
      <c r="J23" s="88"/>
      <c r="K23" s="88"/>
      <c r="L23" s="88"/>
      <c r="M23" s="88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5" ht="14.5" customHeight="1">
      <c r="A24" s="49"/>
      <c r="B24" s="122" t="s">
        <v>326</v>
      </c>
      <c r="C24" s="125">
        <v>0.39467040394691444</v>
      </c>
      <c r="D24" s="125">
        <v>0.53153023104127495</v>
      </c>
      <c r="E24" s="125">
        <v>0.72130793271080584</v>
      </c>
      <c r="F24" s="125">
        <v>6.8936974748657232E-2</v>
      </c>
      <c r="G24" s="88"/>
      <c r="H24" s="88"/>
      <c r="I24" s="88"/>
      <c r="J24" s="88"/>
      <c r="K24" s="88"/>
      <c r="L24" s="88"/>
      <c r="M24" s="88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5" ht="14.5" customHeight="1">
      <c r="A25" s="49"/>
      <c r="B25" s="122" t="s">
        <v>309</v>
      </c>
      <c r="C25" s="125">
        <v>0.7434164298342395</v>
      </c>
      <c r="D25" s="125">
        <v>0.89955849787499109</v>
      </c>
      <c r="E25" s="125">
        <v>1.7519033453309296E-3</v>
      </c>
      <c r="F25" s="125">
        <v>0.77048809363567194</v>
      </c>
      <c r="G25" s="88"/>
      <c r="H25" s="88"/>
      <c r="I25" s="88"/>
      <c r="J25" s="88"/>
      <c r="K25" s="88"/>
      <c r="L25" s="88"/>
      <c r="M25" s="88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5">
      <c r="A26" s="49"/>
      <c r="B26" s="122" t="s">
        <v>330</v>
      </c>
      <c r="C26" s="125">
        <v>4.531774412193823E-2</v>
      </c>
      <c r="D26" s="125">
        <v>0.58062308287301179</v>
      </c>
      <c r="E26" s="125">
        <v>0.88501151533213551</v>
      </c>
      <c r="F26" s="125">
        <v>0.62825242780462598</v>
      </c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5">
      <c r="A27" s="49"/>
      <c r="B27" s="122" t="s">
        <v>321</v>
      </c>
      <c r="C27" s="125">
        <v>0.24403720971443588</v>
      </c>
      <c r="D27" s="125">
        <v>0.92716098172964057</v>
      </c>
      <c r="E27" s="125">
        <v>4.2968606533196896E-2</v>
      </c>
      <c r="F27" s="125">
        <v>0.89293967985002864</v>
      </c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5">
      <c r="A28" s="49"/>
      <c r="B28" s="122" t="s">
        <v>323</v>
      </c>
      <c r="C28" s="125">
        <v>0.29933975560104975</v>
      </c>
      <c r="D28" s="125">
        <v>0.37373457566994939</v>
      </c>
      <c r="E28" s="125">
        <v>0.79848693802150328</v>
      </c>
      <c r="F28" s="125">
        <v>0.14170940542052568</v>
      </c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5">
      <c r="A29" s="49"/>
      <c r="B29" s="122" t="s">
        <v>343</v>
      </c>
      <c r="C29" s="125">
        <v>0.32232878218535321</v>
      </c>
      <c r="D29" s="125">
        <v>0.99923277267956567</v>
      </c>
      <c r="E29" s="125">
        <v>0.89078937049614226</v>
      </c>
      <c r="F29" s="125">
        <v>0.9383124014994958</v>
      </c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5">
      <c r="A30" s="49"/>
      <c r="B30" s="122" t="s">
        <v>325</v>
      </c>
      <c r="C30" s="125">
        <v>0.85965328827372278</v>
      </c>
      <c r="D30" s="125">
        <v>0.79565119650942506</v>
      </c>
      <c r="E30" s="125">
        <v>0.95376136748140572</v>
      </c>
      <c r="F30" s="125">
        <v>0.6863881747821271</v>
      </c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5">
      <c r="A31" s="49"/>
      <c r="B31" s="122" t="s">
        <v>337</v>
      </c>
      <c r="C31" s="125">
        <v>0.40493217711311025</v>
      </c>
      <c r="D31" s="125">
        <v>0.83827386203006793</v>
      </c>
      <c r="E31" s="125">
        <v>0.13306130141446704</v>
      </c>
      <c r="F31" s="125">
        <v>0.39294107023059888</v>
      </c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5">
      <c r="A32" s="49"/>
      <c r="B32" s="122" t="s">
        <v>327</v>
      </c>
      <c r="C32" s="125">
        <v>0.39659731907088536</v>
      </c>
      <c r="D32" s="125">
        <v>0.49267172411056726</v>
      </c>
      <c r="E32" s="125">
        <v>0.71240630424701534</v>
      </c>
      <c r="F32" s="125">
        <v>0.11883845390012449</v>
      </c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122" t="s">
        <v>353</v>
      </c>
      <c r="C33" s="125">
        <v>0.78702678751836797</v>
      </c>
      <c r="D33" s="125">
        <v>0.4182660249178376</v>
      </c>
      <c r="E33" s="125">
        <v>0.85912490007672193</v>
      </c>
      <c r="F33" s="125">
        <v>0.58926256868819449</v>
      </c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122" t="s">
        <v>344</v>
      </c>
      <c r="C34" s="125">
        <v>0.2297572303978429</v>
      </c>
      <c r="D34" s="125">
        <v>0.29761895576075337</v>
      </c>
      <c r="E34" s="125">
        <v>0.85841532892063377</v>
      </c>
      <c r="F34" s="125">
        <v>0.4577740049158483</v>
      </c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122" t="s">
        <v>354</v>
      </c>
      <c r="C35" s="125">
        <v>0.50831842189240695</v>
      </c>
      <c r="D35" s="125">
        <v>0.45131789610846351</v>
      </c>
      <c r="E35" s="125">
        <v>0.22294664875041148</v>
      </c>
      <c r="F35" s="125">
        <v>0.26271122716254092</v>
      </c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122" t="s">
        <v>314</v>
      </c>
      <c r="C36" s="125">
        <v>0.60811015569920268</v>
      </c>
      <c r="D36" s="125">
        <v>0.28756830099265529</v>
      </c>
      <c r="E36" s="125">
        <v>0.17585926055968171</v>
      </c>
      <c r="F36" s="125">
        <v>0.77107552728861506</v>
      </c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122" t="s">
        <v>345</v>
      </c>
      <c r="C37" s="125">
        <v>0.59301433396034675</v>
      </c>
      <c r="D37" s="125">
        <v>0.95975800720749382</v>
      </c>
      <c r="E37" s="125">
        <v>0.37557441335540398</v>
      </c>
      <c r="F37" s="125">
        <v>8.8499511918055718E-2</v>
      </c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122" t="s">
        <v>311</v>
      </c>
      <c r="C38" s="125">
        <v>0.72847275445834081</v>
      </c>
      <c r="D38" s="125">
        <v>0.9606857237430837</v>
      </c>
      <c r="E38" s="125">
        <v>0.92947137152982295</v>
      </c>
      <c r="F38" s="125">
        <v>0.39360803984787174</v>
      </c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122" t="s">
        <v>331</v>
      </c>
      <c r="C39" s="125">
        <v>0.19401168080927955</v>
      </c>
      <c r="D39" s="125">
        <v>0.63938056226952089</v>
      </c>
      <c r="E39" s="125">
        <v>0.89682789904759097</v>
      </c>
      <c r="F39" s="125">
        <v>0.61326552423629221</v>
      </c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122" t="s">
        <v>316</v>
      </c>
      <c r="C40" s="125">
        <v>0.42818669584286817</v>
      </c>
      <c r="D40" s="125">
        <v>0.70604361620366418</v>
      </c>
      <c r="E40" s="125">
        <v>0.5032564598324536</v>
      </c>
      <c r="F40" s="125">
        <v>0.77422566457862363</v>
      </c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122" t="s">
        <v>312</v>
      </c>
      <c r="C41" s="125">
        <v>0.84238736754617372</v>
      </c>
      <c r="D41" s="125">
        <v>0.65502156732140793</v>
      </c>
      <c r="E41" s="125">
        <v>0.44017863284330938</v>
      </c>
      <c r="F41" s="125">
        <v>0.33887803176241083</v>
      </c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122" t="s">
        <v>352</v>
      </c>
      <c r="C42" s="125">
        <v>0.45788756402909114</v>
      </c>
      <c r="D42" s="125">
        <v>0.56738850148742481</v>
      </c>
      <c r="E42" s="125">
        <v>0.45193049867216939</v>
      </c>
      <c r="F42" s="125">
        <v>0.72203888977514918</v>
      </c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122" t="s">
        <v>356</v>
      </c>
      <c r="C43" s="125">
        <v>4.1437274959724713E-2</v>
      </c>
      <c r="D43" s="125">
        <v>0.39333806645499092</v>
      </c>
      <c r="E43" s="125">
        <v>0.54204950366950866</v>
      </c>
      <c r="F43" s="125">
        <v>0.18824822799161445</v>
      </c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122" t="s">
        <v>335</v>
      </c>
      <c r="C44" s="125">
        <v>0.25194367515097527</v>
      </c>
      <c r="D44" s="125">
        <v>0.24937154695506514</v>
      </c>
      <c r="E44" s="125">
        <v>0.17214623758623759</v>
      </c>
      <c r="F44" s="125">
        <v>0.66177209034411133</v>
      </c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122" t="s">
        <v>350</v>
      </c>
      <c r="C45" s="125">
        <v>0.54237867644368154</v>
      </c>
      <c r="D45" s="125">
        <v>0.29188194957641656</v>
      </c>
      <c r="E45" s="125">
        <v>0.81279311543676303</v>
      </c>
      <c r="F45" s="125">
        <v>0.55520076308845312</v>
      </c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122" t="s">
        <v>347</v>
      </c>
      <c r="C46" s="125">
        <v>0.47787404694335633</v>
      </c>
      <c r="D46" s="125">
        <v>0.63997774362852966</v>
      </c>
      <c r="E46" s="125">
        <v>0.24945362646220481</v>
      </c>
      <c r="F46" s="125">
        <v>0.13702391971651606</v>
      </c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122" t="s">
        <v>320</v>
      </c>
      <c r="C47" s="125">
        <v>0.64515577678465985</v>
      </c>
      <c r="D47" s="125">
        <v>0.83277913761095324</v>
      </c>
      <c r="E47" s="125">
        <v>0.50164151468736884</v>
      </c>
      <c r="F47" s="125">
        <v>0.10294464024889183</v>
      </c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122" t="s">
        <v>346</v>
      </c>
      <c r="C48" s="125">
        <v>0.9971782589222169</v>
      </c>
      <c r="D48" s="125">
        <v>0.42831270118358578</v>
      </c>
      <c r="E48" s="125">
        <v>0.7062869553746699</v>
      </c>
      <c r="F48" s="125">
        <v>0.28390803733733005</v>
      </c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122" t="s">
        <v>349</v>
      </c>
      <c r="C49" s="125">
        <v>0.95435138846082601</v>
      </c>
      <c r="D49" s="125">
        <v>0.13463630165304663</v>
      </c>
      <c r="E49" s="125">
        <v>0.62612489150419004</v>
      </c>
      <c r="F49" s="125">
        <v>0.20877585005201416</v>
      </c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122" t="s">
        <v>334</v>
      </c>
      <c r="C50" s="125">
        <v>0.47101010275085453</v>
      </c>
      <c r="D50" s="125">
        <v>6.7999455946550547E-2</v>
      </c>
      <c r="E50" s="125">
        <v>0.55794900157818483</v>
      </c>
      <c r="F50" s="125">
        <v>0.80156279665479346</v>
      </c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122" t="s">
        <v>351</v>
      </c>
      <c r="C51" s="125">
        <v>0.23912895945180723</v>
      </c>
      <c r="D51" s="125">
        <v>0.91747544346863674</v>
      </c>
      <c r="E51" s="125">
        <v>0.63581877468830361</v>
      </c>
      <c r="F51" s="125">
        <v>0.33823736014542738</v>
      </c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122" t="s">
        <v>339</v>
      </c>
      <c r="C52" s="125">
        <v>0.72286149945460465</v>
      </c>
      <c r="D52" s="125">
        <v>0.82433636725871873</v>
      </c>
      <c r="E52" s="125">
        <v>0.51165846557510142</v>
      </c>
      <c r="F52" s="125">
        <v>0.28171689519914334</v>
      </c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122" t="s">
        <v>333</v>
      </c>
      <c r="C53" s="125">
        <v>0.77587647221826928</v>
      </c>
      <c r="D53" s="125">
        <v>2.566312711546459E-2</v>
      </c>
      <c r="E53" s="125">
        <v>0.12341057542106226</v>
      </c>
      <c r="F53" s="125">
        <v>0.22347038280559672</v>
      </c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122" t="s">
        <v>328</v>
      </c>
      <c r="C54" s="125">
        <v>0.4025353962047219</v>
      </c>
      <c r="D54" s="125">
        <v>0.90515636673851763</v>
      </c>
      <c r="E54" s="125">
        <v>0.54208694996724971</v>
      </c>
      <c r="F54" s="125">
        <v>0.89904862134175867</v>
      </c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122" t="s">
        <v>329</v>
      </c>
      <c r="C55" s="125">
        <v>0.30902405380111853</v>
      </c>
      <c r="D55" s="125">
        <v>8.7061588112017141E-2</v>
      </c>
      <c r="E55" s="125">
        <v>0.73323240205066564</v>
      </c>
      <c r="F55" s="125">
        <v>0.87195999578451333</v>
      </c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122" t="s">
        <v>355</v>
      </c>
      <c r="C56" s="125">
        <v>0.7912483607056634</v>
      </c>
      <c r="D56" s="125">
        <v>0.59067136826452638</v>
      </c>
      <c r="E56" s="125">
        <v>0.40700359928261343</v>
      </c>
      <c r="F56" s="125">
        <v>0.25662717365177157</v>
      </c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122" t="s">
        <v>332</v>
      </c>
      <c r="C57" s="125">
        <v>0.67603773951002977</v>
      </c>
      <c r="D57" s="125">
        <v>0.76423365597962101</v>
      </c>
      <c r="E57" s="125">
        <v>0.84962106834062501</v>
      </c>
      <c r="F57" s="125">
        <v>0.34934056976750671</v>
      </c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122" t="s">
        <v>341</v>
      </c>
      <c r="C58" s="125">
        <v>8.2379473008134863E-2</v>
      </c>
      <c r="D58" s="125">
        <v>0.3947240279931491</v>
      </c>
      <c r="E58" s="125">
        <v>0.45487016357714505</v>
      </c>
      <c r="F58" s="125">
        <v>8.625447957165755E-2</v>
      </c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122" t="s">
        <v>313</v>
      </c>
      <c r="C59" s="125">
        <v>0.7742346227844854</v>
      </c>
      <c r="D59" s="125">
        <v>0.59079632643654056</v>
      </c>
      <c r="E59" s="125">
        <v>0.2988186604260864</v>
      </c>
      <c r="F59" s="125">
        <v>0.51010753943903731</v>
      </c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122" t="s">
        <v>338</v>
      </c>
      <c r="C60" s="125">
        <v>5.2550161237309712E-2</v>
      </c>
      <c r="D60" s="125">
        <v>0.33417343368883801</v>
      </c>
      <c r="E60" s="125">
        <v>0.18451709513664472</v>
      </c>
      <c r="F60" s="125">
        <v>0.21723877990868312</v>
      </c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122" t="s">
        <v>324</v>
      </c>
      <c r="C61" s="125">
        <v>0.20451466203027491</v>
      </c>
      <c r="D61" s="125">
        <v>0.14133045477492534</v>
      </c>
      <c r="E61" s="125">
        <v>7.9062061121869753E-2</v>
      </c>
      <c r="F61" s="125">
        <v>0.55684388367434567</v>
      </c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122" t="s">
        <v>318</v>
      </c>
      <c r="C62" s="125">
        <v>0.21856923182252141</v>
      </c>
      <c r="D62" s="125">
        <v>0.21240744786472221</v>
      </c>
      <c r="E62" s="125">
        <v>0.74405808207114488</v>
      </c>
      <c r="F62" s="125">
        <v>0.40822799398387055</v>
      </c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122" t="s">
        <v>315</v>
      </c>
      <c r="C63" s="125">
        <v>0.31299446207287052</v>
      </c>
      <c r="D63" s="125">
        <v>0.60419355332177949</v>
      </c>
      <c r="E63" s="125">
        <v>0.7102670851464713</v>
      </c>
      <c r="F63" s="125">
        <v>2.8311311964384078E-2</v>
      </c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122" t="s">
        <v>340</v>
      </c>
      <c r="C64" s="125">
        <v>0.83240509159291909</v>
      </c>
      <c r="D64" s="125">
        <v>0.43480583836424724</v>
      </c>
      <c r="E64" s="125">
        <v>0.35972155022572605</v>
      </c>
      <c r="F64" s="125">
        <v>0.77960834815585056</v>
      </c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122" t="s">
        <v>336</v>
      </c>
      <c r="C65" s="125">
        <v>0.64319795805075153</v>
      </c>
      <c r="D65" s="125">
        <v>1.5759825704452446E-2</v>
      </c>
      <c r="E65" s="125">
        <v>0.42288571136804565</v>
      </c>
      <c r="F65" s="125">
        <v>0.12569718896273052</v>
      </c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  <row r="294" spans="1:4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</row>
    <row r="295" spans="1:44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</row>
  </sheetData>
  <pageMargins left="0.75" right="0.75" top="1" bottom="1" header="0.5" footer="0.5"/>
  <pageSetup scale="36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8414F-63B1-49CD-B15B-F1BF774248A4}">
  <sheetPr codeName="Sheet15"/>
  <dimension ref="A1:AR296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6" width="12.5" customWidth="1"/>
    <col min="7" max="7" width="5.5" customWidth="1"/>
    <col min="8" max="8" width="15.5" customWidth="1"/>
    <col min="9" max="20" width="12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</row>
    <row r="2" spans="1:44" s="78" customFormat="1" ht="18">
      <c r="A2" s="77"/>
      <c r="B2" s="84" t="s">
        <v>1437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</row>
    <row r="5" spans="1:44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</row>
    <row r="6" spans="1:44" ht="16" thickBot="1">
      <c r="A6" s="49"/>
      <c r="B6" s="131" t="s">
        <v>1086</v>
      </c>
      <c r="C6" s="104" t="s">
        <v>368</v>
      </c>
      <c r="D6" s="104"/>
      <c r="E6" s="104"/>
      <c r="F6" s="104"/>
      <c r="G6" s="104"/>
      <c r="H6" s="105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</row>
    <row r="7" spans="1:44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</row>
    <row r="8" spans="1:44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</row>
    <row r="9" spans="1:44">
      <c r="A9" s="49"/>
      <c r="B9" s="49" t="s">
        <v>366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</row>
    <row r="10" spans="1:44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</row>
    <row r="11" spans="1:44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</row>
    <row r="12" spans="1:44">
      <c r="A12" s="49"/>
      <c r="B12" s="69"/>
      <c r="C12" s="117" t="s">
        <v>305</v>
      </c>
      <c r="D12" s="117" t="s">
        <v>306</v>
      </c>
      <c r="E12" s="117" t="s">
        <v>360</v>
      </c>
      <c r="F12" s="117" t="s">
        <v>307</v>
      </c>
      <c r="G12" s="117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</row>
    <row r="13" spans="1:44">
      <c r="A13" s="49"/>
      <c r="B13" s="49" t="s">
        <v>367</v>
      </c>
      <c r="C13" s="161">
        <v>0.2</v>
      </c>
      <c r="D13" s="161">
        <v>0.3</v>
      </c>
      <c r="E13" s="161">
        <v>0.1</v>
      </c>
      <c r="F13" s="161">
        <v>0.4</v>
      </c>
      <c r="G13" s="127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</row>
    <row r="14" spans="1:44">
      <c r="A14" s="49"/>
      <c r="B14" s="49"/>
      <c r="C14" s="124"/>
      <c r="D14" s="124"/>
      <c r="E14" s="124"/>
      <c r="F14" s="124"/>
      <c r="G14" s="127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</row>
    <row r="15" spans="1:44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</row>
    <row r="16" spans="1:44" ht="14.5" customHeight="1">
      <c r="A16" s="49"/>
      <c r="B16" s="123" t="s">
        <v>304</v>
      </c>
      <c r="C16" s="108" t="s">
        <v>305</v>
      </c>
      <c r="D16" s="108" t="s">
        <v>306</v>
      </c>
      <c r="E16" s="108" t="s">
        <v>360</v>
      </c>
      <c r="F16" s="108" t="s">
        <v>307</v>
      </c>
      <c r="G16" s="128"/>
      <c r="H16" s="126" t="s">
        <v>365</v>
      </c>
      <c r="I16" s="49"/>
      <c r="J16" s="49"/>
      <c r="K16" s="49"/>
      <c r="L16" s="49"/>
      <c r="M16" s="49"/>
      <c r="N16" s="10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122" t="s">
        <v>361</v>
      </c>
      <c r="C17" s="125">
        <v>0.28309046116365555</v>
      </c>
      <c r="D17" s="125">
        <v>0.42549885754344385</v>
      </c>
      <c r="E17" s="125">
        <v>0.10892839841000612</v>
      </c>
      <c r="F17" s="125">
        <v>0.97296352410673681</v>
      </c>
      <c r="G17" s="129"/>
      <c r="H17" s="130"/>
      <c r="I17" s="88"/>
      <c r="J17" s="88"/>
      <c r="K17" s="88"/>
      <c r="L17" s="88"/>
      <c r="M17" s="88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122" t="s">
        <v>317</v>
      </c>
      <c r="C18" s="125">
        <v>0.11422207883523816</v>
      </c>
      <c r="D18" s="125">
        <v>0.84956896589203967</v>
      </c>
      <c r="E18" s="125">
        <v>0.45048039199566392</v>
      </c>
      <c r="F18" s="125">
        <v>0.21849783176931847</v>
      </c>
      <c r="G18" s="129"/>
      <c r="H18" s="130"/>
      <c r="I18" s="88"/>
      <c r="J18" s="88"/>
      <c r="K18" s="88"/>
      <c r="L18" s="88"/>
      <c r="M18" s="88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122" t="s">
        <v>308</v>
      </c>
      <c r="C19" s="125">
        <v>0.29873881716424244</v>
      </c>
      <c r="D19" s="125">
        <v>0.81698846600787378</v>
      </c>
      <c r="E19" s="125">
        <v>0.3526127944907812</v>
      </c>
      <c r="F19" s="125">
        <v>0.98589240706591919</v>
      </c>
      <c r="G19" s="129"/>
      <c r="H19" s="130"/>
      <c r="I19" s="88"/>
      <c r="J19" s="88"/>
      <c r="K19" s="88"/>
      <c r="L19" s="88"/>
      <c r="M19" s="88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122" t="s">
        <v>319</v>
      </c>
      <c r="C20" s="125">
        <v>0.77138146949212116</v>
      </c>
      <c r="D20" s="125">
        <v>0.58177204151420625</v>
      </c>
      <c r="E20" s="125">
        <v>0.66067084980076618</v>
      </c>
      <c r="F20" s="125">
        <v>0.98717069219880238</v>
      </c>
      <c r="G20" s="129"/>
      <c r="H20" s="130"/>
      <c r="I20" s="88"/>
      <c r="J20" s="88"/>
      <c r="K20" s="88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>
      <c r="A21" s="49"/>
      <c r="B21" s="122" t="s">
        <v>342</v>
      </c>
      <c r="C21" s="125">
        <v>0.67113506144564661</v>
      </c>
      <c r="D21" s="125">
        <v>0.80636694467507208</v>
      </c>
      <c r="E21" s="125">
        <v>0.23854611317746999</v>
      </c>
      <c r="F21" s="125">
        <v>0.17943945294086816</v>
      </c>
      <c r="G21" s="129"/>
      <c r="H21" s="130"/>
      <c r="I21" s="88"/>
      <c r="J21" s="88"/>
      <c r="K21" s="88"/>
      <c r="L21" s="88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</row>
    <row r="22" spans="1:44" ht="14.5" customHeight="1">
      <c r="A22" s="49"/>
      <c r="B22" s="122" t="s">
        <v>310</v>
      </c>
      <c r="C22" s="125">
        <v>0.33478409409811538</v>
      </c>
      <c r="D22" s="125">
        <v>0.16138611934070313</v>
      </c>
      <c r="E22" s="125">
        <v>0.25324849276884553</v>
      </c>
      <c r="F22" s="125">
        <v>0.22273157541820177</v>
      </c>
      <c r="G22" s="129"/>
      <c r="H22" s="130"/>
      <c r="I22" s="88"/>
      <c r="J22" s="88"/>
      <c r="K22" s="88"/>
      <c r="L22" s="88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</row>
    <row r="23" spans="1:44" ht="14.5" customHeight="1">
      <c r="A23" s="49"/>
      <c r="B23" s="122" t="s">
        <v>322</v>
      </c>
      <c r="C23" s="125">
        <v>0.30953834839741856</v>
      </c>
      <c r="D23" s="125">
        <v>0.59100826822181196</v>
      </c>
      <c r="E23" s="125">
        <v>0.1098999295536407</v>
      </c>
      <c r="F23" s="125">
        <v>0.60464992962222264</v>
      </c>
      <c r="G23" s="129"/>
      <c r="H23" s="130"/>
      <c r="I23" s="88"/>
      <c r="J23" s="88"/>
      <c r="K23" s="88"/>
      <c r="L23" s="88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</row>
    <row r="24" spans="1:44" ht="14.5" customHeight="1">
      <c r="A24" s="49"/>
      <c r="B24" s="122" t="s">
        <v>348</v>
      </c>
      <c r="C24" s="125">
        <v>0.29567708236267021</v>
      </c>
      <c r="D24" s="125">
        <v>0.34068754097088461</v>
      </c>
      <c r="E24" s="125">
        <v>0.28524952503646139</v>
      </c>
      <c r="F24" s="125">
        <v>0.81846907645159916</v>
      </c>
      <c r="G24" s="129"/>
      <c r="H24" s="130"/>
      <c r="I24" s="88"/>
      <c r="J24" s="88"/>
      <c r="K24" s="88"/>
      <c r="L24" s="88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</row>
    <row r="25" spans="1:44" ht="14.5" customHeight="1">
      <c r="A25" s="49"/>
      <c r="B25" s="122" t="s">
        <v>326</v>
      </c>
      <c r="C25" s="125">
        <v>0.39467040394691444</v>
      </c>
      <c r="D25" s="125">
        <v>0.53153023104127495</v>
      </c>
      <c r="E25" s="125">
        <v>0.72130793271080584</v>
      </c>
      <c r="F25" s="125">
        <v>6.8936974748657232E-2</v>
      </c>
      <c r="G25" s="129"/>
      <c r="H25" s="130"/>
      <c r="I25" s="88"/>
      <c r="J25" s="88"/>
      <c r="K25" s="88"/>
      <c r="L25" s="88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</row>
    <row r="26" spans="1:44" ht="14.5" customHeight="1">
      <c r="A26" s="49"/>
      <c r="B26" s="122" t="s">
        <v>309</v>
      </c>
      <c r="C26" s="125">
        <v>0.7434164298342395</v>
      </c>
      <c r="D26" s="125">
        <v>0.89955849787499109</v>
      </c>
      <c r="E26" s="125">
        <v>1.7519033453309296E-3</v>
      </c>
      <c r="F26" s="125">
        <v>0.77048809363567194</v>
      </c>
      <c r="G26" s="129"/>
      <c r="H26" s="130"/>
      <c r="I26" s="88"/>
      <c r="J26" s="88"/>
      <c r="K26" s="88"/>
      <c r="L26" s="88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</row>
    <row r="27" spans="1:44">
      <c r="A27" s="49"/>
      <c r="B27" s="122" t="s">
        <v>330</v>
      </c>
      <c r="C27" s="125">
        <v>4.531774412193823E-2</v>
      </c>
      <c r="D27" s="125">
        <v>0.58062308287301179</v>
      </c>
      <c r="E27" s="125">
        <v>0.88501151533213551</v>
      </c>
      <c r="F27" s="125">
        <v>0.62825242780462598</v>
      </c>
      <c r="G27" s="129"/>
      <c r="H27" s="130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</row>
    <row r="28" spans="1:44">
      <c r="A28" s="49"/>
      <c r="B28" s="122" t="s">
        <v>321</v>
      </c>
      <c r="C28" s="125">
        <v>0.24403720971443588</v>
      </c>
      <c r="D28" s="125">
        <v>0.92716098172964057</v>
      </c>
      <c r="E28" s="125">
        <v>4.2968606533196896E-2</v>
      </c>
      <c r="F28" s="125">
        <v>0.89293967985002864</v>
      </c>
      <c r="G28" s="129"/>
      <c r="H28" s="130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</row>
    <row r="29" spans="1:44">
      <c r="A29" s="49"/>
      <c r="B29" s="122" t="s">
        <v>323</v>
      </c>
      <c r="C29" s="125">
        <v>0.29933975560104975</v>
      </c>
      <c r="D29" s="125">
        <v>0.37373457566994939</v>
      </c>
      <c r="E29" s="125">
        <v>0.79848693802150328</v>
      </c>
      <c r="F29" s="125">
        <v>0.14170940542052568</v>
      </c>
      <c r="G29" s="129"/>
      <c r="H29" s="130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</row>
    <row r="30" spans="1:44">
      <c r="A30" s="49"/>
      <c r="B30" s="122" t="s">
        <v>343</v>
      </c>
      <c r="C30" s="125">
        <v>0.32232878218535321</v>
      </c>
      <c r="D30" s="125">
        <v>0.99923277267956567</v>
      </c>
      <c r="E30" s="125">
        <v>0.89078937049614226</v>
      </c>
      <c r="F30" s="125">
        <v>0.9383124014994958</v>
      </c>
      <c r="G30" s="129"/>
      <c r="H30" s="130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</row>
    <row r="31" spans="1:44">
      <c r="A31" s="49"/>
      <c r="B31" s="122" t="s">
        <v>325</v>
      </c>
      <c r="C31" s="125">
        <v>0.85965328827372278</v>
      </c>
      <c r="D31" s="125">
        <v>0.79565119650942506</v>
      </c>
      <c r="E31" s="125">
        <v>0.95376136748140572</v>
      </c>
      <c r="F31" s="125">
        <v>0.6863881747821271</v>
      </c>
      <c r="G31" s="129"/>
      <c r="H31" s="130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</row>
    <row r="32" spans="1:44">
      <c r="A32" s="49"/>
      <c r="B32" s="122" t="s">
        <v>337</v>
      </c>
      <c r="C32" s="125">
        <v>0.40493217711311025</v>
      </c>
      <c r="D32" s="125">
        <v>0.83827386203006793</v>
      </c>
      <c r="E32" s="125">
        <v>0.13306130141446704</v>
      </c>
      <c r="F32" s="125">
        <v>0.39294107023059888</v>
      </c>
      <c r="G32" s="129"/>
      <c r="H32" s="130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</row>
    <row r="33" spans="1:43">
      <c r="A33" s="49"/>
      <c r="B33" s="122" t="s">
        <v>327</v>
      </c>
      <c r="C33" s="125">
        <v>0.39659731907088536</v>
      </c>
      <c r="D33" s="125">
        <v>0.49267172411056726</v>
      </c>
      <c r="E33" s="125">
        <v>0.71240630424701534</v>
      </c>
      <c r="F33" s="125">
        <v>0.11883845390012449</v>
      </c>
      <c r="G33" s="129"/>
      <c r="H33" s="130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</row>
    <row r="34" spans="1:43">
      <c r="A34" s="49"/>
      <c r="B34" s="122" t="s">
        <v>353</v>
      </c>
      <c r="C34" s="125">
        <v>0.78702678751836797</v>
      </c>
      <c r="D34" s="125">
        <v>0.4182660249178376</v>
      </c>
      <c r="E34" s="125">
        <v>0.85912490007672193</v>
      </c>
      <c r="F34" s="125">
        <v>0.58926256868819449</v>
      </c>
      <c r="G34" s="129"/>
      <c r="H34" s="130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</row>
    <row r="35" spans="1:43">
      <c r="A35" s="49"/>
      <c r="B35" s="122" t="s">
        <v>344</v>
      </c>
      <c r="C35" s="125">
        <v>0.2297572303978429</v>
      </c>
      <c r="D35" s="125">
        <v>0.29761895576075337</v>
      </c>
      <c r="E35" s="125">
        <v>0.85841532892063377</v>
      </c>
      <c r="F35" s="125">
        <v>0.4577740049158483</v>
      </c>
      <c r="G35" s="129"/>
      <c r="H35" s="130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</row>
    <row r="36" spans="1:43">
      <c r="A36" s="49"/>
      <c r="B36" s="122" t="s">
        <v>354</v>
      </c>
      <c r="C36" s="125">
        <v>0.50831842189240695</v>
      </c>
      <c r="D36" s="125">
        <v>0.45131789610846351</v>
      </c>
      <c r="E36" s="125">
        <v>0.22294664875041148</v>
      </c>
      <c r="F36" s="125">
        <v>0.26271122716254092</v>
      </c>
      <c r="G36" s="129"/>
      <c r="H36" s="130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</row>
    <row r="37" spans="1:43">
      <c r="A37" s="49"/>
      <c r="B37" s="122" t="s">
        <v>314</v>
      </c>
      <c r="C37" s="125">
        <v>0.60811015569920268</v>
      </c>
      <c r="D37" s="125">
        <v>0.28756830099265529</v>
      </c>
      <c r="E37" s="125">
        <v>0.17585926055968171</v>
      </c>
      <c r="F37" s="125">
        <v>0.77107552728861506</v>
      </c>
      <c r="G37" s="129"/>
      <c r="H37" s="130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</row>
    <row r="38" spans="1:43">
      <c r="A38" s="49"/>
      <c r="B38" s="122" t="s">
        <v>345</v>
      </c>
      <c r="C38" s="125">
        <v>0.59301433396034675</v>
      </c>
      <c r="D38" s="125">
        <v>0.95975800720749382</v>
      </c>
      <c r="E38" s="125">
        <v>0.37557441335540398</v>
      </c>
      <c r="F38" s="125">
        <v>8.8499511918055718E-2</v>
      </c>
      <c r="G38" s="129"/>
      <c r="H38" s="130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</row>
    <row r="39" spans="1:43">
      <c r="A39" s="49"/>
      <c r="B39" s="122" t="s">
        <v>311</v>
      </c>
      <c r="C39" s="125">
        <v>0.72847275445834081</v>
      </c>
      <c r="D39" s="125">
        <v>0.9606857237430837</v>
      </c>
      <c r="E39" s="125">
        <v>0.92947137152982295</v>
      </c>
      <c r="F39" s="125">
        <v>0.39360803984787174</v>
      </c>
      <c r="G39" s="129"/>
      <c r="H39" s="130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</row>
    <row r="40" spans="1:43">
      <c r="A40" s="49"/>
      <c r="B40" s="122" t="s">
        <v>331</v>
      </c>
      <c r="C40" s="125">
        <v>0.19401168080927955</v>
      </c>
      <c r="D40" s="125">
        <v>0.63938056226952089</v>
      </c>
      <c r="E40" s="125">
        <v>0.89682789904759097</v>
      </c>
      <c r="F40" s="125">
        <v>0.61326552423629221</v>
      </c>
      <c r="G40" s="129"/>
      <c r="H40" s="130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</row>
    <row r="41" spans="1:43">
      <c r="A41" s="49"/>
      <c r="B41" s="122" t="s">
        <v>316</v>
      </c>
      <c r="C41" s="125">
        <v>0.42818669584286817</v>
      </c>
      <c r="D41" s="125">
        <v>0.70604361620366418</v>
      </c>
      <c r="E41" s="125">
        <v>0.5032564598324536</v>
      </c>
      <c r="F41" s="125">
        <v>0.77422566457862363</v>
      </c>
      <c r="G41" s="129"/>
      <c r="H41" s="130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</row>
    <row r="42" spans="1:43">
      <c r="A42" s="49"/>
      <c r="B42" s="122" t="s">
        <v>312</v>
      </c>
      <c r="C42" s="125">
        <v>0.84238736754617372</v>
      </c>
      <c r="D42" s="125">
        <v>0.65502156732140793</v>
      </c>
      <c r="E42" s="125">
        <v>0.44017863284330938</v>
      </c>
      <c r="F42" s="125">
        <v>0.33887803176241083</v>
      </c>
      <c r="G42" s="129"/>
      <c r="H42" s="130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</row>
    <row r="43" spans="1:43">
      <c r="A43" s="49"/>
      <c r="B43" s="122" t="s">
        <v>352</v>
      </c>
      <c r="C43" s="125">
        <v>0.45788756402909114</v>
      </c>
      <c r="D43" s="125">
        <v>0.56738850148742481</v>
      </c>
      <c r="E43" s="125">
        <v>0.45193049867216939</v>
      </c>
      <c r="F43" s="125">
        <v>0.72203888977514918</v>
      </c>
      <c r="G43" s="129"/>
      <c r="H43" s="130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</row>
    <row r="44" spans="1:43">
      <c r="A44" s="49"/>
      <c r="B44" s="122" t="s">
        <v>356</v>
      </c>
      <c r="C44" s="125">
        <v>4.1437274959724713E-2</v>
      </c>
      <c r="D44" s="125">
        <v>0.39333806645499092</v>
      </c>
      <c r="E44" s="125">
        <v>0.54204950366950866</v>
      </c>
      <c r="F44" s="125">
        <v>0.18824822799161445</v>
      </c>
      <c r="G44" s="129"/>
      <c r="H44" s="130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</row>
    <row r="45" spans="1:43">
      <c r="A45" s="49"/>
      <c r="B45" s="122" t="s">
        <v>335</v>
      </c>
      <c r="C45" s="125">
        <v>0.25194367515097527</v>
      </c>
      <c r="D45" s="125">
        <v>0.24937154695506514</v>
      </c>
      <c r="E45" s="125">
        <v>0.17214623758623759</v>
      </c>
      <c r="F45" s="125">
        <v>0.66177209034411133</v>
      </c>
      <c r="G45" s="129"/>
      <c r="H45" s="130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</row>
    <row r="46" spans="1:43">
      <c r="A46" s="49"/>
      <c r="B46" s="122" t="s">
        <v>350</v>
      </c>
      <c r="C46" s="125">
        <v>0.54237867644368154</v>
      </c>
      <c r="D46" s="125">
        <v>0.29188194957641656</v>
      </c>
      <c r="E46" s="125">
        <v>0.81279311543676303</v>
      </c>
      <c r="F46" s="125">
        <v>0.55520076308845312</v>
      </c>
      <c r="G46" s="129"/>
      <c r="H46" s="130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</row>
    <row r="47" spans="1:43">
      <c r="A47" s="49"/>
      <c r="B47" s="122" t="s">
        <v>347</v>
      </c>
      <c r="C47" s="125">
        <v>0.47787404694335633</v>
      </c>
      <c r="D47" s="125">
        <v>0.63997774362852966</v>
      </c>
      <c r="E47" s="125">
        <v>0.24945362646220481</v>
      </c>
      <c r="F47" s="125">
        <v>0.13702391971651606</v>
      </c>
      <c r="G47" s="129"/>
      <c r="H47" s="130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</row>
    <row r="48" spans="1:43">
      <c r="A48" s="49"/>
      <c r="B48" s="122" t="s">
        <v>320</v>
      </c>
      <c r="C48" s="125">
        <v>0.64515577678465985</v>
      </c>
      <c r="D48" s="125">
        <v>0.83277913761095324</v>
      </c>
      <c r="E48" s="125">
        <v>0.50164151468736884</v>
      </c>
      <c r="F48" s="125">
        <v>0.10294464024889183</v>
      </c>
      <c r="G48" s="129"/>
      <c r="H48" s="130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</row>
    <row r="49" spans="1:43">
      <c r="A49" s="49"/>
      <c r="B49" s="122" t="s">
        <v>346</v>
      </c>
      <c r="C49" s="125">
        <v>0.9971782589222169</v>
      </c>
      <c r="D49" s="125">
        <v>0.42831270118358578</v>
      </c>
      <c r="E49" s="125">
        <v>0.7062869553746699</v>
      </c>
      <c r="F49" s="125">
        <v>0.28390803733733005</v>
      </c>
      <c r="G49" s="129"/>
      <c r="H49" s="130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</row>
    <row r="50" spans="1:43">
      <c r="A50" s="49"/>
      <c r="B50" s="122" t="s">
        <v>349</v>
      </c>
      <c r="C50" s="125">
        <v>0.95435138846082601</v>
      </c>
      <c r="D50" s="125">
        <v>0.13463630165304663</v>
      </c>
      <c r="E50" s="125">
        <v>0.62612489150419004</v>
      </c>
      <c r="F50" s="125">
        <v>0.20877585005201416</v>
      </c>
      <c r="G50" s="129"/>
      <c r="H50" s="130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</row>
    <row r="51" spans="1:43">
      <c r="A51" s="49"/>
      <c r="B51" s="122" t="s">
        <v>334</v>
      </c>
      <c r="C51" s="125">
        <v>0.47101010275085453</v>
      </c>
      <c r="D51" s="125">
        <v>6.7999455946550547E-2</v>
      </c>
      <c r="E51" s="125">
        <v>0.55794900157818483</v>
      </c>
      <c r="F51" s="125">
        <v>0.80156279665479346</v>
      </c>
      <c r="G51" s="129"/>
      <c r="H51" s="130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</row>
    <row r="52" spans="1:43">
      <c r="A52" s="49"/>
      <c r="B52" s="122" t="s">
        <v>351</v>
      </c>
      <c r="C52" s="125">
        <v>0.23912895945180723</v>
      </c>
      <c r="D52" s="125">
        <v>0.91747544346863674</v>
      </c>
      <c r="E52" s="125">
        <v>0.63581877468830361</v>
      </c>
      <c r="F52" s="125">
        <v>0.33823736014542738</v>
      </c>
      <c r="G52" s="129"/>
      <c r="H52" s="130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</row>
    <row r="53" spans="1:43">
      <c r="A53" s="49"/>
      <c r="B53" s="122" t="s">
        <v>339</v>
      </c>
      <c r="C53" s="125">
        <v>0.72286149945460465</v>
      </c>
      <c r="D53" s="125">
        <v>0.82433636725871873</v>
      </c>
      <c r="E53" s="125">
        <v>0.51165846557510142</v>
      </c>
      <c r="F53" s="125">
        <v>0.28171689519914334</v>
      </c>
      <c r="G53" s="129"/>
      <c r="H53" s="130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</row>
    <row r="54" spans="1:43">
      <c r="A54" s="49"/>
      <c r="B54" s="122" t="s">
        <v>333</v>
      </c>
      <c r="C54" s="125">
        <v>0.77587647221826928</v>
      </c>
      <c r="D54" s="125">
        <v>2.566312711546459E-2</v>
      </c>
      <c r="E54" s="125">
        <v>0.12341057542106226</v>
      </c>
      <c r="F54" s="125">
        <v>0.22347038280559672</v>
      </c>
      <c r="G54" s="129"/>
      <c r="H54" s="130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</row>
    <row r="55" spans="1:43">
      <c r="A55" s="49"/>
      <c r="B55" s="122" t="s">
        <v>328</v>
      </c>
      <c r="C55" s="125">
        <v>0.4025353962047219</v>
      </c>
      <c r="D55" s="125">
        <v>0.90515636673851763</v>
      </c>
      <c r="E55" s="125">
        <v>0.54208694996724971</v>
      </c>
      <c r="F55" s="125">
        <v>0.89904862134175867</v>
      </c>
      <c r="G55" s="129"/>
      <c r="H55" s="130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</row>
    <row r="56" spans="1:43">
      <c r="A56" s="49"/>
      <c r="B56" s="122" t="s">
        <v>329</v>
      </c>
      <c r="C56" s="125">
        <v>0.30902405380111853</v>
      </c>
      <c r="D56" s="125">
        <v>8.7061588112017141E-2</v>
      </c>
      <c r="E56" s="125">
        <v>0.73323240205066564</v>
      </c>
      <c r="F56" s="125">
        <v>0.87195999578451333</v>
      </c>
      <c r="G56" s="129"/>
      <c r="H56" s="130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</row>
    <row r="57" spans="1:43">
      <c r="A57" s="49"/>
      <c r="B57" s="122" t="s">
        <v>355</v>
      </c>
      <c r="C57" s="125">
        <v>0.7912483607056634</v>
      </c>
      <c r="D57" s="125">
        <v>0.59067136826452638</v>
      </c>
      <c r="E57" s="125">
        <v>0.40700359928261343</v>
      </c>
      <c r="F57" s="125">
        <v>0.25662717365177157</v>
      </c>
      <c r="G57" s="129"/>
      <c r="H57" s="130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</row>
    <row r="58" spans="1:43">
      <c r="A58" s="49"/>
      <c r="B58" s="122" t="s">
        <v>332</v>
      </c>
      <c r="C58" s="125">
        <v>0.67603773951002977</v>
      </c>
      <c r="D58" s="125">
        <v>0.76423365597962101</v>
      </c>
      <c r="E58" s="125">
        <v>0.84962106834062501</v>
      </c>
      <c r="F58" s="125">
        <v>0.34934056976750671</v>
      </c>
      <c r="G58" s="129"/>
      <c r="H58" s="130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</row>
    <row r="59" spans="1:43">
      <c r="A59" s="49"/>
      <c r="B59" s="122" t="s">
        <v>341</v>
      </c>
      <c r="C59" s="125">
        <v>8.2379473008134863E-2</v>
      </c>
      <c r="D59" s="125">
        <v>0.3947240279931491</v>
      </c>
      <c r="E59" s="125">
        <v>0.45487016357714505</v>
      </c>
      <c r="F59" s="125">
        <v>8.625447957165755E-2</v>
      </c>
      <c r="G59" s="129"/>
      <c r="H59" s="130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</row>
    <row r="60" spans="1:43">
      <c r="A60" s="49"/>
      <c r="B60" s="122" t="s">
        <v>313</v>
      </c>
      <c r="C60" s="125">
        <v>0.7742346227844854</v>
      </c>
      <c r="D60" s="125">
        <v>0.59079632643654056</v>
      </c>
      <c r="E60" s="125">
        <v>0.2988186604260864</v>
      </c>
      <c r="F60" s="125">
        <v>0.51010753943903731</v>
      </c>
      <c r="G60" s="129"/>
      <c r="H60" s="130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</row>
    <row r="61" spans="1:43">
      <c r="A61" s="49"/>
      <c r="B61" s="122" t="s">
        <v>338</v>
      </c>
      <c r="C61" s="125">
        <v>5.2550161237309712E-2</v>
      </c>
      <c r="D61" s="125">
        <v>0.33417343368883801</v>
      </c>
      <c r="E61" s="125">
        <v>0.18451709513664472</v>
      </c>
      <c r="F61" s="125">
        <v>0.21723877990868312</v>
      </c>
      <c r="G61" s="129"/>
      <c r="H61" s="13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</row>
    <row r="62" spans="1:43">
      <c r="A62" s="49"/>
      <c r="B62" s="122" t="s">
        <v>324</v>
      </c>
      <c r="C62" s="125">
        <v>0.20451466203027491</v>
      </c>
      <c r="D62" s="125">
        <v>0.14133045477492534</v>
      </c>
      <c r="E62" s="125">
        <v>7.9062061121869753E-2</v>
      </c>
      <c r="F62" s="125">
        <v>0.55684388367434567</v>
      </c>
      <c r="G62" s="129"/>
      <c r="H62" s="130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</row>
    <row r="63" spans="1:43">
      <c r="A63" s="49"/>
      <c r="B63" s="122" t="s">
        <v>318</v>
      </c>
      <c r="C63" s="125">
        <v>0.21856923182252141</v>
      </c>
      <c r="D63" s="125">
        <v>0.21240744786472221</v>
      </c>
      <c r="E63" s="125">
        <v>0.74405808207114488</v>
      </c>
      <c r="F63" s="125">
        <v>0.40822799398387055</v>
      </c>
      <c r="G63" s="129"/>
      <c r="H63" s="130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</row>
    <row r="64" spans="1:43">
      <c r="A64" s="49"/>
      <c r="B64" s="122" t="s">
        <v>315</v>
      </c>
      <c r="C64" s="125">
        <v>0.31299446207287052</v>
      </c>
      <c r="D64" s="125">
        <v>0.60419355332177949</v>
      </c>
      <c r="E64" s="125">
        <v>0.7102670851464713</v>
      </c>
      <c r="F64" s="125">
        <v>2.8311311964384078E-2</v>
      </c>
      <c r="G64" s="129"/>
      <c r="H64" s="130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</row>
    <row r="65" spans="1:43">
      <c r="A65" s="49"/>
      <c r="B65" s="122" t="s">
        <v>340</v>
      </c>
      <c r="C65" s="125">
        <v>0.83240509159291909</v>
      </c>
      <c r="D65" s="125">
        <v>0.43480583836424724</v>
      </c>
      <c r="E65" s="125">
        <v>0.35972155022572605</v>
      </c>
      <c r="F65" s="125">
        <v>0.77960834815585056</v>
      </c>
      <c r="G65" s="129"/>
      <c r="H65" s="13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</row>
    <row r="66" spans="1:43">
      <c r="A66" s="49"/>
      <c r="B66" s="122" t="s">
        <v>336</v>
      </c>
      <c r="C66" s="125">
        <v>0.64319795805075153</v>
      </c>
      <c r="D66" s="125">
        <v>1.5759825704452446E-2</v>
      </c>
      <c r="E66" s="125">
        <v>0.42288571136804565</v>
      </c>
      <c r="F66" s="125">
        <v>0.12569718896273052</v>
      </c>
      <c r="G66" s="129"/>
      <c r="H66" s="130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</row>
    <row r="67" spans="1:43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</row>
    <row r="68" spans="1:43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</row>
    <row r="69" spans="1:43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</row>
    <row r="70" spans="1:43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</row>
    <row r="71" spans="1:43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</row>
    <row r="72" spans="1:43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</row>
    <row r="73" spans="1:4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</row>
    <row r="74" spans="1:43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</row>
    <row r="75" spans="1:43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</row>
    <row r="76" spans="1:43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</row>
    <row r="77" spans="1:43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</row>
    <row r="78" spans="1:43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</row>
    <row r="79" spans="1:43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</row>
    <row r="80" spans="1:43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</row>
    <row r="81" spans="1:43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</row>
    <row r="82" spans="1:43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</row>
    <row r="83" spans="1:4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</row>
    <row r="84" spans="1:43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</row>
    <row r="85" spans="1:43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</row>
    <row r="86" spans="1:43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</row>
    <row r="87" spans="1:43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</row>
    <row r="88" spans="1:43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</row>
    <row r="89" spans="1:43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</row>
    <row r="90" spans="1:43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</row>
    <row r="91" spans="1:43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</row>
    <row r="92" spans="1:43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</row>
    <row r="93" spans="1:4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</row>
    <row r="94" spans="1:43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</row>
    <row r="95" spans="1:43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</row>
    <row r="96" spans="1:43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</row>
    <row r="97" spans="1:43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</row>
    <row r="98" spans="1:43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</row>
    <row r="99" spans="1:43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</row>
    <row r="100" spans="1:43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</row>
    <row r="101" spans="1:43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</row>
    <row r="102" spans="1:43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</row>
    <row r="103" spans="1:4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</row>
    <row r="104" spans="1:43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</row>
    <row r="105" spans="1:43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</row>
    <row r="106" spans="1:43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</row>
    <row r="107" spans="1:43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</row>
    <row r="108" spans="1:43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</row>
    <row r="109" spans="1:43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</row>
    <row r="110" spans="1:43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</row>
    <row r="111" spans="1:43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</row>
    <row r="112" spans="1:43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</row>
    <row r="113" spans="1:4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</row>
    <row r="114" spans="1:43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</row>
    <row r="115" spans="1:43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</row>
    <row r="116" spans="1:43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</row>
    <row r="117" spans="1:43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</row>
    <row r="118" spans="1:43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</row>
    <row r="119" spans="1:43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</row>
    <row r="120" spans="1:43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</row>
    <row r="121" spans="1:43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</row>
    <row r="122" spans="1:43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</row>
    <row r="123" spans="1:4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</row>
    <row r="124" spans="1:43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</row>
    <row r="125" spans="1:43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</row>
    <row r="126" spans="1:43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</row>
    <row r="127" spans="1:43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</row>
    <row r="128" spans="1:43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</row>
    <row r="129" spans="1:43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</row>
    <row r="130" spans="1:43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</row>
    <row r="131" spans="1:43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</row>
    <row r="132" spans="1:43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</row>
    <row r="133" spans="1:4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</row>
    <row r="137" spans="1:43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</row>
    <row r="138" spans="1:43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</row>
    <row r="140" spans="1:43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</row>
    <row r="141" spans="1:43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</row>
    <row r="145" spans="1:43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</row>
    <row r="146" spans="1:43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</row>
    <row r="147" spans="1:43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</row>
    <row r="148" spans="1:43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</row>
    <row r="149" spans="1:43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</row>
    <row r="150" spans="1:43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</row>
    <row r="151" spans="1:43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</row>
    <row r="152" spans="1:43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</row>
    <row r="153" spans="1:4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</row>
    <row r="154" spans="1:43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</row>
    <row r="155" spans="1:43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</row>
    <row r="156" spans="1:43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</row>
    <row r="157" spans="1:43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</row>
    <row r="158" spans="1:43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</row>
    <row r="159" spans="1:43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</row>
    <row r="160" spans="1:43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</row>
    <row r="161" spans="1:43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</row>
    <row r="162" spans="1:43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</row>
    <row r="163" spans="1:4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</row>
    <row r="164" spans="1:43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</row>
    <row r="165" spans="1:43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</row>
    <row r="166" spans="1:43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</row>
    <row r="167" spans="1:43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</row>
    <row r="168" spans="1:43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</row>
    <row r="169" spans="1:43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</row>
    <row r="170" spans="1:43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</row>
    <row r="171" spans="1:43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</row>
    <row r="172" spans="1:43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</row>
    <row r="173" spans="1:4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</row>
    <row r="174" spans="1:43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</row>
    <row r="175" spans="1:43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</row>
    <row r="176" spans="1:43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</row>
    <row r="177" spans="1:43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</row>
    <row r="178" spans="1:43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</row>
    <row r="179" spans="1:43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</row>
    <row r="180" spans="1:43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</row>
    <row r="181" spans="1:43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</row>
    <row r="182" spans="1:43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</row>
    <row r="183" spans="1:4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</row>
    <row r="184" spans="1:43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</row>
    <row r="185" spans="1:43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</row>
    <row r="186" spans="1:43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</row>
    <row r="187" spans="1:43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</row>
    <row r="188" spans="1:43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</row>
    <row r="189" spans="1:43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</row>
    <row r="190" spans="1:43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</row>
    <row r="191" spans="1:43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</row>
    <row r="192" spans="1:43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</row>
    <row r="193" spans="1:4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</row>
    <row r="194" spans="1:43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</row>
    <row r="195" spans="1:43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</row>
    <row r="196" spans="1:43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</row>
    <row r="197" spans="1:43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</row>
    <row r="198" spans="1:43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</row>
    <row r="199" spans="1:43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</row>
    <row r="200" spans="1:43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</row>
    <row r="201" spans="1:43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</row>
    <row r="202" spans="1:43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</row>
    <row r="203" spans="1:4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</row>
    <row r="204" spans="1:43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</row>
    <row r="205" spans="1:43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</row>
    <row r="206" spans="1:43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</row>
    <row r="207" spans="1:43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</row>
    <row r="208" spans="1:43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</row>
    <row r="209" spans="1:43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</row>
    <row r="210" spans="1:43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</row>
    <row r="211" spans="1:43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</row>
    <row r="212" spans="1:43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</row>
    <row r="213" spans="1:4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</row>
    <row r="214" spans="1:43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</row>
    <row r="215" spans="1:43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</row>
    <row r="216" spans="1:43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</row>
    <row r="217" spans="1:43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</row>
    <row r="218" spans="1:43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</row>
    <row r="219" spans="1:43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</row>
    <row r="220" spans="1:43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</row>
    <row r="221" spans="1:43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</row>
    <row r="222" spans="1:43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</row>
    <row r="223" spans="1:4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</row>
    <row r="224" spans="1:43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</row>
    <row r="225" spans="1:43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</row>
    <row r="226" spans="1:43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</row>
    <row r="227" spans="1:43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</row>
    <row r="228" spans="1:43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</row>
    <row r="229" spans="1:43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</row>
    <row r="230" spans="1:43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</row>
    <row r="231" spans="1:43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</row>
    <row r="232" spans="1:43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</row>
    <row r="233" spans="1:4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</row>
    <row r="234" spans="1:43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</row>
    <row r="235" spans="1:43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</row>
    <row r="236" spans="1:43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</row>
    <row r="237" spans="1:43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</row>
    <row r="238" spans="1:43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</row>
    <row r="239" spans="1:43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</row>
    <row r="240" spans="1:43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</row>
    <row r="241" spans="1:43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</row>
    <row r="242" spans="1:43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</row>
    <row r="243" spans="1: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</row>
    <row r="244" spans="1:43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</row>
    <row r="245" spans="1:43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</row>
    <row r="246" spans="1:43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</row>
    <row r="247" spans="1:43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</row>
    <row r="248" spans="1:43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</row>
    <row r="249" spans="1:43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</row>
    <row r="250" spans="1:43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</row>
    <row r="251" spans="1:43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</row>
    <row r="252" spans="1:43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</row>
    <row r="253" spans="1:4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</row>
    <row r="254" spans="1:43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</row>
    <row r="255" spans="1:43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</row>
    <row r="256" spans="1:43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</row>
    <row r="257" spans="1:43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</row>
    <row r="258" spans="1:43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</row>
    <row r="259" spans="1:43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</row>
    <row r="260" spans="1:43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</row>
    <row r="261" spans="1:43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</row>
    <row r="262" spans="1:43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</row>
    <row r="263" spans="1:4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</row>
    <row r="264" spans="1:43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</row>
    <row r="265" spans="1:43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</row>
    <row r="266" spans="1:43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</row>
    <row r="267" spans="1:43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</row>
    <row r="268" spans="1:43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</row>
    <row r="269" spans="1:43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</row>
    <row r="270" spans="1:43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</row>
    <row r="271" spans="1:43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</row>
    <row r="272" spans="1:43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</row>
    <row r="273" spans="1:4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</row>
    <row r="274" spans="1:43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</row>
    <row r="275" spans="1:43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</row>
    <row r="276" spans="1:43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</row>
    <row r="277" spans="1:43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</row>
    <row r="278" spans="1:43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</row>
    <row r="279" spans="1:43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</row>
    <row r="280" spans="1:43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</row>
    <row r="281" spans="1:43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</row>
    <row r="282" spans="1:43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</row>
    <row r="283" spans="1:4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</row>
    <row r="284" spans="1:43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</row>
    <row r="285" spans="1:43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</row>
    <row r="286" spans="1:43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</row>
    <row r="287" spans="1:43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</row>
    <row r="288" spans="1:43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</row>
    <row r="289" spans="1:43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</row>
    <row r="290" spans="1:43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</row>
    <row r="291" spans="1:43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</row>
    <row r="292" spans="1:43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</row>
    <row r="293" spans="1:4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</row>
    <row r="294" spans="1:43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</row>
    <row r="295" spans="1:43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</row>
    <row r="296" spans="1:43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</row>
  </sheetData>
  <sortState xmlns:xlrd2="http://schemas.microsoft.com/office/spreadsheetml/2017/richdata2" ref="B17:F66">
    <sortCondition ref="B17:B66"/>
  </sortState>
  <conditionalFormatting sqref="C17:G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scale="3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86C3-323F-4C9D-8553-843E9D4758CA}">
  <sheetPr codeName="Sheet16"/>
  <dimension ref="A1:AR299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6" width="12.5" customWidth="1"/>
    <col min="7" max="7" width="5.5" customWidth="1"/>
    <col min="8" max="11" width="15.5" customWidth="1"/>
    <col min="12" max="20" width="12.5" customWidth="1"/>
  </cols>
  <sheetData>
    <row r="1" spans="1:43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</row>
    <row r="2" spans="1:43" s="78" customFormat="1" ht="18">
      <c r="A2" s="77"/>
      <c r="B2" s="84" t="s">
        <v>381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</row>
    <row r="3" spans="1:43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</row>
    <row r="4" spans="1:43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</row>
    <row r="5" spans="1:43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</row>
    <row r="6" spans="1:43">
      <c r="A6" s="49"/>
      <c r="B6" s="136" t="s">
        <v>377</v>
      </c>
      <c r="C6" s="59" t="s">
        <v>378</v>
      </c>
      <c r="D6" s="59"/>
      <c r="E6" s="59"/>
      <c r="F6" s="59"/>
      <c r="G6" s="59"/>
      <c r="H6" s="58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</row>
    <row r="7" spans="1:43">
      <c r="A7" s="49"/>
      <c r="B7" s="141" t="s">
        <v>379</v>
      </c>
      <c r="C7" s="49" t="s">
        <v>380</v>
      </c>
      <c r="D7" s="49"/>
      <c r="E7" s="49"/>
      <c r="F7" s="49"/>
      <c r="G7" s="49"/>
      <c r="H7" s="57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</row>
    <row r="8" spans="1:43" ht="16" thickBot="1">
      <c r="A8" s="49"/>
      <c r="B8" s="137" t="s">
        <v>1463</v>
      </c>
      <c r="C8" s="56" t="s">
        <v>1464</v>
      </c>
      <c r="D8" s="56"/>
      <c r="E8" s="56"/>
      <c r="F8" s="56"/>
      <c r="G8" s="56"/>
      <c r="H8" s="55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</row>
    <row r="9" spans="1:43">
      <c r="A9" s="49"/>
      <c r="B9" s="135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</row>
    <row r="10" spans="1:43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</row>
    <row r="11" spans="1:43">
      <c r="A11" s="49"/>
      <c r="B11" s="49" t="s">
        <v>376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</row>
    <row r="12" spans="1:43">
      <c r="A12" s="49"/>
      <c r="B12" s="49" t="s">
        <v>411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</row>
    <row r="13" spans="1:43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</row>
    <row r="14" spans="1:43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</row>
    <row r="15" spans="1:43">
      <c r="A15" s="49"/>
      <c r="B15" s="69"/>
      <c r="C15" s="117" t="s">
        <v>305</v>
      </c>
      <c r="D15" s="117" t="s">
        <v>306</v>
      </c>
      <c r="E15" s="117" t="s">
        <v>360</v>
      </c>
      <c r="F15" s="117" t="s">
        <v>307</v>
      </c>
      <c r="G15" s="117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</row>
    <row r="16" spans="1:43">
      <c r="A16" s="49"/>
      <c r="B16" s="49" t="s">
        <v>367</v>
      </c>
      <c r="C16" s="161">
        <v>0.2</v>
      </c>
      <c r="D16" s="161">
        <v>0.3</v>
      </c>
      <c r="E16" s="161">
        <v>0.1</v>
      </c>
      <c r="F16" s="161">
        <v>0.4</v>
      </c>
      <c r="G16" s="127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</row>
    <row r="17" spans="1:44">
      <c r="A17" s="49"/>
      <c r="B17" s="49"/>
      <c r="C17" s="124"/>
      <c r="D17" s="124"/>
      <c r="E17" s="124"/>
      <c r="F17" s="124"/>
      <c r="G17" s="127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</row>
    <row r="18" spans="1:44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</row>
    <row r="19" spans="1:44" ht="14.5" customHeight="1">
      <c r="A19" s="49"/>
      <c r="B19" s="123" t="s">
        <v>304</v>
      </c>
      <c r="C19" s="108" t="s">
        <v>305</v>
      </c>
      <c r="D19" s="108" t="s">
        <v>306</v>
      </c>
      <c r="E19" s="108" t="s">
        <v>360</v>
      </c>
      <c r="F19" s="108" t="s">
        <v>307</v>
      </c>
      <c r="G19" s="128"/>
      <c r="H19" s="273" t="s">
        <v>365</v>
      </c>
      <c r="I19" s="273" t="s">
        <v>374</v>
      </c>
      <c r="J19" s="273" t="s">
        <v>375</v>
      </c>
      <c r="K19" s="273" t="s">
        <v>1438</v>
      </c>
      <c r="L19" s="49"/>
      <c r="M19" s="49"/>
      <c r="N19" s="10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122" t="s">
        <v>361</v>
      </c>
      <c r="C20" s="125">
        <v>0.28309046116365555</v>
      </c>
      <c r="D20" s="125">
        <v>0.42549885754344385</v>
      </c>
      <c r="E20" s="125">
        <v>0.10892839841000612</v>
      </c>
      <c r="F20" s="125">
        <v>0.97296352410673681</v>
      </c>
      <c r="G20" s="129"/>
      <c r="H20" s="130">
        <f>SUMPRODUCT($C$16:$F$16,C20:F20)</f>
        <v>0.58434599897945971</v>
      </c>
      <c r="I20" s="74"/>
      <c r="J20" s="74"/>
      <c r="K20" s="74"/>
      <c r="L20" s="88"/>
      <c r="M20" s="88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>
      <c r="A21" s="49"/>
      <c r="B21" s="122" t="s">
        <v>317</v>
      </c>
      <c r="C21" s="125">
        <v>0.11422207883523816</v>
      </c>
      <c r="D21" s="125">
        <v>0.84956896589203967</v>
      </c>
      <c r="E21" s="125">
        <v>0.45048039199566392</v>
      </c>
      <c r="F21" s="125">
        <v>0.21849783176931847</v>
      </c>
      <c r="G21" s="129"/>
      <c r="H21" s="130">
        <f t="shared" ref="H21:H69" si="0">SUMPRODUCT($C$16:$F$16,C21:F21)</f>
        <v>0.41016227744195333</v>
      </c>
      <c r="I21" s="74"/>
      <c r="J21" s="74"/>
      <c r="K21" s="74"/>
      <c r="L21" s="88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4.5" customHeight="1">
      <c r="A22" s="49"/>
      <c r="B22" s="122" t="s">
        <v>308</v>
      </c>
      <c r="C22" s="125">
        <v>0.29873881716424244</v>
      </c>
      <c r="D22" s="125">
        <v>0.81698846600787378</v>
      </c>
      <c r="E22" s="125">
        <v>0.3526127944907812</v>
      </c>
      <c r="F22" s="125">
        <v>0.98589240706591919</v>
      </c>
      <c r="G22" s="129"/>
      <c r="H22" s="130">
        <f t="shared" si="0"/>
        <v>0.73446254551065637</v>
      </c>
      <c r="I22" s="74"/>
      <c r="J22" s="74"/>
      <c r="K22" s="74"/>
      <c r="L22" s="88"/>
      <c r="M22" s="88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4.5" customHeight="1">
      <c r="A23" s="49"/>
      <c r="B23" s="122" t="s">
        <v>319</v>
      </c>
      <c r="C23" s="125">
        <v>0.77138146949212116</v>
      </c>
      <c r="D23" s="125">
        <v>0.58177204151420625</v>
      </c>
      <c r="E23" s="125">
        <v>0.66067084980076618</v>
      </c>
      <c r="F23" s="125">
        <v>0.98717069219880238</v>
      </c>
      <c r="G23" s="129"/>
      <c r="H23" s="130">
        <f t="shared" si="0"/>
        <v>0.78974326821228369</v>
      </c>
      <c r="I23" s="74"/>
      <c r="J23" s="74"/>
      <c r="K23" s="74"/>
      <c r="L23" s="88"/>
      <c r="M23" s="88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 ht="14.5" customHeight="1">
      <c r="A24" s="49"/>
      <c r="B24" s="122" t="s">
        <v>342</v>
      </c>
      <c r="C24" s="125">
        <v>0.67113506144564661</v>
      </c>
      <c r="D24" s="125">
        <v>0.80636694467507208</v>
      </c>
      <c r="E24" s="125">
        <v>0.23854611317746999</v>
      </c>
      <c r="F24" s="125">
        <v>0.17943945294086816</v>
      </c>
      <c r="G24" s="129"/>
      <c r="H24" s="130">
        <f t="shared" si="0"/>
        <v>0.47176748818574527</v>
      </c>
      <c r="I24" s="74"/>
      <c r="J24" s="74"/>
      <c r="K24" s="74"/>
      <c r="L24" s="88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</row>
    <row r="25" spans="1:44" ht="14.5" customHeight="1">
      <c r="A25" s="49"/>
      <c r="B25" s="122" t="s">
        <v>310</v>
      </c>
      <c r="C25" s="125">
        <v>0.33478409409811538</v>
      </c>
      <c r="D25" s="125">
        <v>0.16138611934070313</v>
      </c>
      <c r="E25" s="125">
        <v>0.25324849276884553</v>
      </c>
      <c r="F25" s="125">
        <v>0.22273157541820177</v>
      </c>
      <c r="G25" s="129"/>
      <c r="H25" s="130">
        <f t="shared" si="0"/>
        <v>0.2297901340659993</v>
      </c>
      <c r="I25" s="74"/>
      <c r="J25" s="74"/>
      <c r="K25" s="74"/>
      <c r="L25" s="88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</row>
    <row r="26" spans="1:44" ht="14.5" customHeight="1">
      <c r="A26" s="49"/>
      <c r="B26" s="122" t="s">
        <v>322</v>
      </c>
      <c r="C26" s="125">
        <v>0.30953834839741856</v>
      </c>
      <c r="D26" s="125">
        <v>0.59100826822181196</v>
      </c>
      <c r="E26" s="125">
        <v>0.1098999295536407</v>
      </c>
      <c r="F26" s="125">
        <v>0.60464992962222264</v>
      </c>
      <c r="G26" s="129"/>
      <c r="H26" s="130">
        <f t="shared" si="0"/>
        <v>0.49206011495028046</v>
      </c>
      <c r="I26" s="74"/>
      <c r="J26" s="74"/>
      <c r="K26" s="74"/>
      <c r="L26" s="88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</row>
    <row r="27" spans="1:44" ht="14.5" customHeight="1">
      <c r="A27" s="49"/>
      <c r="B27" s="122" t="s">
        <v>348</v>
      </c>
      <c r="C27" s="125">
        <v>0.29567708236267021</v>
      </c>
      <c r="D27" s="125">
        <v>0.34068754097088461</v>
      </c>
      <c r="E27" s="125">
        <v>0.28524952503646139</v>
      </c>
      <c r="F27" s="125">
        <v>0.81846907645159916</v>
      </c>
      <c r="G27" s="129"/>
      <c r="H27" s="130">
        <f t="shared" si="0"/>
        <v>0.51725426184808532</v>
      </c>
      <c r="I27" s="74"/>
      <c r="J27" s="74"/>
      <c r="K27" s="74"/>
      <c r="L27" s="88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</row>
    <row r="28" spans="1:44" ht="14.5" customHeight="1">
      <c r="A28" s="49"/>
      <c r="B28" s="122" t="s">
        <v>326</v>
      </c>
      <c r="C28" s="125">
        <v>0.39467040394691444</v>
      </c>
      <c r="D28" s="125">
        <v>0.53153023104127495</v>
      </c>
      <c r="E28" s="125">
        <v>0.72130793271080584</v>
      </c>
      <c r="F28" s="125">
        <v>6.8936974748657232E-2</v>
      </c>
      <c r="G28" s="129"/>
      <c r="H28" s="130">
        <f t="shared" si="0"/>
        <v>0.33809873327230883</v>
      </c>
      <c r="I28" s="74"/>
      <c r="J28" s="74"/>
      <c r="K28" s="74"/>
      <c r="L28" s="88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</row>
    <row r="29" spans="1:44" ht="14.5" customHeight="1">
      <c r="A29" s="49"/>
      <c r="B29" s="122" t="s">
        <v>309</v>
      </c>
      <c r="C29" s="125">
        <v>0.7434164298342395</v>
      </c>
      <c r="D29" s="125">
        <v>0.89955849787499109</v>
      </c>
      <c r="E29" s="125">
        <v>1.7519033453309296E-3</v>
      </c>
      <c r="F29" s="125">
        <v>0.77048809363567194</v>
      </c>
      <c r="G29" s="129"/>
      <c r="H29" s="130">
        <f t="shared" si="0"/>
        <v>0.7269212631181472</v>
      </c>
      <c r="I29" s="74"/>
      <c r="J29" s="74"/>
      <c r="K29" s="74"/>
      <c r="L29" s="88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</row>
    <row r="30" spans="1:44">
      <c r="A30" s="49"/>
      <c r="B30" s="122" t="s">
        <v>330</v>
      </c>
      <c r="C30" s="125">
        <v>4.531774412193823E-2</v>
      </c>
      <c r="D30" s="125">
        <v>0.58062308287301179</v>
      </c>
      <c r="E30" s="125">
        <v>0.88501151533213551</v>
      </c>
      <c r="F30" s="125">
        <v>0.62825242780462598</v>
      </c>
      <c r="G30" s="129"/>
      <c r="H30" s="130">
        <f t="shared" si="0"/>
        <v>0.52305259634135515</v>
      </c>
      <c r="I30" s="74"/>
      <c r="J30" s="74"/>
      <c r="K30" s="74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</row>
    <row r="31" spans="1:44">
      <c r="A31" s="49"/>
      <c r="B31" s="122" t="s">
        <v>321</v>
      </c>
      <c r="C31" s="125">
        <v>0.24403720971443588</v>
      </c>
      <c r="D31" s="125">
        <v>0.92716098172964057</v>
      </c>
      <c r="E31" s="125">
        <v>4.2968606533196896E-2</v>
      </c>
      <c r="F31" s="125">
        <v>0.89293967985002864</v>
      </c>
      <c r="G31" s="129"/>
      <c r="H31" s="130">
        <f t="shared" si="0"/>
        <v>0.68842846905511057</v>
      </c>
      <c r="I31" s="74"/>
      <c r="J31" s="74"/>
      <c r="K31" s="74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</row>
    <row r="32" spans="1:44">
      <c r="A32" s="49"/>
      <c r="B32" s="122" t="s">
        <v>323</v>
      </c>
      <c r="C32" s="125">
        <v>0.29933975560104975</v>
      </c>
      <c r="D32" s="125">
        <v>0.37373457566994939</v>
      </c>
      <c r="E32" s="125">
        <v>0.79848693802150328</v>
      </c>
      <c r="F32" s="125">
        <v>0.14170940542052568</v>
      </c>
      <c r="G32" s="129"/>
      <c r="H32" s="130">
        <f t="shared" si="0"/>
        <v>0.30852077979155534</v>
      </c>
      <c r="I32" s="74"/>
      <c r="J32" s="74"/>
      <c r="K32" s="74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</row>
    <row r="33" spans="1:43">
      <c r="A33" s="49"/>
      <c r="B33" s="122" t="s">
        <v>343</v>
      </c>
      <c r="C33" s="125">
        <v>0.32232878218535321</v>
      </c>
      <c r="D33" s="125">
        <v>0.99923277267956567</v>
      </c>
      <c r="E33" s="125">
        <v>0.89078937049614226</v>
      </c>
      <c r="F33" s="125">
        <v>0.9383124014994958</v>
      </c>
      <c r="G33" s="129"/>
      <c r="H33" s="130">
        <f t="shared" si="0"/>
        <v>0.82863948589035297</v>
      </c>
      <c r="I33" s="74"/>
      <c r="J33" s="74"/>
      <c r="K33" s="74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</row>
    <row r="34" spans="1:43">
      <c r="A34" s="49"/>
      <c r="B34" s="122" t="s">
        <v>325</v>
      </c>
      <c r="C34" s="125">
        <v>0.85965328827372278</v>
      </c>
      <c r="D34" s="125">
        <v>0.79565119650942506</v>
      </c>
      <c r="E34" s="125">
        <v>0.95376136748140572</v>
      </c>
      <c r="F34" s="125">
        <v>0.6863881747821271</v>
      </c>
      <c r="G34" s="129"/>
      <c r="H34" s="130">
        <f t="shared" si="0"/>
        <v>0.78055742326856348</v>
      </c>
      <c r="I34" s="74"/>
      <c r="J34" s="74"/>
      <c r="K34" s="74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</row>
    <row r="35" spans="1:43">
      <c r="A35" s="49"/>
      <c r="B35" s="122" t="s">
        <v>337</v>
      </c>
      <c r="C35" s="125">
        <v>0.40493217711311025</v>
      </c>
      <c r="D35" s="125">
        <v>0.83827386203006793</v>
      </c>
      <c r="E35" s="125">
        <v>0.13306130141446704</v>
      </c>
      <c r="F35" s="125">
        <v>0.39294107023059888</v>
      </c>
      <c r="G35" s="129"/>
      <c r="H35" s="130">
        <f t="shared" si="0"/>
        <v>0.50295115226532872</v>
      </c>
      <c r="I35" s="74"/>
      <c r="J35" s="74"/>
      <c r="K35" s="74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</row>
    <row r="36" spans="1:43">
      <c r="A36" s="49"/>
      <c r="B36" s="122" t="s">
        <v>327</v>
      </c>
      <c r="C36" s="125">
        <v>0.39659731907088536</v>
      </c>
      <c r="D36" s="125">
        <v>0.49267172411056726</v>
      </c>
      <c r="E36" s="125">
        <v>0.71240630424701534</v>
      </c>
      <c r="F36" s="125">
        <v>0.11883845390012449</v>
      </c>
      <c r="G36" s="129"/>
      <c r="H36" s="130">
        <f t="shared" si="0"/>
        <v>0.34589699303209853</v>
      </c>
      <c r="I36" s="74"/>
      <c r="J36" s="74"/>
      <c r="K36" s="74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</row>
    <row r="37" spans="1:43">
      <c r="A37" s="49"/>
      <c r="B37" s="122" t="s">
        <v>353</v>
      </c>
      <c r="C37" s="125">
        <v>0.78702678751836797</v>
      </c>
      <c r="D37" s="125">
        <v>0.4182660249178376</v>
      </c>
      <c r="E37" s="125">
        <v>0.85912490007672193</v>
      </c>
      <c r="F37" s="125">
        <v>0.58926256868819449</v>
      </c>
      <c r="G37" s="129"/>
      <c r="H37" s="130">
        <f t="shared" si="0"/>
        <v>0.60450268246197492</v>
      </c>
      <c r="I37" s="74"/>
      <c r="J37" s="74"/>
      <c r="K37" s="74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</row>
    <row r="38" spans="1:43">
      <c r="A38" s="49"/>
      <c r="B38" s="122" t="s">
        <v>344</v>
      </c>
      <c r="C38" s="125">
        <v>0.2297572303978429</v>
      </c>
      <c r="D38" s="125">
        <v>0.29761895576075337</v>
      </c>
      <c r="E38" s="125">
        <v>0.85841532892063377</v>
      </c>
      <c r="F38" s="125">
        <v>0.4577740049158483</v>
      </c>
      <c r="G38" s="129"/>
      <c r="H38" s="130">
        <f t="shared" si="0"/>
        <v>0.40418826766619731</v>
      </c>
      <c r="I38" s="74"/>
      <c r="J38" s="74"/>
      <c r="K38" s="74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</row>
    <row r="39" spans="1:43">
      <c r="A39" s="49"/>
      <c r="B39" s="122" t="s">
        <v>354</v>
      </c>
      <c r="C39" s="125">
        <v>0.50831842189240695</v>
      </c>
      <c r="D39" s="125">
        <v>0.45131789610846351</v>
      </c>
      <c r="E39" s="125">
        <v>0.22294664875041148</v>
      </c>
      <c r="F39" s="125">
        <v>0.26271122716254092</v>
      </c>
      <c r="G39" s="129"/>
      <c r="H39" s="130">
        <f t="shared" si="0"/>
        <v>0.36443820895107798</v>
      </c>
      <c r="I39" s="74"/>
      <c r="J39" s="74"/>
      <c r="K39" s="74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</row>
    <row r="40" spans="1:43">
      <c r="A40" s="49"/>
      <c r="B40" s="122" t="s">
        <v>314</v>
      </c>
      <c r="C40" s="125">
        <v>0.60811015569920268</v>
      </c>
      <c r="D40" s="125">
        <v>0.28756830099265529</v>
      </c>
      <c r="E40" s="125">
        <v>0.17585926055968171</v>
      </c>
      <c r="F40" s="125">
        <v>0.77107552728861506</v>
      </c>
      <c r="G40" s="129"/>
      <c r="H40" s="130">
        <f t="shared" si="0"/>
        <v>0.53390865840905133</v>
      </c>
      <c r="I40" s="74"/>
      <c r="J40" s="74"/>
      <c r="K40" s="74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</row>
    <row r="41" spans="1:43">
      <c r="A41" s="49"/>
      <c r="B41" s="122" t="s">
        <v>345</v>
      </c>
      <c r="C41" s="125">
        <v>0.59301433396034675</v>
      </c>
      <c r="D41" s="125">
        <v>0.95975800720749382</v>
      </c>
      <c r="E41" s="125">
        <v>0.37557441335540398</v>
      </c>
      <c r="F41" s="125">
        <v>8.8499511918055718E-2</v>
      </c>
      <c r="G41" s="129"/>
      <c r="H41" s="130">
        <f t="shared" si="0"/>
        <v>0.4794875150570802</v>
      </c>
      <c r="I41" s="74"/>
      <c r="J41" s="74"/>
      <c r="K41" s="74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</row>
    <row r="42" spans="1:43">
      <c r="A42" s="49"/>
      <c r="B42" s="122" t="s">
        <v>311</v>
      </c>
      <c r="C42" s="125">
        <v>0.72847275445834081</v>
      </c>
      <c r="D42" s="125">
        <v>0.9606857237430837</v>
      </c>
      <c r="E42" s="125">
        <v>0.92947137152982295</v>
      </c>
      <c r="F42" s="125">
        <v>0.39360803984787174</v>
      </c>
      <c r="G42" s="129"/>
      <c r="H42" s="130">
        <f t="shared" si="0"/>
        <v>0.68429062110672423</v>
      </c>
      <c r="I42" s="74"/>
      <c r="J42" s="74"/>
      <c r="K42" s="74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</row>
    <row r="43" spans="1:43">
      <c r="A43" s="49"/>
      <c r="B43" s="122" t="s">
        <v>331</v>
      </c>
      <c r="C43" s="125">
        <v>0.19401168080927955</v>
      </c>
      <c r="D43" s="125">
        <v>0.63938056226952089</v>
      </c>
      <c r="E43" s="125">
        <v>0.89682789904759097</v>
      </c>
      <c r="F43" s="125">
        <v>0.61326552423629221</v>
      </c>
      <c r="G43" s="129"/>
      <c r="H43" s="130">
        <f t="shared" si="0"/>
        <v>0.56560550444198809</v>
      </c>
      <c r="I43" s="74"/>
      <c r="J43" s="74"/>
      <c r="K43" s="74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</row>
    <row r="44" spans="1:43">
      <c r="A44" s="49"/>
      <c r="B44" s="122" t="s">
        <v>316</v>
      </c>
      <c r="C44" s="125">
        <v>0.42818669584286817</v>
      </c>
      <c r="D44" s="125">
        <v>0.70604361620366418</v>
      </c>
      <c r="E44" s="125">
        <v>0.5032564598324536</v>
      </c>
      <c r="F44" s="125">
        <v>0.77422566457862363</v>
      </c>
      <c r="G44" s="129"/>
      <c r="H44" s="130">
        <f t="shared" si="0"/>
        <v>0.65746633584436776</v>
      </c>
      <c r="I44" s="74"/>
      <c r="J44" s="74"/>
      <c r="K44" s="74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</row>
    <row r="45" spans="1:43">
      <c r="A45" s="49"/>
      <c r="B45" s="122" t="s">
        <v>312</v>
      </c>
      <c r="C45" s="125">
        <v>0.84238736754617372</v>
      </c>
      <c r="D45" s="125">
        <v>0.65502156732140793</v>
      </c>
      <c r="E45" s="125">
        <v>0.44017863284330938</v>
      </c>
      <c r="F45" s="125">
        <v>0.33887803176241083</v>
      </c>
      <c r="G45" s="129"/>
      <c r="H45" s="130">
        <f t="shared" si="0"/>
        <v>0.5445530196949524</v>
      </c>
      <c r="I45" s="74"/>
      <c r="J45" s="74"/>
      <c r="K45" s="74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</row>
    <row r="46" spans="1:43">
      <c r="A46" s="49"/>
      <c r="B46" s="122" t="s">
        <v>352</v>
      </c>
      <c r="C46" s="125">
        <v>0.45788756402909114</v>
      </c>
      <c r="D46" s="125">
        <v>0.56738850148742481</v>
      </c>
      <c r="E46" s="125">
        <v>0.45193049867216939</v>
      </c>
      <c r="F46" s="125">
        <v>0.72203888977514918</v>
      </c>
      <c r="G46" s="129"/>
      <c r="H46" s="130">
        <f t="shared" si="0"/>
        <v>0.59580266902932233</v>
      </c>
      <c r="I46" s="74"/>
      <c r="J46" s="74"/>
      <c r="K46" s="74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</row>
    <row r="47" spans="1:43">
      <c r="A47" s="49"/>
      <c r="B47" s="122" t="s">
        <v>356</v>
      </c>
      <c r="C47" s="125">
        <v>4.1437274959724713E-2</v>
      </c>
      <c r="D47" s="125">
        <v>0.39333806645499092</v>
      </c>
      <c r="E47" s="125">
        <v>0.54204950366950866</v>
      </c>
      <c r="F47" s="125">
        <v>0.18824822799161445</v>
      </c>
      <c r="G47" s="129"/>
      <c r="H47" s="130">
        <f t="shared" si="0"/>
        <v>0.25579311649203884</v>
      </c>
      <c r="I47" s="74"/>
      <c r="J47" s="74"/>
      <c r="K47" s="74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</row>
    <row r="48" spans="1:43">
      <c r="A48" s="49"/>
      <c r="B48" s="122" t="s">
        <v>335</v>
      </c>
      <c r="C48" s="125">
        <v>0.25194367515097527</v>
      </c>
      <c r="D48" s="125">
        <v>0.24937154695506514</v>
      </c>
      <c r="E48" s="125">
        <v>0.17214623758623759</v>
      </c>
      <c r="F48" s="125">
        <v>0.66177209034411133</v>
      </c>
      <c r="G48" s="129"/>
      <c r="H48" s="130">
        <f t="shared" si="0"/>
        <v>0.40712365901298292</v>
      </c>
      <c r="I48" s="74"/>
      <c r="J48" s="74"/>
      <c r="K48" s="74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</row>
    <row r="49" spans="1:43">
      <c r="A49" s="49"/>
      <c r="B49" s="122" t="s">
        <v>350</v>
      </c>
      <c r="C49" s="125">
        <v>0.54237867644368154</v>
      </c>
      <c r="D49" s="125">
        <v>0.29188194957641656</v>
      </c>
      <c r="E49" s="125">
        <v>0.81279311543676303</v>
      </c>
      <c r="F49" s="125">
        <v>0.55520076308845312</v>
      </c>
      <c r="G49" s="129"/>
      <c r="H49" s="130">
        <f t="shared" si="0"/>
        <v>0.49939993694071882</v>
      </c>
      <c r="I49" s="74"/>
      <c r="J49" s="74"/>
      <c r="K49" s="74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</row>
    <row r="50" spans="1:43">
      <c r="A50" s="49"/>
      <c r="B50" s="122" t="s">
        <v>347</v>
      </c>
      <c r="C50" s="125">
        <v>0.47787404694335633</v>
      </c>
      <c r="D50" s="125">
        <v>0.63997774362852966</v>
      </c>
      <c r="E50" s="125">
        <v>0.24945362646220481</v>
      </c>
      <c r="F50" s="125">
        <v>0.13702391971651606</v>
      </c>
      <c r="G50" s="129"/>
      <c r="H50" s="130">
        <f t="shared" si="0"/>
        <v>0.36732306301005713</v>
      </c>
      <c r="I50" s="74"/>
      <c r="J50" s="74"/>
      <c r="K50" s="74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</row>
    <row r="51" spans="1:43">
      <c r="A51" s="49"/>
      <c r="B51" s="122" t="s">
        <v>320</v>
      </c>
      <c r="C51" s="125">
        <v>0.64515577678465985</v>
      </c>
      <c r="D51" s="125">
        <v>0.83277913761095324</v>
      </c>
      <c r="E51" s="125">
        <v>0.50164151468736884</v>
      </c>
      <c r="F51" s="125">
        <v>0.10294464024889183</v>
      </c>
      <c r="G51" s="129"/>
      <c r="H51" s="130">
        <f t="shared" si="0"/>
        <v>0.47020690420851152</v>
      </c>
      <c r="I51" s="74"/>
      <c r="J51" s="74"/>
      <c r="K51" s="74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</row>
    <row r="52" spans="1:43">
      <c r="A52" s="49"/>
      <c r="B52" s="122" t="s">
        <v>346</v>
      </c>
      <c r="C52" s="125">
        <v>0.9971782589222169</v>
      </c>
      <c r="D52" s="125">
        <v>0.42831270118358578</v>
      </c>
      <c r="E52" s="125">
        <v>0.7062869553746699</v>
      </c>
      <c r="F52" s="125">
        <v>0.28390803733733005</v>
      </c>
      <c r="G52" s="129"/>
      <c r="H52" s="130">
        <f t="shared" si="0"/>
        <v>0.51212137261191815</v>
      </c>
      <c r="I52" s="74"/>
      <c r="J52" s="74"/>
      <c r="K52" s="74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</row>
    <row r="53" spans="1:43">
      <c r="A53" s="49"/>
      <c r="B53" s="122" t="s">
        <v>349</v>
      </c>
      <c r="C53" s="125">
        <v>0.95435138846082601</v>
      </c>
      <c r="D53" s="125">
        <v>0.13463630165304663</v>
      </c>
      <c r="E53" s="125">
        <v>0.62612489150419004</v>
      </c>
      <c r="F53" s="125">
        <v>0.20877585005201416</v>
      </c>
      <c r="G53" s="129"/>
      <c r="H53" s="130">
        <f t="shared" si="0"/>
        <v>0.37738399735930389</v>
      </c>
      <c r="I53" s="74"/>
      <c r="J53" s="74"/>
      <c r="K53" s="74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</row>
    <row r="54" spans="1:43">
      <c r="A54" s="49"/>
      <c r="B54" s="122" t="s">
        <v>334</v>
      </c>
      <c r="C54" s="125">
        <v>0.47101010275085453</v>
      </c>
      <c r="D54" s="125">
        <v>6.7999455946550547E-2</v>
      </c>
      <c r="E54" s="125">
        <v>0.55794900157818483</v>
      </c>
      <c r="F54" s="125">
        <v>0.80156279665479346</v>
      </c>
      <c r="G54" s="129"/>
      <c r="H54" s="130">
        <f t="shared" si="0"/>
        <v>0.49102187615387194</v>
      </c>
      <c r="I54" s="74"/>
      <c r="J54" s="74"/>
      <c r="K54" s="74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</row>
    <row r="55" spans="1:43">
      <c r="A55" s="49"/>
      <c r="B55" s="122" t="s">
        <v>351</v>
      </c>
      <c r="C55" s="125">
        <v>0.23912895945180723</v>
      </c>
      <c r="D55" s="125">
        <v>0.91747544346863674</v>
      </c>
      <c r="E55" s="125">
        <v>0.63581877468830361</v>
      </c>
      <c r="F55" s="125">
        <v>0.33823736014542738</v>
      </c>
      <c r="G55" s="129"/>
      <c r="H55" s="130">
        <f t="shared" si="0"/>
        <v>0.52194524645795382</v>
      </c>
      <c r="I55" s="74"/>
      <c r="J55" s="74"/>
      <c r="K55" s="74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</row>
    <row r="56" spans="1:43">
      <c r="A56" s="49"/>
      <c r="B56" s="122" t="s">
        <v>339</v>
      </c>
      <c r="C56" s="125">
        <v>0.72286149945460465</v>
      </c>
      <c r="D56" s="125">
        <v>0.82433636725871873</v>
      </c>
      <c r="E56" s="125">
        <v>0.51165846557510142</v>
      </c>
      <c r="F56" s="125">
        <v>0.28171689519914334</v>
      </c>
      <c r="G56" s="129"/>
      <c r="H56" s="130">
        <f t="shared" si="0"/>
        <v>0.55572581470570404</v>
      </c>
      <c r="I56" s="74"/>
      <c r="J56" s="74"/>
      <c r="K56" s="74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</row>
    <row r="57" spans="1:43">
      <c r="A57" s="49"/>
      <c r="B57" s="122" t="s">
        <v>333</v>
      </c>
      <c r="C57" s="125">
        <v>0.77587647221826928</v>
      </c>
      <c r="D57" s="125">
        <v>2.566312711546459E-2</v>
      </c>
      <c r="E57" s="125">
        <v>0.12341057542106226</v>
      </c>
      <c r="F57" s="125">
        <v>0.22347038280559672</v>
      </c>
      <c r="G57" s="129"/>
      <c r="H57" s="130">
        <f t="shared" si="0"/>
        <v>0.26460344324263818</v>
      </c>
      <c r="I57" s="74"/>
      <c r="J57" s="74"/>
      <c r="K57" s="74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</row>
    <row r="58" spans="1:43">
      <c r="A58" s="49"/>
      <c r="B58" s="122" t="s">
        <v>328</v>
      </c>
      <c r="C58" s="125">
        <v>0.4025353962047219</v>
      </c>
      <c r="D58" s="125">
        <v>0.90515636673851763</v>
      </c>
      <c r="E58" s="125">
        <v>0.54208694996724971</v>
      </c>
      <c r="F58" s="125">
        <v>0.89904862134175867</v>
      </c>
      <c r="G58" s="129"/>
      <c r="H58" s="130">
        <f t="shared" si="0"/>
        <v>0.76588213279592809</v>
      </c>
      <c r="I58" s="74"/>
      <c r="J58" s="74"/>
      <c r="K58" s="74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</row>
    <row r="59" spans="1:43">
      <c r="A59" s="49"/>
      <c r="B59" s="122" t="s">
        <v>329</v>
      </c>
      <c r="C59" s="125">
        <v>0.30902405380111853</v>
      </c>
      <c r="D59" s="125">
        <v>8.7061588112017141E-2</v>
      </c>
      <c r="E59" s="125">
        <v>0.73323240205066564</v>
      </c>
      <c r="F59" s="125">
        <v>0.87195999578451333</v>
      </c>
      <c r="G59" s="129"/>
      <c r="H59" s="130">
        <f t="shared" si="0"/>
        <v>0.5100305257127008</v>
      </c>
      <c r="I59" s="74"/>
      <c r="J59" s="74"/>
      <c r="K59" s="74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</row>
    <row r="60" spans="1:43">
      <c r="A60" s="49"/>
      <c r="B60" s="122" t="s">
        <v>355</v>
      </c>
      <c r="C60" s="125">
        <v>0.7912483607056634</v>
      </c>
      <c r="D60" s="125">
        <v>0.59067136826452638</v>
      </c>
      <c r="E60" s="125">
        <v>0.40700359928261343</v>
      </c>
      <c r="F60" s="125">
        <v>0.25662717365177157</v>
      </c>
      <c r="G60" s="129"/>
      <c r="H60" s="130">
        <f t="shared" si="0"/>
        <v>0.47880231200946061</v>
      </c>
      <c r="I60" s="74"/>
      <c r="J60" s="74"/>
      <c r="K60" s="74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</row>
    <row r="61" spans="1:43">
      <c r="A61" s="49"/>
      <c r="B61" s="122" t="s">
        <v>332</v>
      </c>
      <c r="C61" s="125">
        <v>0.67603773951002977</v>
      </c>
      <c r="D61" s="125">
        <v>0.76423365597962101</v>
      </c>
      <c r="E61" s="125">
        <v>0.84962106834062501</v>
      </c>
      <c r="F61" s="125">
        <v>0.34934056976750671</v>
      </c>
      <c r="G61" s="129"/>
      <c r="H61" s="130">
        <f t="shared" si="0"/>
        <v>0.58917597943695754</v>
      </c>
      <c r="I61" s="74"/>
      <c r="J61" s="74"/>
      <c r="K61" s="74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</row>
    <row r="62" spans="1:43">
      <c r="A62" s="49"/>
      <c r="B62" s="122" t="s">
        <v>341</v>
      </c>
      <c r="C62" s="125">
        <v>8.2379473008134863E-2</v>
      </c>
      <c r="D62" s="125">
        <v>0.3947240279931491</v>
      </c>
      <c r="E62" s="125">
        <v>0.45487016357714505</v>
      </c>
      <c r="F62" s="125">
        <v>8.625447957165755E-2</v>
      </c>
      <c r="G62" s="129"/>
      <c r="H62" s="130">
        <f t="shared" si="0"/>
        <v>0.21488191118594924</v>
      </c>
      <c r="I62" s="74"/>
      <c r="J62" s="74"/>
      <c r="K62" s="74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</row>
    <row r="63" spans="1:43">
      <c r="A63" s="49"/>
      <c r="B63" s="122" t="s">
        <v>313</v>
      </c>
      <c r="C63" s="125">
        <v>0.7742346227844854</v>
      </c>
      <c r="D63" s="125">
        <v>0.59079632643654056</v>
      </c>
      <c r="E63" s="125">
        <v>0.2988186604260864</v>
      </c>
      <c r="F63" s="125">
        <v>0.51010753943903731</v>
      </c>
      <c r="G63" s="129"/>
      <c r="H63" s="130">
        <f t="shared" si="0"/>
        <v>0.5660107043060828</v>
      </c>
      <c r="I63" s="74"/>
      <c r="J63" s="74"/>
      <c r="K63" s="74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</row>
    <row r="64" spans="1:43">
      <c r="A64" s="49"/>
      <c r="B64" s="122" t="s">
        <v>338</v>
      </c>
      <c r="C64" s="125">
        <v>5.2550161237309712E-2</v>
      </c>
      <c r="D64" s="125">
        <v>0.33417343368883801</v>
      </c>
      <c r="E64" s="125">
        <v>0.18451709513664472</v>
      </c>
      <c r="F64" s="125">
        <v>0.21723877990868312</v>
      </c>
      <c r="G64" s="129"/>
      <c r="H64" s="130">
        <f t="shared" si="0"/>
        <v>0.21610928383125108</v>
      </c>
      <c r="I64" s="74"/>
      <c r="J64" s="74"/>
      <c r="K64" s="74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</row>
    <row r="65" spans="1:43">
      <c r="A65" s="49"/>
      <c r="B65" s="122" t="s">
        <v>324</v>
      </c>
      <c r="C65" s="125">
        <v>0.20451466203027491</v>
      </c>
      <c r="D65" s="125">
        <v>0.14133045477492534</v>
      </c>
      <c r="E65" s="125">
        <v>7.9062061121869753E-2</v>
      </c>
      <c r="F65" s="125">
        <v>0.55684388367434567</v>
      </c>
      <c r="G65" s="129"/>
      <c r="H65" s="130">
        <f t="shared" si="0"/>
        <v>0.31394582842045782</v>
      </c>
      <c r="I65" s="74"/>
      <c r="J65" s="74"/>
      <c r="K65" s="74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</row>
    <row r="66" spans="1:43">
      <c r="A66" s="49"/>
      <c r="B66" s="122" t="s">
        <v>318</v>
      </c>
      <c r="C66" s="125">
        <v>0.21856923182252141</v>
      </c>
      <c r="D66" s="125">
        <v>0.21240744786472221</v>
      </c>
      <c r="E66" s="125">
        <v>0.74405808207114488</v>
      </c>
      <c r="F66" s="125">
        <v>0.40822799398387055</v>
      </c>
      <c r="G66" s="129"/>
      <c r="H66" s="130">
        <f t="shared" si="0"/>
        <v>0.34513308652458369</v>
      </c>
      <c r="I66" s="74"/>
      <c r="J66" s="74"/>
      <c r="K66" s="74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</row>
    <row r="67" spans="1:43">
      <c r="A67" s="49"/>
      <c r="B67" s="122" t="s">
        <v>315</v>
      </c>
      <c r="C67" s="125">
        <v>0.31299446207287052</v>
      </c>
      <c r="D67" s="125">
        <v>0.60419355332177949</v>
      </c>
      <c r="E67" s="125">
        <v>0.7102670851464713</v>
      </c>
      <c r="F67" s="125">
        <v>2.8311311964384078E-2</v>
      </c>
      <c r="G67" s="129"/>
      <c r="H67" s="130">
        <f t="shared" si="0"/>
        <v>0.32620819171150872</v>
      </c>
      <c r="I67" s="74"/>
      <c r="J67" s="74"/>
      <c r="K67" s="74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</row>
    <row r="68" spans="1:43">
      <c r="A68" s="49"/>
      <c r="B68" s="122" t="s">
        <v>340</v>
      </c>
      <c r="C68" s="125">
        <v>0.83240509159291909</v>
      </c>
      <c r="D68" s="125">
        <v>0.43480583836424724</v>
      </c>
      <c r="E68" s="125">
        <v>0.35972155022572605</v>
      </c>
      <c r="F68" s="125">
        <v>0.77960834815585056</v>
      </c>
      <c r="G68" s="129"/>
      <c r="H68" s="130">
        <f t="shared" si="0"/>
        <v>0.64473826411277091</v>
      </c>
      <c r="I68" s="74"/>
      <c r="J68" s="74"/>
      <c r="K68" s="74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</row>
    <row r="69" spans="1:43">
      <c r="A69" s="49"/>
      <c r="B69" s="122" t="s">
        <v>336</v>
      </c>
      <c r="C69" s="125">
        <v>0.64319795805075153</v>
      </c>
      <c r="D69" s="125">
        <v>1.5759825704452446E-2</v>
      </c>
      <c r="E69" s="125">
        <v>0.42288571136804565</v>
      </c>
      <c r="F69" s="125">
        <v>0.12569718896273052</v>
      </c>
      <c r="G69" s="129"/>
      <c r="H69" s="130">
        <f t="shared" si="0"/>
        <v>0.2259349860433828</v>
      </c>
      <c r="I69" s="74"/>
      <c r="J69" s="74"/>
      <c r="K69" s="74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</row>
    <row r="70" spans="1:43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</row>
    <row r="71" spans="1:43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</row>
    <row r="72" spans="1:43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</row>
    <row r="73" spans="1:4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</row>
    <row r="74" spans="1:43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</row>
    <row r="75" spans="1:43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</row>
    <row r="76" spans="1:43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</row>
    <row r="77" spans="1:43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</row>
    <row r="78" spans="1:43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</row>
    <row r="79" spans="1:43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</row>
    <row r="80" spans="1:43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</row>
    <row r="81" spans="1:43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</row>
    <row r="82" spans="1:43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</row>
    <row r="83" spans="1:4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</row>
    <row r="84" spans="1:43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</row>
    <row r="85" spans="1:43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</row>
    <row r="86" spans="1:43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</row>
    <row r="87" spans="1:43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</row>
    <row r="88" spans="1:43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</row>
    <row r="89" spans="1:43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</row>
    <row r="90" spans="1:43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</row>
    <row r="91" spans="1:43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</row>
    <row r="92" spans="1:43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</row>
    <row r="93" spans="1:4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</row>
    <row r="94" spans="1:43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</row>
    <row r="95" spans="1:43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</row>
    <row r="96" spans="1:43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</row>
    <row r="97" spans="1:43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</row>
    <row r="98" spans="1:43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</row>
    <row r="99" spans="1:43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</row>
    <row r="100" spans="1:43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</row>
    <row r="101" spans="1:43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</row>
    <row r="102" spans="1:43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</row>
    <row r="103" spans="1:4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</row>
    <row r="104" spans="1:43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</row>
    <row r="105" spans="1:43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</row>
    <row r="106" spans="1:43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</row>
    <row r="107" spans="1:43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</row>
    <row r="108" spans="1:43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</row>
    <row r="109" spans="1:43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</row>
    <row r="110" spans="1:43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</row>
    <row r="111" spans="1:43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</row>
    <row r="112" spans="1:43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</row>
    <row r="113" spans="1:4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</row>
    <row r="114" spans="1:43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</row>
    <row r="115" spans="1:43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</row>
    <row r="116" spans="1:43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</row>
    <row r="117" spans="1:43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</row>
    <row r="118" spans="1:43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</row>
    <row r="119" spans="1:43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</row>
    <row r="120" spans="1:43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</row>
    <row r="121" spans="1:43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</row>
    <row r="122" spans="1:43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</row>
    <row r="123" spans="1:4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</row>
    <row r="124" spans="1:43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</row>
    <row r="125" spans="1:43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</row>
    <row r="126" spans="1:43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</row>
    <row r="127" spans="1:43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</row>
    <row r="128" spans="1:43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</row>
    <row r="129" spans="1:43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</row>
    <row r="130" spans="1:43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</row>
    <row r="131" spans="1:43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</row>
    <row r="132" spans="1:43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</row>
    <row r="133" spans="1:4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</row>
    <row r="137" spans="1:43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</row>
    <row r="138" spans="1:43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</row>
    <row r="140" spans="1:43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</row>
    <row r="141" spans="1:43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</row>
    <row r="145" spans="1:43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</row>
    <row r="146" spans="1:43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</row>
    <row r="147" spans="1:43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</row>
    <row r="148" spans="1:43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</row>
    <row r="149" spans="1:43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</row>
    <row r="150" spans="1:43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</row>
    <row r="151" spans="1:43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</row>
    <row r="152" spans="1:43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</row>
    <row r="153" spans="1:4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</row>
    <row r="154" spans="1:43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</row>
    <row r="155" spans="1:43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</row>
    <row r="156" spans="1:43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</row>
    <row r="157" spans="1:43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</row>
    <row r="158" spans="1:43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</row>
    <row r="159" spans="1:43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</row>
    <row r="160" spans="1:43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</row>
    <row r="161" spans="1:43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</row>
    <row r="162" spans="1:43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</row>
    <row r="163" spans="1:4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</row>
    <row r="164" spans="1:43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</row>
    <row r="165" spans="1:43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</row>
    <row r="166" spans="1:43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</row>
    <row r="167" spans="1:43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</row>
    <row r="168" spans="1:43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</row>
    <row r="169" spans="1:43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</row>
    <row r="170" spans="1:43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</row>
    <row r="171" spans="1:43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</row>
    <row r="172" spans="1:43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</row>
    <row r="173" spans="1:4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</row>
    <row r="174" spans="1:43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</row>
    <row r="175" spans="1:43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</row>
    <row r="176" spans="1:43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</row>
    <row r="177" spans="1:43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</row>
    <row r="178" spans="1:43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</row>
    <row r="179" spans="1:43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</row>
    <row r="180" spans="1:43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</row>
    <row r="181" spans="1:43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</row>
    <row r="182" spans="1:43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</row>
    <row r="183" spans="1:4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</row>
    <row r="184" spans="1:43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</row>
    <row r="185" spans="1:43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</row>
    <row r="186" spans="1:43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</row>
    <row r="187" spans="1:43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</row>
    <row r="188" spans="1:43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</row>
    <row r="189" spans="1:43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</row>
    <row r="190" spans="1:43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</row>
    <row r="191" spans="1:43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</row>
    <row r="192" spans="1:43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</row>
    <row r="193" spans="1:4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</row>
    <row r="194" spans="1:43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</row>
    <row r="195" spans="1:43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</row>
    <row r="196" spans="1:43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</row>
    <row r="197" spans="1:43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</row>
    <row r="198" spans="1:43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</row>
    <row r="199" spans="1:43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</row>
    <row r="200" spans="1:43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</row>
    <row r="201" spans="1:43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</row>
    <row r="202" spans="1:43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</row>
    <row r="203" spans="1:4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</row>
    <row r="204" spans="1:43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</row>
    <row r="205" spans="1:43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</row>
    <row r="206" spans="1:43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</row>
    <row r="207" spans="1:43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</row>
    <row r="208" spans="1:43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</row>
    <row r="209" spans="1:43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</row>
    <row r="210" spans="1:43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</row>
    <row r="211" spans="1:43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</row>
    <row r="212" spans="1:43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</row>
    <row r="213" spans="1:4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</row>
    <row r="214" spans="1:43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</row>
    <row r="215" spans="1:43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</row>
    <row r="216" spans="1:43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</row>
    <row r="217" spans="1:43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</row>
    <row r="218" spans="1:43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</row>
    <row r="219" spans="1:43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</row>
    <row r="220" spans="1:43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</row>
    <row r="221" spans="1:43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</row>
    <row r="222" spans="1:43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</row>
    <row r="223" spans="1:4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</row>
    <row r="224" spans="1:43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</row>
    <row r="225" spans="1:43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</row>
    <row r="226" spans="1:43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</row>
    <row r="227" spans="1:43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</row>
    <row r="228" spans="1:43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</row>
    <row r="229" spans="1:43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</row>
    <row r="230" spans="1:43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</row>
    <row r="231" spans="1:43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</row>
    <row r="232" spans="1:43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</row>
    <row r="233" spans="1:4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</row>
    <row r="234" spans="1:43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</row>
    <row r="235" spans="1:43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</row>
    <row r="236" spans="1:43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</row>
    <row r="237" spans="1:43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</row>
    <row r="238" spans="1:43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</row>
    <row r="239" spans="1:43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</row>
    <row r="240" spans="1:43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</row>
    <row r="241" spans="1:43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</row>
    <row r="242" spans="1:43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</row>
    <row r="243" spans="1: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</row>
    <row r="244" spans="1:43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</row>
    <row r="245" spans="1:43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</row>
    <row r="246" spans="1:43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</row>
    <row r="247" spans="1:43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</row>
    <row r="248" spans="1:43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</row>
    <row r="249" spans="1:43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</row>
    <row r="250" spans="1:43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</row>
    <row r="251" spans="1:43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</row>
    <row r="252" spans="1:43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</row>
    <row r="253" spans="1:4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</row>
    <row r="254" spans="1:43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</row>
    <row r="255" spans="1:43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</row>
    <row r="256" spans="1:43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</row>
    <row r="257" spans="1:43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</row>
    <row r="258" spans="1:43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</row>
    <row r="259" spans="1:43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</row>
    <row r="260" spans="1:43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</row>
    <row r="261" spans="1:43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</row>
    <row r="262" spans="1:43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</row>
    <row r="263" spans="1:4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</row>
    <row r="264" spans="1:43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</row>
    <row r="265" spans="1:43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</row>
    <row r="266" spans="1:43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</row>
    <row r="267" spans="1:43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</row>
    <row r="268" spans="1:43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</row>
    <row r="269" spans="1:43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</row>
    <row r="270" spans="1:43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</row>
    <row r="271" spans="1:43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</row>
    <row r="272" spans="1:43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</row>
    <row r="273" spans="1:4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</row>
    <row r="274" spans="1:43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</row>
    <row r="275" spans="1:43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</row>
    <row r="276" spans="1:43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</row>
    <row r="277" spans="1:43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</row>
    <row r="278" spans="1:43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</row>
    <row r="279" spans="1:43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</row>
    <row r="280" spans="1:43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</row>
    <row r="281" spans="1:43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</row>
    <row r="282" spans="1:43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</row>
    <row r="283" spans="1:4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</row>
    <row r="284" spans="1:43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</row>
    <row r="285" spans="1:43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</row>
    <row r="286" spans="1:43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</row>
    <row r="287" spans="1:43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</row>
    <row r="288" spans="1:43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</row>
    <row r="289" spans="1:43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</row>
    <row r="290" spans="1:43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</row>
    <row r="291" spans="1:43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</row>
    <row r="292" spans="1:43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</row>
    <row r="293" spans="1:4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</row>
    <row r="294" spans="1:43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</row>
    <row r="295" spans="1:43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</row>
    <row r="296" spans="1:43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</row>
    <row r="297" spans="1:43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</row>
    <row r="298" spans="1:43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</row>
    <row r="299" spans="1:43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</row>
  </sheetData>
  <conditionalFormatting sqref="C20:G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0:H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scale="36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61A10-2140-4746-9D5F-E7D09378A919}">
  <sheetPr codeName="Sheet19"/>
  <dimension ref="A1:AP307"/>
  <sheetViews>
    <sheetView showGridLines="0" topLeftCell="A15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9" width="20.5" customWidth="1"/>
    <col min="10" max="10" width="5.5" customWidth="1"/>
    <col min="11" max="18" width="12.5" customWidth="1"/>
  </cols>
  <sheetData>
    <row r="1" spans="1:41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1" s="78" customFormat="1" ht="18">
      <c r="A2" s="77"/>
      <c r="B2" s="84" t="s">
        <v>416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1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</row>
    <row r="5" spans="1:41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</row>
    <row r="6" spans="1:41">
      <c r="A6" s="49"/>
      <c r="B6" s="136" t="s">
        <v>382</v>
      </c>
      <c r="C6" s="59" t="s">
        <v>387</v>
      </c>
      <c r="D6" s="59"/>
      <c r="E6" s="58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1:41">
      <c r="A7" s="49"/>
      <c r="B7" s="141" t="s">
        <v>383</v>
      </c>
      <c r="C7" s="49" t="s">
        <v>388</v>
      </c>
      <c r="D7" s="49"/>
      <c r="E7" s="57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1:41">
      <c r="A8" s="49"/>
      <c r="B8" s="141" t="s">
        <v>384</v>
      </c>
      <c r="C8" s="49" t="s">
        <v>389</v>
      </c>
      <c r="D8" s="49"/>
      <c r="E8" s="57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</row>
    <row r="9" spans="1:41">
      <c r="A9" s="49"/>
      <c r="B9" s="141" t="s">
        <v>385</v>
      </c>
      <c r="C9" s="49" t="s">
        <v>386</v>
      </c>
      <c r="D9" s="49"/>
      <c r="E9" s="57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</row>
    <row r="10" spans="1:41">
      <c r="A10" s="49"/>
      <c r="B10" s="141" t="s">
        <v>390</v>
      </c>
      <c r="C10" s="49" t="s">
        <v>391</v>
      </c>
      <c r="D10" s="49"/>
      <c r="E10" s="57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</row>
    <row r="11" spans="1:41">
      <c r="A11" s="49"/>
      <c r="B11" s="141" t="s">
        <v>392</v>
      </c>
      <c r="C11" s="49" t="s">
        <v>393</v>
      </c>
      <c r="D11" s="49"/>
      <c r="E11" s="57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</row>
    <row r="12" spans="1:41">
      <c r="A12" s="49"/>
      <c r="B12" s="141" t="s">
        <v>394</v>
      </c>
      <c r="C12" s="49" t="s">
        <v>399</v>
      </c>
      <c r="D12" s="49"/>
      <c r="E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</row>
    <row r="13" spans="1:41">
      <c r="A13" s="49"/>
      <c r="B13" s="141" t="s">
        <v>395</v>
      </c>
      <c r="C13" s="49" t="s">
        <v>397</v>
      </c>
      <c r="D13" s="49"/>
      <c r="E13" s="57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</row>
    <row r="14" spans="1:41">
      <c r="A14" s="49"/>
      <c r="B14" s="141" t="s">
        <v>396</v>
      </c>
      <c r="C14" s="49" t="s">
        <v>398</v>
      </c>
      <c r="D14" s="49"/>
      <c r="E14" s="57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</row>
    <row r="15" spans="1:41" ht="16" thickBot="1">
      <c r="A15" s="49"/>
      <c r="B15" s="137" t="s">
        <v>400</v>
      </c>
      <c r="C15" s="56" t="s">
        <v>1395</v>
      </c>
      <c r="D15" s="56"/>
      <c r="E15" s="55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</row>
    <row r="16" spans="1:41">
      <c r="A16" s="49"/>
      <c r="B16" s="135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</row>
    <row r="17" spans="1:42">
      <c r="A17" s="49"/>
      <c r="B17" s="135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</row>
    <row r="18" spans="1:42">
      <c r="A18" s="49"/>
      <c r="B18" s="49" t="s">
        <v>410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</row>
    <row r="19" spans="1:42">
      <c r="A19" s="49"/>
      <c r="B19" s="49" t="s">
        <v>412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</row>
    <row r="20" spans="1:42">
      <c r="A20" s="49"/>
      <c r="B20" s="49" t="s">
        <v>413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</row>
    <row r="21" spans="1:42">
      <c r="A21" s="49"/>
      <c r="B21" s="49" t="s">
        <v>414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</row>
    <row r="22" spans="1:42">
      <c r="A22" s="49"/>
      <c r="B22" s="49" t="s">
        <v>415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</row>
    <row r="23" spans="1:42">
      <c r="A23" s="49"/>
      <c r="B23" s="49" t="s">
        <v>1439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</row>
    <row r="24" spans="1:42">
      <c r="A24" s="49"/>
      <c r="B24" s="49" t="s">
        <v>1440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</row>
    <row r="25" spans="1:42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</row>
    <row r="26" spans="1:42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</row>
    <row r="27" spans="1:42" ht="14.5" customHeight="1">
      <c r="A27" s="49"/>
      <c r="B27" s="123" t="s">
        <v>401</v>
      </c>
      <c r="C27" s="142" t="s">
        <v>405</v>
      </c>
      <c r="D27" s="142" t="s">
        <v>406</v>
      </c>
      <c r="E27" s="142" t="s">
        <v>248</v>
      </c>
      <c r="F27" s="142" t="s">
        <v>250</v>
      </c>
      <c r="G27" s="142" t="s">
        <v>407</v>
      </c>
      <c r="H27" s="142" t="s">
        <v>408</v>
      </c>
      <c r="I27" s="142" t="s">
        <v>409</v>
      </c>
      <c r="J27" s="128"/>
      <c r="K27" s="117"/>
      <c r="L27" s="117"/>
      <c r="M27" s="117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</row>
    <row r="28" spans="1:42" ht="14.5" customHeight="1">
      <c r="A28" s="49"/>
      <c r="B28" s="49" t="s">
        <v>427</v>
      </c>
      <c r="C28" s="49"/>
      <c r="D28" s="49"/>
      <c r="E28" s="49"/>
      <c r="F28" s="49"/>
      <c r="G28" s="139"/>
      <c r="H28" s="49"/>
      <c r="I28" s="88"/>
      <c r="J28" s="88"/>
      <c r="K28" s="88"/>
      <c r="L28" s="88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</row>
    <row r="29" spans="1:42" ht="14.5" customHeight="1">
      <c r="A29" s="49"/>
      <c r="B29" s="49" t="s">
        <v>428</v>
      </c>
      <c r="C29" s="49"/>
      <c r="D29" s="49"/>
      <c r="E29" s="49"/>
      <c r="F29" s="49"/>
      <c r="G29" s="139"/>
      <c r="H29" s="49"/>
      <c r="I29" s="88"/>
      <c r="J29" s="88"/>
      <c r="K29" s="88"/>
      <c r="L29" s="88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</row>
    <row r="30" spans="1:42" ht="14.5" customHeight="1">
      <c r="A30" s="49"/>
      <c r="B30" s="49" t="s">
        <v>429</v>
      </c>
      <c r="C30" s="49"/>
      <c r="D30" s="49"/>
      <c r="E30" s="49"/>
      <c r="F30" s="49"/>
      <c r="G30" s="139"/>
      <c r="H30" s="49"/>
      <c r="I30" s="88"/>
      <c r="J30" s="88"/>
      <c r="K30" s="88"/>
      <c r="L30" s="88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</row>
    <row r="31" spans="1:42" ht="14.5" customHeight="1">
      <c r="A31" s="49"/>
      <c r="B31" s="49" t="s">
        <v>430</v>
      </c>
      <c r="C31" s="49"/>
      <c r="D31" s="49"/>
      <c r="E31" s="49"/>
      <c r="F31" s="49"/>
      <c r="G31" s="139"/>
      <c r="H31" s="49"/>
      <c r="I31" s="88"/>
      <c r="J31" s="88"/>
      <c r="K31" s="88"/>
      <c r="L31" s="88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</row>
    <row r="32" spans="1:42" ht="14.5" customHeight="1">
      <c r="A32" s="49"/>
      <c r="B32" s="49" t="s">
        <v>431</v>
      </c>
      <c r="C32" s="49"/>
      <c r="D32" s="49"/>
      <c r="E32" s="49"/>
      <c r="F32" s="49"/>
      <c r="G32" s="139"/>
      <c r="H32" s="49"/>
      <c r="I32" s="88"/>
      <c r="J32" s="88"/>
      <c r="K32" s="49"/>
      <c r="L32" s="88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</row>
    <row r="33" spans="1:41" ht="14.5" customHeight="1">
      <c r="A33" s="49"/>
      <c r="B33" s="49" t="s">
        <v>432</v>
      </c>
      <c r="C33" s="49"/>
      <c r="D33" s="49"/>
      <c r="E33" s="49"/>
      <c r="F33" s="49"/>
      <c r="G33" s="139"/>
      <c r="H33" s="49"/>
      <c r="I33" s="88"/>
      <c r="J33" s="88"/>
      <c r="K33" s="49"/>
      <c r="L33" s="88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</row>
    <row r="34" spans="1:41" ht="14.5" customHeight="1">
      <c r="A34" s="49"/>
      <c r="B34" s="49" t="s">
        <v>433</v>
      </c>
      <c r="C34" s="49"/>
      <c r="D34" s="49"/>
      <c r="E34" s="49"/>
      <c r="F34" s="49"/>
      <c r="G34" s="139"/>
      <c r="H34" s="49"/>
      <c r="I34" s="88"/>
      <c r="J34" s="88"/>
      <c r="K34" s="49"/>
      <c r="L34" s="88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</row>
    <row r="35" spans="1:41" ht="14.5" customHeight="1">
      <c r="A35" s="49"/>
      <c r="B35" s="49" t="s">
        <v>434</v>
      </c>
      <c r="C35" s="49"/>
      <c r="D35" s="49"/>
      <c r="E35" s="49"/>
      <c r="F35" s="49"/>
      <c r="G35" s="139"/>
      <c r="H35" s="49"/>
      <c r="I35" s="88"/>
      <c r="J35" s="88"/>
      <c r="K35" s="49"/>
      <c r="L35" s="88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</row>
    <row r="36" spans="1:41" ht="14.5" customHeight="1">
      <c r="A36" s="49"/>
      <c r="B36" s="49" t="s">
        <v>435</v>
      </c>
      <c r="C36" s="49"/>
      <c r="D36" s="49"/>
      <c r="E36" s="49"/>
      <c r="F36" s="49"/>
      <c r="G36" s="139"/>
      <c r="H36" s="49"/>
      <c r="I36" s="88"/>
      <c r="J36" s="88"/>
      <c r="K36" s="49"/>
      <c r="L36" s="88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</row>
    <row r="37" spans="1:41" ht="14.5" customHeight="1">
      <c r="A37" s="49"/>
      <c r="B37" s="49" t="s">
        <v>436</v>
      </c>
      <c r="C37" s="49"/>
      <c r="D37" s="49"/>
      <c r="E37" s="49"/>
      <c r="F37" s="49"/>
      <c r="G37" s="139"/>
      <c r="H37" s="49"/>
      <c r="I37" s="88"/>
      <c r="J37" s="88"/>
      <c r="K37" s="49"/>
      <c r="L37" s="88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</row>
    <row r="38" spans="1:41">
      <c r="A38" s="49"/>
      <c r="B38" s="49" t="s">
        <v>437</v>
      </c>
      <c r="C38" s="49"/>
      <c r="D38" s="49"/>
      <c r="E38" s="49"/>
      <c r="F38" s="49"/>
      <c r="G38" s="139"/>
      <c r="H38" s="49"/>
      <c r="I38" s="88"/>
      <c r="J38" s="88"/>
      <c r="K38" s="49"/>
      <c r="L38" s="88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</row>
    <row r="39" spans="1:41">
      <c r="A39" s="49"/>
      <c r="B39" s="49" t="s">
        <v>438</v>
      </c>
      <c r="C39" s="49"/>
      <c r="D39" s="49"/>
      <c r="E39" s="49"/>
      <c r="F39" s="49"/>
      <c r="G39" s="139"/>
      <c r="H39" s="49"/>
      <c r="I39" s="88"/>
      <c r="J39" s="88"/>
      <c r="K39" s="49"/>
      <c r="L39" s="88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</row>
    <row r="40" spans="1:41">
      <c r="A40" s="49"/>
      <c r="B40" s="49" t="s">
        <v>439</v>
      </c>
      <c r="C40" s="49"/>
      <c r="D40" s="49"/>
      <c r="E40" s="49"/>
      <c r="F40" s="49"/>
      <c r="G40" s="139"/>
      <c r="H40" s="49"/>
      <c r="I40" s="88"/>
      <c r="J40" s="88"/>
      <c r="K40" s="49"/>
      <c r="L40" s="88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</row>
    <row r="41" spans="1:41">
      <c r="A41" s="49"/>
      <c r="B41" s="49" t="s">
        <v>440</v>
      </c>
      <c r="C41" s="49"/>
      <c r="D41" s="49"/>
      <c r="E41" s="49"/>
      <c r="F41" s="49"/>
      <c r="G41" s="139"/>
      <c r="H41" s="49"/>
      <c r="I41" s="88"/>
      <c r="J41" s="88"/>
      <c r="K41" s="49"/>
      <c r="L41" s="88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</row>
    <row r="42" spans="1:41">
      <c r="A42" s="49"/>
      <c r="B42" s="49" t="s">
        <v>441</v>
      </c>
      <c r="C42" s="49"/>
      <c r="D42" s="49"/>
      <c r="E42" s="49"/>
      <c r="F42" s="49"/>
      <c r="G42" s="139"/>
      <c r="H42" s="49"/>
      <c r="I42" s="88"/>
      <c r="J42" s="88"/>
      <c r="K42" s="49"/>
      <c r="L42" s="88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</row>
    <row r="43" spans="1:41">
      <c r="A43" s="49"/>
      <c r="B43" s="49"/>
      <c r="C43" s="49"/>
      <c r="D43" s="49"/>
      <c r="E43" s="138"/>
      <c r="F43" s="138"/>
      <c r="G43" s="13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</row>
    <row r="44" spans="1:41">
      <c r="A44" s="49"/>
      <c r="B44" s="49"/>
      <c r="C44" s="49"/>
      <c r="D44" s="49"/>
      <c r="E44" s="138"/>
      <c r="F44" s="138"/>
      <c r="G44" s="13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</row>
    <row r="45" spans="1:41">
      <c r="A45" s="49"/>
      <c r="B45" s="49"/>
      <c r="C45" s="49"/>
      <c r="D45" s="49"/>
      <c r="E45" s="138"/>
      <c r="F45" s="138"/>
      <c r="G45" s="13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</row>
    <row r="46" spans="1:41">
      <c r="A46" s="49"/>
      <c r="B46" s="49"/>
      <c r="C46" s="49"/>
      <c r="D46" s="49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</row>
    <row r="47" spans="1:41">
      <c r="A47" s="49"/>
      <c r="B47" s="49"/>
      <c r="C47" s="49"/>
      <c r="D47" s="49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</row>
    <row r="48" spans="1:41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</row>
    <row r="49" spans="1:41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</row>
    <row r="50" spans="1:41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</row>
    <row r="51" spans="1:41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</row>
    <row r="52" spans="1:41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</row>
    <row r="53" spans="1:41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</row>
    <row r="54" spans="1:41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</row>
    <row r="55" spans="1:41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</row>
    <row r="56" spans="1:41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</row>
    <row r="57" spans="1:41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</row>
    <row r="58" spans="1:41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</row>
    <row r="59" spans="1:41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</row>
    <row r="60" spans="1:41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</row>
    <row r="61" spans="1:41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</row>
    <row r="62" spans="1:41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</row>
    <row r="63" spans="1:41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</row>
    <row r="64" spans="1:41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</row>
    <row r="65" spans="1:41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</row>
    <row r="66" spans="1:41">
      <c r="A66" s="49"/>
      <c r="B66" s="49"/>
      <c r="C66" s="138"/>
      <c r="D66" s="138"/>
      <c r="E66" s="138"/>
      <c r="F66" s="138"/>
      <c r="G66" s="13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</row>
    <row r="67" spans="1:41">
      <c r="A67" s="49"/>
      <c r="B67" s="49"/>
      <c r="C67" s="138"/>
      <c r="D67" s="138"/>
      <c r="E67" s="138"/>
      <c r="F67" s="138"/>
      <c r="G67" s="13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</row>
    <row r="68" spans="1:41">
      <c r="A68" s="49"/>
      <c r="B68" s="49"/>
      <c r="C68" s="138"/>
      <c r="D68" s="138"/>
      <c r="E68" s="138"/>
      <c r="F68" s="138"/>
      <c r="G68" s="13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</row>
    <row r="69" spans="1:41">
      <c r="A69" s="49"/>
      <c r="B69" s="49"/>
      <c r="C69" s="138"/>
      <c r="D69" s="138"/>
      <c r="E69" s="138"/>
      <c r="F69" s="138"/>
      <c r="G69" s="13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</row>
    <row r="70" spans="1:41">
      <c r="A70" s="49"/>
      <c r="B70" s="49"/>
      <c r="C70" s="138"/>
      <c r="D70" s="138"/>
      <c r="E70" s="138"/>
      <c r="F70" s="138"/>
      <c r="G70" s="13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</row>
    <row r="71" spans="1:41">
      <c r="A71" s="49"/>
      <c r="B71" s="49"/>
      <c r="C71" s="138"/>
      <c r="D71" s="138"/>
      <c r="E71" s="138"/>
      <c r="F71" s="138"/>
      <c r="G71" s="13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</row>
    <row r="72" spans="1:41">
      <c r="A72" s="49"/>
      <c r="B72" s="49"/>
      <c r="C72" s="138"/>
      <c r="D72" s="138"/>
      <c r="E72" s="138"/>
      <c r="F72" s="138"/>
      <c r="G72" s="13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1:41">
      <c r="A73" s="49"/>
      <c r="B73" s="49"/>
      <c r="C73" s="138"/>
      <c r="D73" s="138"/>
      <c r="E73" s="138"/>
      <c r="F73" s="138"/>
      <c r="G73" s="13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1:41">
      <c r="A74" s="49"/>
      <c r="B74" s="49"/>
      <c r="C74" s="138"/>
      <c r="D74" s="138"/>
      <c r="E74" s="138"/>
      <c r="F74" s="138"/>
      <c r="G74" s="13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</row>
    <row r="75" spans="1:41">
      <c r="A75" s="49"/>
      <c r="B75" s="49"/>
      <c r="C75" s="138"/>
      <c r="D75" s="138"/>
      <c r="E75" s="138"/>
      <c r="F75" s="138"/>
      <c r="G75" s="13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</row>
    <row r="76" spans="1:41">
      <c r="A76" s="49"/>
      <c r="B76" s="49"/>
      <c r="C76" s="138"/>
      <c r="D76" s="138"/>
      <c r="E76" s="138"/>
      <c r="F76" s="138"/>
      <c r="G76" s="13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</row>
    <row r="77" spans="1:41">
      <c r="A77" s="49"/>
      <c r="B77" s="49"/>
      <c r="C77" s="138"/>
      <c r="D77" s="138"/>
      <c r="E77" s="138"/>
      <c r="F77" s="138"/>
      <c r="G77" s="13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</row>
    <row r="78" spans="1:41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</row>
    <row r="79" spans="1:4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</row>
    <row r="80" spans="1:4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</row>
    <row r="81" spans="1:4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</row>
    <row r="82" spans="1:4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</row>
    <row r="83" spans="1:4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</row>
    <row r="84" spans="1:4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</row>
    <row r="85" spans="1:4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</row>
    <row r="86" spans="1:4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</row>
    <row r="87" spans="1:4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</row>
    <row r="88" spans="1:4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1:4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1:4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1:4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1:4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1:4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1:4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1:4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1:4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1:4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1:4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</row>
    <row r="99" spans="1:4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</row>
    <row r="100" spans="1:4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</row>
    <row r="101" spans="1:4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</row>
    <row r="102" spans="1:4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</row>
    <row r="103" spans="1:4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</row>
    <row r="104" spans="1:4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</row>
    <row r="105" spans="1:4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</row>
    <row r="106" spans="1:4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</row>
    <row r="107" spans="1:4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</row>
    <row r="108" spans="1:4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</row>
    <row r="109" spans="1:4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</row>
    <row r="110" spans="1:4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</row>
    <row r="111" spans="1:4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</row>
    <row r="112" spans="1:4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</row>
    <row r="113" spans="1:4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</row>
    <row r="114" spans="1:4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</row>
    <row r="115" spans="1:4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</row>
    <row r="116" spans="1:4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</row>
    <row r="117" spans="1:4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</row>
    <row r="118" spans="1:4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</row>
    <row r="119" spans="1:4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</row>
    <row r="120" spans="1:4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</row>
    <row r="121" spans="1:4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</row>
    <row r="122" spans="1:4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</row>
    <row r="123" spans="1:4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</row>
    <row r="124" spans="1:4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</row>
    <row r="125" spans="1:4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</row>
    <row r="126" spans="1:4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</row>
    <row r="127" spans="1:4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</row>
    <row r="128" spans="1:4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</row>
    <row r="129" spans="1:4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</row>
    <row r="130" spans="1:4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</row>
    <row r="131" spans="1:4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</row>
    <row r="132" spans="1:4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</row>
    <row r="133" spans="1:4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</row>
    <row r="134" spans="1:4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</row>
    <row r="135" spans="1:4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</row>
    <row r="136" spans="1:4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</row>
    <row r="137" spans="1:4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</row>
    <row r="138" spans="1:4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</row>
    <row r="139" spans="1:4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</row>
    <row r="140" spans="1:4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</row>
    <row r="141" spans="1: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</row>
    <row r="142" spans="1:4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</row>
    <row r="143" spans="1:4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</row>
    <row r="144" spans="1:4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</row>
    <row r="145" spans="1:4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</row>
    <row r="146" spans="1:4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</row>
    <row r="147" spans="1:4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</row>
    <row r="148" spans="1:4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</row>
    <row r="149" spans="1:4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</row>
    <row r="150" spans="1:4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</row>
    <row r="151" spans="1:4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</row>
    <row r="152" spans="1:4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</row>
    <row r="153" spans="1:4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</row>
    <row r="154" spans="1:4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</row>
    <row r="155" spans="1:4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</row>
    <row r="156" spans="1:4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</row>
    <row r="157" spans="1:4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</row>
    <row r="158" spans="1:4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</row>
    <row r="159" spans="1:4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</row>
    <row r="160" spans="1:4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</row>
    <row r="161" spans="1:4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</row>
    <row r="162" spans="1:4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</row>
    <row r="163" spans="1:4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</row>
    <row r="164" spans="1:4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</row>
    <row r="165" spans="1:4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</row>
    <row r="166" spans="1:4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</row>
    <row r="167" spans="1:4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</row>
    <row r="168" spans="1:4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</row>
    <row r="169" spans="1:4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</row>
    <row r="170" spans="1:4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</row>
    <row r="171" spans="1:4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</row>
    <row r="172" spans="1:4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</row>
    <row r="173" spans="1:4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</row>
    <row r="174" spans="1:4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</row>
    <row r="175" spans="1:4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</row>
    <row r="176" spans="1:4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</row>
    <row r="177" spans="1:4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</row>
    <row r="178" spans="1:4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</row>
    <row r="179" spans="1:4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</row>
    <row r="180" spans="1:4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</row>
    <row r="181" spans="1:4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</row>
    <row r="182" spans="1:4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</row>
    <row r="183" spans="1:4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</row>
    <row r="184" spans="1:4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</row>
    <row r="185" spans="1:4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</row>
    <row r="186" spans="1:4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</row>
    <row r="187" spans="1:4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</row>
    <row r="188" spans="1:4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</row>
    <row r="189" spans="1:4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</row>
    <row r="190" spans="1:4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</row>
    <row r="191" spans="1:4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</row>
    <row r="192" spans="1:4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</row>
    <row r="193" spans="1:4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</row>
    <row r="194" spans="1:4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</row>
    <row r="195" spans="1:4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</row>
    <row r="196" spans="1:4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</row>
    <row r="197" spans="1:4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</row>
    <row r="198" spans="1:4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</row>
    <row r="199" spans="1:4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</row>
    <row r="200" spans="1:4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</row>
    <row r="201" spans="1:4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</row>
    <row r="202" spans="1:4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</row>
    <row r="203" spans="1:4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</row>
    <row r="204" spans="1:4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</row>
    <row r="205" spans="1:4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</row>
    <row r="206" spans="1:4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</row>
    <row r="207" spans="1:4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</row>
    <row r="208" spans="1:4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</row>
    <row r="209" spans="1:4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</row>
    <row r="210" spans="1:4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</row>
    <row r="211" spans="1:4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</row>
    <row r="212" spans="1:4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</row>
    <row r="213" spans="1:4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</row>
    <row r="214" spans="1:4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</row>
    <row r="215" spans="1:4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</row>
    <row r="216" spans="1:4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</row>
    <row r="217" spans="1:4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</row>
    <row r="218" spans="1:4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</row>
    <row r="219" spans="1:4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</row>
    <row r="220" spans="1:4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</row>
    <row r="221" spans="1:4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</row>
    <row r="222" spans="1:4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</row>
    <row r="223" spans="1:4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</row>
    <row r="224" spans="1:4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</row>
    <row r="225" spans="1:4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</row>
    <row r="226" spans="1:4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</row>
    <row r="227" spans="1:4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</row>
    <row r="228" spans="1:4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</row>
    <row r="229" spans="1:4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</row>
    <row r="230" spans="1:4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</row>
    <row r="231" spans="1:4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</row>
    <row r="232" spans="1:4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</row>
    <row r="233" spans="1:4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</row>
    <row r="234" spans="1:4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</row>
    <row r="235" spans="1:4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</row>
    <row r="236" spans="1:4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</row>
    <row r="237" spans="1:4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</row>
    <row r="238" spans="1:4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</row>
    <row r="239" spans="1:4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</row>
    <row r="240" spans="1:4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</row>
    <row r="241" spans="1: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</row>
    <row r="242" spans="1:4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</row>
    <row r="243" spans="1:4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</row>
    <row r="244" spans="1:4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</row>
    <row r="245" spans="1:4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</row>
    <row r="246" spans="1:4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</row>
    <row r="247" spans="1:4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</row>
    <row r="248" spans="1:4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</row>
    <row r="249" spans="1:41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</row>
    <row r="250" spans="1:41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</row>
    <row r="251" spans="1:4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</row>
    <row r="252" spans="1:41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</row>
    <row r="253" spans="1:41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</row>
    <row r="254" spans="1:41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</row>
    <row r="255" spans="1:41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</row>
    <row r="256" spans="1:41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</row>
    <row r="257" spans="1:41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</row>
    <row r="258" spans="1:41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</row>
    <row r="259" spans="1:41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</row>
    <row r="260" spans="1:41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</row>
    <row r="261" spans="1:4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</row>
    <row r="262" spans="1:41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</row>
    <row r="263" spans="1:41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</row>
    <row r="264" spans="1:41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</row>
    <row r="265" spans="1:41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</row>
    <row r="266" spans="1:41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</row>
    <row r="267" spans="1:41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</row>
    <row r="268" spans="1:41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</row>
    <row r="269" spans="1:41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</row>
    <row r="270" spans="1:41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</row>
    <row r="271" spans="1:4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</row>
    <row r="272" spans="1:41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</row>
    <row r="273" spans="1:41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</row>
    <row r="274" spans="1:41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</row>
    <row r="275" spans="1:41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</row>
    <row r="276" spans="1:41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</row>
    <row r="277" spans="1:41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</row>
    <row r="278" spans="1:41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</row>
    <row r="279" spans="1:41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</row>
    <row r="280" spans="1:41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</row>
    <row r="281" spans="1:4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</row>
    <row r="282" spans="1:41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</row>
    <row r="283" spans="1:41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</row>
    <row r="284" spans="1:41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</row>
    <row r="285" spans="1:41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</row>
    <row r="286" spans="1:41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</row>
    <row r="287" spans="1:41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</row>
    <row r="288" spans="1:41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</row>
    <row r="289" spans="1:41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</row>
    <row r="290" spans="1:41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</row>
    <row r="291" spans="1:4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</row>
    <row r="292" spans="1:41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</row>
    <row r="293" spans="1:41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</row>
    <row r="294" spans="1:41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</row>
    <row r="295" spans="1:41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</row>
    <row r="296" spans="1:41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</row>
    <row r="297" spans="1:41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</row>
    <row r="298" spans="1:41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</row>
    <row r="299" spans="1:41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</row>
    <row r="300" spans="1:41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</row>
    <row r="301" spans="1:4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</row>
    <row r="302" spans="1:41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</row>
    <row r="303" spans="1:41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</row>
    <row r="304" spans="1:41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</row>
    <row r="305" spans="1:41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</row>
    <row r="306" spans="1:41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</row>
    <row r="307" spans="1:41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</row>
  </sheetData>
  <pageMargins left="0.75" right="0.75" top="1" bottom="1" header="0.5" footer="0.5"/>
  <pageSetup scale="36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CBA23-86F6-4E41-9E86-0151036CEAF6}">
  <sheetPr codeName="Sheet20"/>
  <dimension ref="A1:AO305"/>
  <sheetViews>
    <sheetView showGridLines="0" topLeftCell="A16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9" width="20.5" customWidth="1"/>
    <col min="10" max="10" width="5.5" customWidth="1"/>
    <col min="11" max="18" width="12.5" customWidth="1"/>
  </cols>
  <sheetData>
    <row r="1" spans="1:41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1" s="78" customFormat="1" ht="18">
      <c r="A2" s="77"/>
      <c r="B2" s="84" t="s">
        <v>417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1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</row>
    <row r="5" spans="1:41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</row>
    <row r="6" spans="1:41">
      <c r="A6" s="49"/>
      <c r="B6" s="136" t="s">
        <v>382</v>
      </c>
      <c r="C6" s="59" t="s">
        <v>387</v>
      </c>
      <c r="D6" s="59"/>
      <c r="E6" s="58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1:41">
      <c r="A7" s="49"/>
      <c r="B7" s="141" t="s">
        <v>383</v>
      </c>
      <c r="C7" s="49" t="s">
        <v>388</v>
      </c>
      <c r="D7" s="49"/>
      <c r="E7" s="57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1:41">
      <c r="A8" s="49"/>
      <c r="B8" s="141" t="s">
        <v>384</v>
      </c>
      <c r="C8" s="49" t="s">
        <v>389</v>
      </c>
      <c r="D8" s="49"/>
      <c r="E8" s="57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</row>
    <row r="9" spans="1:41">
      <c r="A9" s="49"/>
      <c r="B9" s="141" t="s">
        <v>385</v>
      </c>
      <c r="C9" s="49" t="s">
        <v>386</v>
      </c>
      <c r="D9" s="49"/>
      <c r="E9" s="57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</row>
    <row r="10" spans="1:41">
      <c r="A10" s="49"/>
      <c r="B10" s="141" t="s">
        <v>390</v>
      </c>
      <c r="C10" s="49" t="s">
        <v>391</v>
      </c>
      <c r="D10" s="49"/>
      <c r="E10" s="57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</row>
    <row r="11" spans="1:41">
      <c r="A11" s="49"/>
      <c r="B11" s="141" t="s">
        <v>392</v>
      </c>
      <c r="C11" s="49" t="s">
        <v>393</v>
      </c>
      <c r="D11" s="49"/>
      <c r="E11" s="57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</row>
    <row r="12" spans="1:41">
      <c r="A12" s="49"/>
      <c r="B12" s="141" t="s">
        <v>394</v>
      </c>
      <c r="C12" s="49" t="s">
        <v>399</v>
      </c>
      <c r="D12" s="49"/>
      <c r="E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</row>
    <row r="13" spans="1:41">
      <c r="A13" s="49"/>
      <c r="B13" s="141" t="s">
        <v>395</v>
      </c>
      <c r="C13" s="49" t="s">
        <v>397</v>
      </c>
      <c r="D13" s="49"/>
      <c r="E13" s="57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</row>
    <row r="14" spans="1:41">
      <c r="A14" s="49"/>
      <c r="B14" s="141" t="s">
        <v>396</v>
      </c>
      <c r="C14" s="49" t="s">
        <v>398</v>
      </c>
      <c r="D14" s="49"/>
      <c r="E14" s="57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</row>
    <row r="15" spans="1:41" ht="16" thickBot="1">
      <c r="A15" s="49"/>
      <c r="B15" s="137" t="s">
        <v>400</v>
      </c>
      <c r="C15" s="56" t="s">
        <v>1395</v>
      </c>
      <c r="D15" s="56"/>
      <c r="E15" s="55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</row>
    <row r="16" spans="1:41">
      <c r="A16" s="49"/>
      <c r="B16" s="135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</row>
    <row r="17" spans="1:4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</row>
    <row r="18" spans="1:41">
      <c r="A18" s="49"/>
      <c r="B18" s="49" t="s">
        <v>422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</row>
    <row r="19" spans="1:41">
      <c r="A19" s="49"/>
      <c r="B19" s="49" t="s">
        <v>423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</row>
    <row r="20" spans="1:41">
      <c r="A20" s="49"/>
      <c r="B20" s="49" t="s">
        <v>424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</row>
    <row r="21" spans="1:41">
      <c r="A21" s="49"/>
      <c r="B21" s="49" t="s">
        <v>425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</row>
    <row r="22" spans="1:41">
      <c r="A22" s="49"/>
      <c r="B22" s="140" t="s">
        <v>426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</row>
    <row r="23" spans="1:4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</row>
    <row r="24" spans="1:41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</row>
    <row r="25" spans="1:41" ht="14.5" customHeight="1">
      <c r="A25" s="49"/>
      <c r="B25" s="123" t="s">
        <v>401</v>
      </c>
      <c r="C25" s="142" t="s">
        <v>405</v>
      </c>
      <c r="D25" s="142" t="s">
        <v>406</v>
      </c>
      <c r="E25" s="142" t="s">
        <v>418</v>
      </c>
      <c r="F25" s="142" t="s">
        <v>419</v>
      </c>
      <c r="G25" s="142" t="s">
        <v>420</v>
      </c>
      <c r="H25" s="142" t="s">
        <v>421</v>
      </c>
      <c r="I25" s="128"/>
      <c r="J25" s="117"/>
      <c r="K25" s="117"/>
      <c r="L25" s="117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</row>
    <row r="26" spans="1:41" ht="14.5" customHeight="1">
      <c r="A26" s="49"/>
      <c r="B26" s="49" t="s">
        <v>427</v>
      </c>
      <c r="C26" s="49" t="str">
        <f>TRIM(B26)</f>
        <v>wanda Gilbert</v>
      </c>
      <c r="D26" s="49" t="str">
        <f>PROPER(C26)</f>
        <v>Wanda Gilbert</v>
      </c>
      <c r="E26" s="49"/>
      <c r="F26" s="49"/>
      <c r="G26" s="139"/>
      <c r="H26" s="49"/>
      <c r="I26" s="88"/>
      <c r="J26" s="88"/>
      <c r="K26" s="88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</row>
    <row r="27" spans="1:41" ht="14.5" customHeight="1">
      <c r="A27" s="49"/>
      <c r="B27" s="49" t="s">
        <v>428</v>
      </c>
      <c r="C27" s="49" t="str">
        <f t="shared" ref="C27:C40" si="0">TRIM(B27)</f>
        <v>isabella hansen</v>
      </c>
      <c r="D27" s="49" t="str">
        <f t="shared" ref="D27:D40" si="1">PROPER(C27)</f>
        <v>Isabella Hansen</v>
      </c>
      <c r="E27" s="49"/>
      <c r="F27" s="49"/>
      <c r="G27" s="139"/>
      <c r="H27" s="49"/>
      <c r="I27" s="88"/>
      <c r="J27" s="88"/>
      <c r="K27" s="88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</row>
    <row r="28" spans="1:41" ht="14.5" customHeight="1">
      <c r="A28" s="49"/>
      <c r="B28" s="49" t="s">
        <v>429</v>
      </c>
      <c r="C28" s="49" t="str">
        <f t="shared" si="0"/>
        <v>Sheila burnley</v>
      </c>
      <c r="D28" s="49" t="str">
        <f t="shared" si="1"/>
        <v>Sheila Burnley</v>
      </c>
      <c r="E28" s="49"/>
      <c r="F28" s="49"/>
      <c r="G28" s="139"/>
      <c r="H28" s="49"/>
      <c r="I28" s="88"/>
      <c r="J28" s="88"/>
      <c r="K28" s="88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</row>
    <row r="29" spans="1:41" ht="14.5" customHeight="1">
      <c r="A29" s="49"/>
      <c r="B29" s="49" t="s">
        <v>442</v>
      </c>
      <c r="C29" s="49" t="str">
        <f t="shared" si="0"/>
        <v>melinda evans</v>
      </c>
      <c r="D29" s="49" t="str">
        <f t="shared" si="1"/>
        <v>Melinda Evans</v>
      </c>
      <c r="E29" s="49"/>
      <c r="F29" s="49"/>
      <c r="G29" s="139"/>
      <c r="H29" s="49"/>
      <c r="I29" s="88"/>
      <c r="J29" s="88"/>
      <c r="K29" s="88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</row>
    <row r="30" spans="1:41" ht="14.5" customHeight="1">
      <c r="A30" s="49"/>
      <c r="B30" s="49" t="s">
        <v>443</v>
      </c>
      <c r="C30" s="49" t="str">
        <f t="shared" si="0"/>
        <v>ora Raul</v>
      </c>
      <c r="D30" s="49" t="str">
        <f t="shared" si="1"/>
        <v>Ora Raul</v>
      </c>
      <c r="E30" s="49"/>
      <c r="F30" s="49"/>
      <c r="G30" s="139"/>
      <c r="H30" s="49"/>
      <c r="I30" s="88"/>
      <c r="J30" s="49"/>
      <c r="K30" s="88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</row>
    <row r="31" spans="1:41" ht="14.5" customHeight="1">
      <c r="A31" s="49"/>
      <c r="B31" s="49" t="s">
        <v>432</v>
      </c>
      <c r="C31" s="49" t="str">
        <f t="shared" si="0"/>
        <v>Elli levin</v>
      </c>
      <c r="D31" s="49" t="str">
        <f t="shared" si="1"/>
        <v>Elli Levin</v>
      </c>
      <c r="E31" s="49"/>
      <c r="F31" s="49"/>
      <c r="G31" s="139"/>
      <c r="H31" s="49"/>
      <c r="I31" s="88"/>
      <c r="J31" s="49"/>
      <c r="K31" s="88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</row>
    <row r="32" spans="1:41" ht="14.5" customHeight="1">
      <c r="A32" s="49"/>
      <c r="B32" s="49" t="s">
        <v>433</v>
      </c>
      <c r="C32" s="49" t="str">
        <f t="shared" si="0"/>
        <v>diana young</v>
      </c>
      <c r="D32" s="49" t="str">
        <f t="shared" si="1"/>
        <v>Diana Young</v>
      </c>
      <c r="E32" s="49"/>
      <c r="F32" s="49"/>
      <c r="G32" s="139"/>
      <c r="H32" s="49"/>
      <c r="I32" s="88"/>
      <c r="J32" s="49"/>
      <c r="K32" s="88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</row>
    <row r="33" spans="1:41" ht="14.5" customHeight="1">
      <c r="A33" s="49"/>
      <c r="B33" s="49" t="s">
        <v>434</v>
      </c>
      <c r="C33" s="49" t="str">
        <f t="shared" si="0"/>
        <v>pearl langevin</v>
      </c>
      <c r="D33" s="49" t="str">
        <f t="shared" si="1"/>
        <v>Pearl Langevin</v>
      </c>
      <c r="E33" s="49"/>
      <c r="F33" s="49"/>
      <c r="G33" s="139"/>
      <c r="H33" s="49"/>
      <c r="I33" s="88"/>
      <c r="J33" s="49"/>
      <c r="K33" s="88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</row>
    <row r="34" spans="1:41" ht="14.5" customHeight="1">
      <c r="A34" s="49"/>
      <c r="B34" s="49" t="s">
        <v>435</v>
      </c>
      <c r="C34" s="49" t="str">
        <f t="shared" si="0"/>
        <v>adrienne hepburn</v>
      </c>
      <c r="D34" s="49" t="str">
        <f t="shared" si="1"/>
        <v>Adrienne Hepburn</v>
      </c>
      <c r="E34" s="49"/>
      <c r="F34" s="49"/>
      <c r="G34" s="139"/>
      <c r="H34" s="49"/>
      <c r="I34" s="88"/>
      <c r="J34" s="49"/>
      <c r="K34" s="88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</row>
    <row r="35" spans="1:41" ht="14.5" customHeight="1">
      <c r="A35" s="49"/>
      <c r="B35" s="49" t="s">
        <v>436</v>
      </c>
      <c r="C35" s="49" t="str">
        <f t="shared" si="0"/>
        <v>llana milton</v>
      </c>
      <c r="D35" s="49" t="str">
        <f t="shared" si="1"/>
        <v>Llana Milton</v>
      </c>
      <c r="E35" s="49"/>
      <c r="F35" s="49"/>
      <c r="G35" s="139"/>
      <c r="H35" s="49"/>
      <c r="I35" s="88"/>
      <c r="J35" s="49"/>
      <c r="K35" s="88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</row>
    <row r="36" spans="1:41">
      <c r="A36" s="49"/>
      <c r="B36" s="49" t="s">
        <v>437</v>
      </c>
      <c r="C36" s="49" t="str">
        <f t="shared" si="0"/>
        <v>shania camello</v>
      </c>
      <c r="D36" s="49" t="str">
        <f t="shared" si="1"/>
        <v>Shania Camello</v>
      </c>
      <c r="E36" s="49"/>
      <c r="F36" s="49"/>
      <c r="G36" s="139"/>
      <c r="H36" s="49"/>
      <c r="I36" s="88"/>
      <c r="J36" s="49"/>
      <c r="K36" s="88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</row>
    <row r="37" spans="1:41">
      <c r="A37" s="49"/>
      <c r="B37" s="49" t="s">
        <v>438</v>
      </c>
      <c r="C37" s="49" t="str">
        <f t="shared" si="0"/>
        <v>reiss sanders</v>
      </c>
      <c r="D37" s="49" t="str">
        <f t="shared" si="1"/>
        <v>Reiss Sanders</v>
      </c>
      <c r="E37" s="49"/>
      <c r="F37" s="49"/>
      <c r="G37" s="139"/>
      <c r="H37" s="49"/>
      <c r="I37" s="88"/>
      <c r="J37" s="49"/>
      <c r="K37" s="88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</row>
    <row r="38" spans="1:41">
      <c r="A38" s="49"/>
      <c r="B38" s="49" t="s">
        <v>439</v>
      </c>
      <c r="C38" s="49" t="str">
        <f t="shared" si="0"/>
        <v>Luminita steed</v>
      </c>
      <c r="D38" s="49" t="str">
        <f t="shared" si="1"/>
        <v>Luminita Steed</v>
      </c>
      <c r="E38" s="49"/>
      <c r="F38" s="49"/>
      <c r="G38" s="139"/>
      <c r="H38" s="49"/>
      <c r="I38" s="88"/>
      <c r="J38" s="49"/>
      <c r="K38" s="88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</row>
    <row r="39" spans="1:41">
      <c r="A39" s="49"/>
      <c r="B39" s="49" t="s">
        <v>440</v>
      </c>
      <c r="C39" s="49" t="str">
        <f t="shared" si="0"/>
        <v>yolanda su</v>
      </c>
      <c r="D39" s="49" t="str">
        <f t="shared" si="1"/>
        <v>Yolanda Su</v>
      </c>
      <c r="E39" s="49"/>
      <c r="F39" s="49"/>
      <c r="G39" s="139"/>
      <c r="H39" s="49"/>
      <c r="I39" s="88"/>
      <c r="J39" s="49"/>
      <c r="K39" s="88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</row>
    <row r="40" spans="1:41">
      <c r="A40" s="49"/>
      <c r="B40" s="49" t="s">
        <v>441</v>
      </c>
      <c r="C40" s="49" t="str">
        <f t="shared" si="0"/>
        <v>vanessa white</v>
      </c>
      <c r="D40" s="49" t="str">
        <f t="shared" si="1"/>
        <v>Vanessa White</v>
      </c>
      <c r="E40" s="49"/>
      <c r="F40" s="49"/>
      <c r="G40" s="139"/>
      <c r="H40" s="49"/>
      <c r="I40" s="88"/>
      <c r="J40" s="49"/>
      <c r="K40" s="88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</row>
    <row r="41" spans="1:41">
      <c r="A41" s="49"/>
      <c r="B41" s="49"/>
      <c r="C41" s="49"/>
      <c r="D41" s="49"/>
      <c r="E41" s="138"/>
      <c r="F41" s="138"/>
      <c r="G41" s="13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</row>
    <row r="42" spans="1:41">
      <c r="A42" s="49"/>
      <c r="B42" s="49"/>
      <c r="C42" s="49"/>
      <c r="D42" s="49"/>
      <c r="E42" s="138"/>
      <c r="F42" s="138"/>
      <c r="G42" s="13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</row>
    <row r="43" spans="1:41">
      <c r="A43" s="49"/>
      <c r="B43" s="49"/>
      <c r="C43" s="49"/>
      <c r="D43" s="49"/>
      <c r="E43" s="138"/>
      <c r="F43" s="138"/>
      <c r="G43" s="13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</row>
    <row r="44" spans="1:41">
      <c r="A44" s="49"/>
      <c r="B44" s="49"/>
      <c r="C44" s="49"/>
      <c r="D44" s="49"/>
      <c r="E44" s="138"/>
      <c r="F44" s="138"/>
      <c r="G44" s="13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</row>
    <row r="45" spans="1:41">
      <c r="A45" s="49"/>
      <c r="B45" s="49"/>
      <c r="C45" s="49"/>
      <c r="D45" s="49"/>
      <c r="E45" s="138"/>
      <c r="F45" s="138"/>
      <c r="G45" s="13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</row>
    <row r="46" spans="1:41">
      <c r="A46" s="49"/>
      <c r="B46" s="49"/>
      <c r="C46" s="138"/>
      <c r="D46" s="138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</row>
    <row r="47" spans="1:41">
      <c r="A47" s="49"/>
      <c r="B47" s="49"/>
      <c r="C47" s="138"/>
      <c r="D47" s="138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</row>
    <row r="48" spans="1:41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</row>
    <row r="49" spans="1:41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</row>
    <row r="50" spans="1:41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</row>
    <row r="51" spans="1:41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</row>
    <row r="52" spans="1:41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</row>
    <row r="53" spans="1:41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</row>
    <row r="54" spans="1:41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</row>
    <row r="55" spans="1:41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</row>
    <row r="56" spans="1:41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</row>
    <row r="57" spans="1:41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</row>
    <row r="58" spans="1:41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</row>
    <row r="59" spans="1:41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</row>
    <row r="60" spans="1:41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</row>
    <row r="61" spans="1:41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</row>
    <row r="62" spans="1:41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</row>
    <row r="63" spans="1:41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</row>
    <row r="64" spans="1:41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</row>
    <row r="65" spans="1:41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</row>
    <row r="66" spans="1:41">
      <c r="A66" s="49"/>
      <c r="B66" s="49"/>
      <c r="C66" s="138"/>
      <c r="D66" s="138"/>
      <c r="E66" s="138"/>
      <c r="F66" s="138"/>
      <c r="G66" s="13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</row>
    <row r="67" spans="1:41">
      <c r="A67" s="49"/>
      <c r="B67" s="49"/>
      <c r="C67" s="138"/>
      <c r="D67" s="138"/>
      <c r="E67" s="138"/>
      <c r="F67" s="138"/>
      <c r="G67" s="13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</row>
    <row r="68" spans="1:41">
      <c r="A68" s="49"/>
      <c r="B68" s="49"/>
      <c r="C68" s="138"/>
      <c r="D68" s="138"/>
      <c r="E68" s="138"/>
      <c r="F68" s="138"/>
      <c r="G68" s="13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</row>
    <row r="69" spans="1:41">
      <c r="A69" s="49"/>
      <c r="B69" s="49"/>
      <c r="C69" s="138"/>
      <c r="D69" s="138"/>
      <c r="E69" s="138"/>
      <c r="F69" s="138"/>
      <c r="G69" s="13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</row>
    <row r="70" spans="1:41">
      <c r="A70" s="49"/>
      <c r="B70" s="49"/>
      <c r="C70" s="138"/>
      <c r="D70" s="138"/>
      <c r="E70" s="138"/>
      <c r="F70" s="138"/>
      <c r="G70" s="13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</row>
    <row r="71" spans="1:41">
      <c r="A71" s="49"/>
      <c r="B71" s="49"/>
      <c r="C71" s="138"/>
      <c r="D71" s="138"/>
      <c r="E71" s="138"/>
      <c r="F71" s="138"/>
      <c r="G71" s="13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</row>
    <row r="72" spans="1:41">
      <c r="A72" s="49"/>
      <c r="B72" s="49"/>
      <c r="C72" s="138"/>
      <c r="D72" s="138"/>
      <c r="E72" s="138"/>
      <c r="F72" s="138"/>
      <c r="G72" s="13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1:41">
      <c r="A73" s="49"/>
      <c r="B73" s="49"/>
      <c r="C73" s="138"/>
      <c r="D73" s="138"/>
      <c r="E73" s="138"/>
      <c r="F73" s="138"/>
      <c r="G73" s="13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1:41">
      <c r="A74" s="49"/>
      <c r="B74" s="49"/>
      <c r="C74" s="138"/>
      <c r="D74" s="138"/>
      <c r="E74" s="138"/>
      <c r="F74" s="138"/>
      <c r="G74" s="13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</row>
    <row r="75" spans="1:41">
      <c r="A75" s="49"/>
      <c r="B75" s="49"/>
      <c r="C75" s="138"/>
      <c r="D75" s="138"/>
      <c r="E75" s="138"/>
      <c r="F75" s="138"/>
      <c r="G75" s="13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</row>
    <row r="76" spans="1:41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</row>
    <row r="77" spans="1:41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</row>
    <row r="78" spans="1:41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</row>
    <row r="79" spans="1:4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</row>
    <row r="80" spans="1:4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</row>
    <row r="81" spans="1:4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</row>
    <row r="82" spans="1:4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</row>
    <row r="83" spans="1:4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</row>
    <row r="84" spans="1:4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</row>
    <row r="85" spans="1:4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</row>
    <row r="86" spans="1:4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</row>
    <row r="87" spans="1:4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</row>
    <row r="88" spans="1:4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1:4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1:4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1:4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1:4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1:4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1:4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1:4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1:4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1:4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1:4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</row>
    <row r="99" spans="1:4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</row>
    <row r="100" spans="1:4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</row>
    <row r="101" spans="1:4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</row>
    <row r="102" spans="1:4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</row>
    <row r="103" spans="1:4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</row>
    <row r="104" spans="1:4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</row>
    <row r="105" spans="1:4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</row>
    <row r="106" spans="1:4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</row>
    <row r="107" spans="1:4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</row>
    <row r="108" spans="1:4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</row>
    <row r="109" spans="1:4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</row>
    <row r="110" spans="1:4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</row>
    <row r="111" spans="1:4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</row>
    <row r="112" spans="1:4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</row>
    <row r="113" spans="1:4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</row>
    <row r="114" spans="1:4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</row>
    <row r="115" spans="1:4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</row>
    <row r="116" spans="1:4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</row>
    <row r="117" spans="1:4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</row>
    <row r="118" spans="1:4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</row>
    <row r="119" spans="1:4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</row>
    <row r="120" spans="1:4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</row>
    <row r="121" spans="1:4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</row>
    <row r="122" spans="1:4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</row>
    <row r="123" spans="1:4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</row>
    <row r="124" spans="1:4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</row>
    <row r="125" spans="1:4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</row>
    <row r="126" spans="1:4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</row>
    <row r="127" spans="1:4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</row>
    <row r="128" spans="1:4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</row>
    <row r="129" spans="1:4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</row>
    <row r="130" spans="1:4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</row>
    <row r="131" spans="1:4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</row>
    <row r="132" spans="1:4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</row>
    <row r="133" spans="1:4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</row>
    <row r="134" spans="1:4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</row>
    <row r="135" spans="1:4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</row>
    <row r="136" spans="1:4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</row>
    <row r="137" spans="1:4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</row>
    <row r="138" spans="1:4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</row>
    <row r="139" spans="1:4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</row>
    <row r="140" spans="1:4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</row>
    <row r="141" spans="1: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</row>
    <row r="142" spans="1:4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</row>
    <row r="143" spans="1:4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</row>
    <row r="144" spans="1:4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</row>
    <row r="145" spans="1:4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</row>
    <row r="146" spans="1:4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</row>
    <row r="147" spans="1:4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</row>
    <row r="148" spans="1:4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</row>
    <row r="149" spans="1:4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</row>
    <row r="150" spans="1:4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</row>
    <row r="151" spans="1:4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</row>
    <row r="152" spans="1:4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</row>
    <row r="153" spans="1:4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</row>
    <row r="154" spans="1:4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</row>
    <row r="155" spans="1:4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</row>
    <row r="156" spans="1:4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</row>
    <row r="157" spans="1:4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</row>
    <row r="158" spans="1:4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</row>
    <row r="159" spans="1:4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</row>
    <row r="160" spans="1:4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</row>
    <row r="161" spans="1:4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</row>
    <row r="162" spans="1:4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</row>
    <row r="163" spans="1:4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</row>
    <row r="164" spans="1:4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</row>
    <row r="165" spans="1:4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</row>
    <row r="166" spans="1:4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</row>
    <row r="167" spans="1:4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</row>
    <row r="168" spans="1:4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</row>
    <row r="169" spans="1:4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</row>
    <row r="170" spans="1:4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</row>
    <row r="171" spans="1:4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</row>
    <row r="172" spans="1:4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</row>
    <row r="173" spans="1:4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</row>
    <row r="174" spans="1:4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</row>
    <row r="175" spans="1:4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</row>
    <row r="176" spans="1:4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</row>
    <row r="177" spans="1:4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</row>
    <row r="178" spans="1:4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</row>
    <row r="179" spans="1:4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</row>
    <row r="180" spans="1:4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</row>
    <row r="181" spans="1:4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</row>
    <row r="182" spans="1:4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</row>
    <row r="183" spans="1:4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</row>
    <row r="184" spans="1:4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</row>
    <row r="185" spans="1:4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</row>
    <row r="186" spans="1:4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</row>
    <row r="187" spans="1:4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</row>
    <row r="188" spans="1:4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</row>
    <row r="189" spans="1:4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</row>
    <row r="190" spans="1:4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</row>
    <row r="191" spans="1:4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</row>
    <row r="192" spans="1:4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</row>
    <row r="193" spans="1:4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</row>
    <row r="194" spans="1:4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</row>
    <row r="195" spans="1:4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</row>
    <row r="196" spans="1:4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</row>
    <row r="197" spans="1:4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</row>
    <row r="198" spans="1:4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</row>
    <row r="199" spans="1:4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</row>
    <row r="200" spans="1:4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</row>
    <row r="201" spans="1:4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</row>
    <row r="202" spans="1:4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</row>
    <row r="203" spans="1:4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</row>
    <row r="204" spans="1:4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</row>
    <row r="205" spans="1:4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</row>
    <row r="206" spans="1:4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</row>
    <row r="207" spans="1:4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</row>
    <row r="208" spans="1:4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</row>
    <row r="209" spans="1:4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</row>
    <row r="210" spans="1:4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</row>
    <row r="211" spans="1:4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</row>
    <row r="212" spans="1:4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</row>
    <row r="213" spans="1:4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</row>
    <row r="214" spans="1:4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</row>
    <row r="215" spans="1:4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</row>
    <row r="216" spans="1:4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</row>
    <row r="217" spans="1:4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</row>
    <row r="218" spans="1:4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</row>
    <row r="219" spans="1:4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</row>
    <row r="220" spans="1:4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</row>
    <row r="221" spans="1:4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</row>
    <row r="222" spans="1:4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</row>
    <row r="223" spans="1:4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</row>
    <row r="224" spans="1:4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</row>
    <row r="225" spans="1:4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</row>
    <row r="226" spans="1:4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</row>
    <row r="227" spans="1:4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</row>
    <row r="228" spans="1:4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</row>
    <row r="229" spans="1:4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</row>
    <row r="230" spans="1:4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</row>
    <row r="231" spans="1:4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</row>
    <row r="232" spans="1:4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</row>
    <row r="233" spans="1:4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</row>
    <row r="234" spans="1:4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</row>
    <row r="235" spans="1:4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</row>
    <row r="236" spans="1:4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</row>
    <row r="237" spans="1:4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</row>
    <row r="238" spans="1:4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</row>
    <row r="239" spans="1:4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</row>
    <row r="240" spans="1:4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</row>
    <row r="241" spans="1: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</row>
    <row r="242" spans="1:4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</row>
    <row r="243" spans="1:4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</row>
    <row r="244" spans="1:4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</row>
    <row r="245" spans="1:4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</row>
    <row r="246" spans="1:4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</row>
    <row r="247" spans="1:4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</row>
    <row r="248" spans="1:4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</row>
    <row r="249" spans="1:41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</row>
    <row r="250" spans="1:41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</row>
    <row r="251" spans="1:4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</row>
    <row r="252" spans="1:41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</row>
    <row r="253" spans="1:41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</row>
    <row r="254" spans="1:41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</row>
    <row r="255" spans="1:41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</row>
    <row r="256" spans="1:41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</row>
    <row r="257" spans="1:41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</row>
    <row r="258" spans="1:41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</row>
    <row r="259" spans="1:41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</row>
    <row r="260" spans="1:41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</row>
    <row r="261" spans="1:4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</row>
    <row r="262" spans="1:41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</row>
    <row r="263" spans="1:41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</row>
    <row r="264" spans="1:41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</row>
    <row r="265" spans="1:41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</row>
    <row r="266" spans="1:41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</row>
    <row r="267" spans="1:41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</row>
    <row r="268" spans="1:41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</row>
    <row r="269" spans="1:41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</row>
    <row r="270" spans="1:41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</row>
    <row r="271" spans="1:4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</row>
    <row r="272" spans="1:41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</row>
    <row r="273" spans="1:41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</row>
    <row r="274" spans="1:41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</row>
    <row r="275" spans="1:41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</row>
    <row r="276" spans="1:41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</row>
    <row r="277" spans="1:41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</row>
    <row r="278" spans="1:41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</row>
    <row r="279" spans="1:41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</row>
    <row r="280" spans="1:41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</row>
    <row r="281" spans="1:4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</row>
    <row r="282" spans="1:41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</row>
    <row r="283" spans="1:41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</row>
    <row r="284" spans="1:41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</row>
    <row r="285" spans="1:41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</row>
    <row r="286" spans="1:41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</row>
    <row r="287" spans="1:41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</row>
    <row r="288" spans="1:41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</row>
    <row r="289" spans="1:41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</row>
    <row r="290" spans="1:41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</row>
    <row r="291" spans="1:4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</row>
    <row r="292" spans="1:41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</row>
    <row r="293" spans="1:41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</row>
    <row r="294" spans="1:41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</row>
    <row r="295" spans="1:41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</row>
    <row r="296" spans="1:41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</row>
    <row r="297" spans="1:41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</row>
    <row r="298" spans="1:41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</row>
    <row r="299" spans="1:41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</row>
    <row r="300" spans="1:41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</row>
    <row r="301" spans="1:4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</row>
    <row r="302" spans="1:41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</row>
    <row r="303" spans="1:41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</row>
    <row r="304" spans="1:41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</row>
    <row r="305" spans="1:41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</row>
  </sheetData>
  <pageMargins left="0.75" right="0.75" top="1" bottom="1" header="0.5" footer="0.5"/>
  <pageSetup scale="36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9613-51DC-4B61-9390-DC00A4E87891}">
  <sheetPr codeName="Sheet27"/>
  <dimension ref="A1:AM296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7" width="20.5" customWidth="1"/>
    <col min="8" max="8" width="5.5" customWidth="1"/>
    <col min="9" max="16" width="12.5" customWidth="1"/>
  </cols>
  <sheetData>
    <row r="1" spans="1:39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</row>
    <row r="2" spans="1:39" s="78" customFormat="1" ht="18">
      <c r="A2" s="77"/>
      <c r="B2" s="84" t="s">
        <v>1267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</row>
    <row r="3" spans="1:39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</row>
    <row r="4" spans="1:39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</row>
    <row r="5" spans="1:39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</row>
    <row r="6" spans="1:39" ht="16" thickBot="1">
      <c r="A6" s="49"/>
      <c r="B6" s="131" t="s">
        <v>1267</v>
      </c>
      <c r="C6" s="104" t="s">
        <v>1268</v>
      </c>
      <c r="D6" s="104"/>
      <c r="E6" s="104"/>
      <c r="F6" s="105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</row>
    <row r="7" spans="1:39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</row>
    <row r="8" spans="1:39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spans="1:39">
      <c r="A9" s="49"/>
      <c r="B9" s="49" t="s">
        <v>422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</row>
    <row r="10" spans="1:39">
      <c r="A10" s="49"/>
      <c r="B10" s="49" t="s">
        <v>423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</row>
    <row r="11" spans="1:39">
      <c r="A11" s="49"/>
      <c r="B11" s="49" t="s">
        <v>424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</row>
    <row r="12" spans="1:39">
      <c r="A12" s="49"/>
      <c r="B12" s="49" t="s">
        <v>425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</row>
    <row r="13" spans="1:39">
      <c r="A13" s="49"/>
      <c r="B13" s="140" t="s">
        <v>426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</row>
    <row r="14" spans="1:39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</row>
    <row r="15" spans="1:39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spans="1:39" ht="14.5" customHeight="1">
      <c r="A16" s="49"/>
      <c r="B16" s="123" t="s">
        <v>401</v>
      </c>
      <c r="C16" s="142" t="s">
        <v>418</v>
      </c>
      <c r="D16" s="142" t="s">
        <v>419</v>
      </c>
      <c r="E16" s="142" t="s">
        <v>420</v>
      </c>
      <c r="F16" s="142" t="s">
        <v>421</v>
      </c>
      <c r="G16" s="128"/>
      <c r="H16" s="117"/>
      <c r="I16" s="117"/>
      <c r="J16" s="117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spans="1:39" ht="14.5" customHeight="1">
      <c r="A17" s="49"/>
      <c r="B17" s="49" t="s">
        <v>427</v>
      </c>
      <c r="C17" s="49"/>
      <c r="D17" s="49"/>
      <c r="E17" s="139"/>
      <c r="F17" s="49"/>
      <c r="G17" s="88"/>
      <c r="H17" s="88"/>
      <c r="I17" s="8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spans="1:39" ht="14.5" customHeight="1">
      <c r="A18" s="49"/>
      <c r="B18" s="49" t="s">
        <v>428</v>
      </c>
      <c r="C18" s="49"/>
      <c r="D18" s="49"/>
      <c r="E18" s="139"/>
      <c r="F18" s="49"/>
      <c r="G18" s="88"/>
      <c r="H18" s="88"/>
      <c r="I18" s="8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spans="1:39" ht="14.5" customHeight="1">
      <c r="A19" s="49"/>
      <c r="B19" s="49" t="s">
        <v>429</v>
      </c>
      <c r="C19" s="49"/>
      <c r="D19" s="49"/>
      <c r="E19" s="139"/>
      <c r="F19" s="49"/>
      <c r="G19" s="88"/>
      <c r="H19" s="88"/>
      <c r="I19" s="8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spans="1:39" ht="14.5" customHeight="1">
      <c r="A20" s="49"/>
      <c r="B20" s="49" t="s">
        <v>442</v>
      </c>
      <c r="C20" s="49"/>
      <c r="D20" s="49"/>
      <c r="E20" s="139"/>
      <c r="F20" s="49"/>
      <c r="G20" s="88"/>
      <c r="H20" s="88"/>
      <c r="I20" s="8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</row>
    <row r="21" spans="1:39" ht="14.5" customHeight="1">
      <c r="A21" s="49"/>
      <c r="B21" s="49" t="s">
        <v>443</v>
      </c>
      <c r="C21" s="49"/>
      <c r="D21" s="49"/>
      <c r="E21" s="139"/>
      <c r="F21" s="49"/>
      <c r="G21" s="88"/>
      <c r="H21" s="49"/>
      <c r="I21" s="88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</row>
    <row r="22" spans="1:39" ht="14.5" customHeight="1">
      <c r="A22" s="49"/>
      <c r="B22" s="49" t="s">
        <v>432</v>
      </c>
      <c r="C22" s="49"/>
      <c r="D22" s="49"/>
      <c r="E22" s="139"/>
      <c r="F22" s="49"/>
      <c r="G22" s="88"/>
      <c r="H22" s="49"/>
      <c r="I22" s="8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</row>
    <row r="23" spans="1:39" ht="14.5" customHeight="1">
      <c r="A23" s="49"/>
      <c r="B23" s="49" t="s">
        <v>433</v>
      </c>
      <c r="C23" s="49"/>
      <c r="D23" s="49"/>
      <c r="E23" s="139"/>
      <c r="F23" s="49"/>
      <c r="G23" s="88"/>
      <c r="H23" s="49"/>
      <c r="I23" s="8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</row>
    <row r="24" spans="1:39" ht="14.5" customHeight="1">
      <c r="A24" s="49"/>
      <c r="B24" s="49" t="s">
        <v>434</v>
      </c>
      <c r="C24" s="49"/>
      <c r="D24" s="49"/>
      <c r="E24" s="139"/>
      <c r="F24" s="49"/>
      <c r="G24" s="88"/>
      <c r="H24" s="49"/>
      <c r="I24" s="8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</row>
    <row r="25" spans="1:39" ht="14.5" customHeight="1">
      <c r="A25" s="49"/>
      <c r="B25" s="49" t="s">
        <v>435</v>
      </c>
      <c r="C25" s="49"/>
      <c r="D25" s="49"/>
      <c r="E25" s="139"/>
      <c r="F25" s="49"/>
      <c r="G25" s="88"/>
      <c r="H25" s="49"/>
      <c r="I25" s="8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</row>
    <row r="26" spans="1:39" ht="14.5" customHeight="1">
      <c r="A26" s="49"/>
      <c r="B26" s="49" t="s">
        <v>436</v>
      </c>
      <c r="C26" s="49"/>
      <c r="D26" s="49"/>
      <c r="E26" s="139"/>
      <c r="F26" s="49"/>
      <c r="G26" s="88"/>
      <c r="H26" s="49"/>
      <c r="I26" s="8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39">
      <c r="A27" s="49"/>
      <c r="B27" s="49" t="s">
        <v>437</v>
      </c>
      <c r="C27" s="49"/>
      <c r="D27" s="49"/>
      <c r="E27" s="139"/>
      <c r="F27" s="49"/>
      <c r="G27" s="88"/>
      <c r="H27" s="49"/>
      <c r="I27" s="8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39">
      <c r="A28" s="49"/>
      <c r="B28" s="49" t="s">
        <v>438</v>
      </c>
      <c r="C28" s="49"/>
      <c r="D28" s="49"/>
      <c r="E28" s="139"/>
      <c r="F28" s="49"/>
      <c r="G28" s="88"/>
      <c r="H28" s="49"/>
      <c r="I28" s="8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39">
      <c r="A29" s="49"/>
      <c r="B29" s="49" t="s">
        <v>439</v>
      </c>
      <c r="C29" s="49"/>
      <c r="D29" s="49"/>
      <c r="E29" s="139"/>
      <c r="F29" s="49"/>
      <c r="G29" s="88"/>
      <c r="H29" s="49"/>
      <c r="I29" s="8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39">
      <c r="A30" s="49"/>
      <c r="B30" s="49" t="s">
        <v>440</v>
      </c>
      <c r="C30" s="49"/>
      <c r="D30" s="49"/>
      <c r="E30" s="139"/>
      <c r="F30" s="49"/>
      <c r="G30" s="88"/>
      <c r="H30" s="49"/>
      <c r="I30" s="8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  <row r="31" spans="1:39">
      <c r="A31" s="49"/>
      <c r="B31" s="49" t="s">
        <v>441</v>
      </c>
      <c r="C31" s="49"/>
      <c r="D31" s="49"/>
      <c r="E31" s="139"/>
      <c r="F31" s="49"/>
      <c r="G31" s="88"/>
      <c r="H31" s="49"/>
      <c r="I31" s="8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</row>
    <row r="32" spans="1:39">
      <c r="A32" s="49"/>
      <c r="B32" s="49"/>
      <c r="C32" s="138"/>
      <c r="D32" s="138"/>
      <c r="E32" s="13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spans="1:39">
      <c r="A33" s="49"/>
      <c r="B33" s="49"/>
      <c r="C33" s="138"/>
      <c r="D33" s="138"/>
      <c r="E33" s="13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</row>
    <row r="34" spans="1:39">
      <c r="A34" s="49"/>
      <c r="B34" s="49"/>
      <c r="C34" s="138"/>
      <c r="D34" s="138"/>
      <c r="E34" s="13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</row>
    <row r="35" spans="1:39">
      <c r="A35" s="49"/>
      <c r="B35" s="49"/>
      <c r="C35" s="138"/>
      <c r="D35" s="138"/>
      <c r="E35" s="13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</row>
    <row r="36" spans="1:39">
      <c r="A36" s="49"/>
      <c r="B36" s="49"/>
      <c r="C36" s="138"/>
      <c r="D36" s="138"/>
      <c r="E36" s="13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</row>
    <row r="37" spans="1:39">
      <c r="A37" s="49"/>
      <c r="B37" s="49"/>
      <c r="C37" s="138"/>
      <c r="D37" s="138"/>
      <c r="E37" s="13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</row>
    <row r="38" spans="1:39">
      <c r="A38" s="49"/>
      <c r="B38" s="49"/>
      <c r="C38" s="138"/>
      <c r="D38" s="138"/>
      <c r="E38" s="13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</row>
    <row r="39" spans="1:39">
      <c r="A39" s="49"/>
      <c r="B39" s="49"/>
      <c r="C39" s="138"/>
      <c r="D39" s="138"/>
      <c r="E39" s="13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</row>
    <row r="40" spans="1:39">
      <c r="A40" s="49"/>
      <c r="B40" s="49"/>
      <c r="C40" s="138"/>
      <c r="D40" s="138"/>
      <c r="E40" s="13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</row>
    <row r="41" spans="1:39">
      <c r="A41" s="49"/>
      <c r="B41" s="49"/>
      <c r="C41" s="138"/>
      <c r="D41" s="138"/>
      <c r="E41" s="13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</row>
    <row r="42" spans="1:39">
      <c r="A42" s="49"/>
      <c r="B42" s="49"/>
      <c r="C42" s="138"/>
      <c r="D42" s="138"/>
      <c r="E42" s="13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</row>
    <row r="43" spans="1:39">
      <c r="A43" s="49"/>
      <c r="B43" s="49"/>
      <c r="C43" s="138"/>
      <c r="D43" s="138"/>
      <c r="E43" s="13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</row>
    <row r="44" spans="1:39">
      <c r="A44" s="49"/>
      <c r="B44" s="49"/>
      <c r="C44" s="138"/>
      <c r="D44" s="138"/>
      <c r="E44" s="13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</row>
    <row r="45" spans="1:39">
      <c r="A45" s="49"/>
      <c r="B45" s="49"/>
      <c r="C45" s="138"/>
      <c r="D45" s="138"/>
      <c r="E45" s="13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</row>
    <row r="46" spans="1:39">
      <c r="A46" s="49"/>
      <c r="B46" s="49"/>
      <c r="C46" s="138"/>
      <c r="D46" s="138"/>
      <c r="E46" s="13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</row>
    <row r="47" spans="1:39">
      <c r="A47" s="49"/>
      <c r="B47" s="49"/>
      <c r="C47" s="138"/>
      <c r="D47" s="138"/>
      <c r="E47" s="13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</row>
    <row r="48" spans="1:39">
      <c r="A48" s="49"/>
      <c r="B48" s="49"/>
      <c r="C48" s="138"/>
      <c r="D48" s="138"/>
      <c r="E48" s="13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</row>
    <row r="49" spans="1:39">
      <c r="A49" s="49"/>
      <c r="B49" s="49"/>
      <c r="C49" s="138"/>
      <c r="D49" s="138"/>
      <c r="E49" s="13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</row>
    <row r="50" spans="1:39">
      <c r="A50" s="49"/>
      <c r="B50" s="49"/>
      <c r="C50" s="138"/>
      <c r="D50" s="138"/>
      <c r="E50" s="13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</row>
    <row r="51" spans="1:39">
      <c r="A51" s="49"/>
      <c r="B51" s="49"/>
      <c r="C51" s="138"/>
      <c r="D51" s="138"/>
      <c r="E51" s="13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</row>
    <row r="52" spans="1:39">
      <c r="A52" s="49"/>
      <c r="B52" s="49"/>
      <c r="C52" s="138"/>
      <c r="D52" s="138"/>
      <c r="E52" s="13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</row>
    <row r="53" spans="1:39">
      <c r="A53" s="49"/>
      <c r="B53" s="49"/>
      <c r="C53" s="138"/>
      <c r="D53" s="138"/>
      <c r="E53" s="13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</row>
    <row r="54" spans="1:39">
      <c r="A54" s="49"/>
      <c r="B54" s="49"/>
      <c r="C54" s="138"/>
      <c r="D54" s="138"/>
      <c r="E54" s="13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</row>
    <row r="55" spans="1:39">
      <c r="A55" s="49"/>
      <c r="B55" s="49"/>
      <c r="C55" s="138"/>
      <c r="D55" s="138"/>
      <c r="E55" s="13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</row>
    <row r="56" spans="1:39">
      <c r="A56" s="49"/>
      <c r="B56" s="49"/>
      <c r="C56" s="138"/>
      <c r="D56" s="138"/>
      <c r="E56" s="13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</row>
    <row r="57" spans="1:39">
      <c r="A57" s="49"/>
      <c r="B57" s="49"/>
      <c r="C57" s="138"/>
      <c r="D57" s="138"/>
      <c r="E57" s="13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</row>
    <row r="58" spans="1:39">
      <c r="A58" s="49"/>
      <c r="B58" s="49"/>
      <c r="C58" s="138"/>
      <c r="D58" s="138"/>
      <c r="E58" s="13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</row>
    <row r="59" spans="1:39">
      <c r="A59" s="49"/>
      <c r="B59" s="49"/>
      <c r="C59" s="138"/>
      <c r="D59" s="138"/>
      <c r="E59" s="13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</row>
    <row r="60" spans="1:39">
      <c r="A60" s="49"/>
      <c r="B60" s="49"/>
      <c r="C60" s="138"/>
      <c r="D60" s="138"/>
      <c r="E60" s="13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</row>
    <row r="61" spans="1:39">
      <c r="A61" s="49"/>
      <c r="B61" s="49"/>
      <c r="C61" s="138"/>
      <c r="D61" s="138"/>
      <c r="E61" s="13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</row>
    <row r="62" spans="1:39">
      <c r="A62" s="49"/>
      <c r="B62" s="49"/>
      <c r="C62" s="138"/>
      <c r="D62" s="138"/>
      <c r="E62" s="13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</row>
    <row r="63" spans="1:39">
      <c r="A63" s="49"/>
      <c r="B63" s="49"/>
      <c r="C63" s="138"/>
      <c r="D63" s="138"/>
      <c r="E63" s="13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</row>
    <row r="64" spans="1:39">
      <c r="A64" s="49"/>
      <c r="B64" s="49"/>
      <c r="C64" s="138"/>
      <c r="D64" s="138"/>
      <c r="E64" s="13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</row>
    <row r="65" spans="1:39">
      <c r="A65" s="49"/>
      <c r="B65" s="49"/>
      <c r="C65" s="138"/>
      <c r="D65" s="138"/>
      <c r="E65" s="13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</row>
    <row r="66" spans="1:39">
      <c r="A66" s="49"/>
      <c r="B66" s="49"/>
      <c r="C66" s="138"/>
      <c r="D66" s="138"/>
      <c r="E66" s="13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</row>
    <row r="67" spans="1:3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</row>
    <row r="68" spans="1:3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</row>
    <row r="69" spans="1:3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</row>
    <row r="70" spans="1:3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</row>
    <row r="71" spans="1:3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</row>
    <row r="72" spans="1:3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</row>
    <row r="73" spans="1:3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</row>
    <row r="74" spans="1:3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</row>
    <row r="75" spans="1:3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</row>
    <row r="76" spans="1:3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</row>
    <row r="77" spans="1:3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</row>
    <row r="78" spans="1:3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</row>
    <row r="79" spans="1:3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</row>
    <row r="80" spans="1:39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</row>
    <row r="81" spans="1:39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</row>
    <row r="82" spans="1:39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</row>
    <row r="83" spans="1:39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</row>
    <row r="84" spans="1:39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</row>
    <row r="85" spans="1:39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</row>
    <row r="86" spans="1:39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</row>
    <row r="87" spans="1:39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</row>
    <row r="88" spans="1:39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</row>
    <row r="89" spans="1:3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</row>
    <row r="90" spans="1:39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</row>
    <row r="91" spans="1:39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</row>
    <row r="92" spans="1:39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</row>
    <row r="93" spans="1:39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</row>
    <row r="94" spans="1:39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</row>
    <row r="95" spans="1:39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</row>
    <row r="96" spans="1:39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</row>
    <row r="97" spans="1:39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</row>
    <row r="98" spans="1:39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</row>
    <row r="99" spans="1:3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</row>
    <row r="100" spans="1:39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</row>
    <row r="101" spans="1:39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</row>
    <row r="102" spans="1:39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</row>
    <row r="103" spans="1:39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</row>
    <row r="104" spans="1:39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</row>
    <row r="105" spans="1:39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</row>
    <row r="106" spans="1:39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</row>
    <row r="107" spans="1:39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</row>
    <row r="108" spans="1:39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</row>
    <row r="109" spans="1:3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</row>
    <row r="110" spans="1:39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</row>
    <row r="111" spans="1:39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</row>
    <row r="112" spans="1:39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</row>
    <row r="113" spans="1:39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</row>
    <row r="114" spans="1:39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</row>
    <row r="115" spans="1:39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</row>
    <row r="116" spans="1:39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</row>
    <row r="117" spans="1:39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</row>
    <row r="118" spans="1:39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</row>
    <row r="119" spans="1:3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</row>
    <row r="120" spans="1:39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</row>
    <row r="121" spans="1:39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</row>
    <row r="122" spans="1:39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</row>
    <row r="123" spans="1:39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</row>
    <row r="124" spans="1:39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</row>
    <row r="125" spans="1:39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spans="1:39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</row>
    <row r="127" spans="1:39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</row>
    <row r="128" spans="1:39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</row>
    <row r="129" spans="1:3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</row>
    <row r="130" spans="1:39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</row>
    <row r="131" spans="1:39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</row>
    <row r="132" spans="1:39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</row>
    <row r="133" spans="1:39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</row>
    <row r="134" spans="1:39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</row>
    <row r="135" spans="1:39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</row>
    <row r="136" spans="1:39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</row>
    <row r="137" spans="1:39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</row>
    <row r="138" spans="1:39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</row>
    <row r="139" spans="1: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</row>
    <row r="140" spans="1:39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</row>
    <row r="141" spans="1:39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</row>
    <row r="142" spans="1:39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spans="1:39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</row>
    <row r="144" spans="1:39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</row>
    <row r="145" spans="1:39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</row>
    <row r="146" spans="1:39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</row>
    <row r="147" spans="1:39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</row>
    <row r="148" spans="1:39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</row>
    <row r="149" spans="1:3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</row>
    <row r="150" spans="1:39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</row>
    <row r="151" spans="1:39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</row>
    <row r="152" spans="1:39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</row>
    <row r="153" spans="1:39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</row>
    <row r="154" spans="1:39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</row>
    <row r="155" spans="1:39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</row>
    <row r="156" spans="1:39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</row>
    <row r="157" spans="1:39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</row>
    <row r="158" spans="1:39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</row>
    <row r="159" spans="1:3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</row>
    <row r="160" spans="1:39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</row>
    <row r="161" spans="1:39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</row>
    <row r="162" spans="1:39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</row>
    <row r="163" spans="1:39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</row>
    <row r="164" spans="1:39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</row>
    <row r="165" spans="1:39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</row>
    <row r="166" spans="1:39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</row>
    <row r="167" spans="1:39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</row>
    <row r="168" spans="1:39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</row>
    <row r="169" spans="1:3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</row>
    <row r="170" spans="1:39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</row>
    <row r="171" spans="1:39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</row>
    <row r="172" spans="1:39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</row>
    <row r="173" spans="1:39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</row>
    <row r="174" spans="1:39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</row>
    <row r="175" spans="1:39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</row>
    <row r="176" spans="1:39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</row>
    <row r="177" spans="1:39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</row>
    <row r="178" spans="1:39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</row>
    <row r="179" spans="1:3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</row>
    <row r="180" spans="1:39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</row>
    <row r="181" spans="1:39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</row>
    <row r="182" spans="1:39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</row>
    <row r="183" spans="1:39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</row>
    <row r="184" spans="1:39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</row>
    <row r="185" spans="1:39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</row>
    <row r="186" spans="1:39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</row>
    <row r="187" spans="1:39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</row>
    <row r="188" spans="1:39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</row>
    <row r="189" spans="1:3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</row>
    <row r="190" spans="1:39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</row>
    <row r="191" spans="1:39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</row>
    <row r="192" spans="1:39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</row>
    <row r="193" spans="1:39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</row>
    <row r="194" spans="1:39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</row>
    <row r="195" spans="1:39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</row>
    <row r="196" spans="1:39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</row>
    <row r="197" spans="1:39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</row>
    <row r="198" spans="1:39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</row>
    <row r="199" spans="1:3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</row>
    <row r="200" spans="1:39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</row>
    <row r="201" spans="1:39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</row>
    <row r="202" spans="1:39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</row>
    <row r="203" spans="1:39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</row>
    <row r="204" spans="1:39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</row>
    <row r="205" spans="1:39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</row>
    <row r="206" spans="1:39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</row>
    <row r="207" spans="1:39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</row>
    <row r="208" spans="1:39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</row>
    <row r="209" spans="1:3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</row>
    <row r="210" spans="1:39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</row>
    <row r="211" spans="1:39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</row>
    <row r="212" spans="1:39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</row>
    <row r="213" spans="1:39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</row>
    <row r="214" spans="1:39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</row>
    <row r="215" spans="1:39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</row>
    <row r="216" spans="1:39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</row>
    <row r="217" spans="1:39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</row>
    <row r="218" spans="1:39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</row>
    <row r="219" spans="1:3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</row>
    <row r="220" spans="1:39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</row>
    <row r="221" spans="1:39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</row>
    <row r="222" spans="1:39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</row>
    <row r="223" spans="1:39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</row>
    <row r="224" spans="1:39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</row>
    <row r="225" spans="1:39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</row>
    <row r="226" spans="1:39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</row>
    <row r="227" spans="1:39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</row>
    <row r="228" spans="1:39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</row>
    <row r="229" spans="1:3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</row>
    <row r="230" spans="1:39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</row>
    <row r="231" spans="1:39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</row>
    <row r="232" spans="1:39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</row>
    <row r="233" spans="1:39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</row>
    <row r="234" spans="1:39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</row>
    <row r="235" spans="1:39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</row>
    <row r="236" spans="1:39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</row>
    <row r="237" spans="1:39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</row>
    <row r="238" spans="1:39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</row>
    <row r="239" spans="1: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</row>
    <row r="240" spans="1:39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</row>
    <row r="241" spans="1:39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</row>
    <row r="242" spans="1:39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</row>
    <row r="243" spans="1:39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</row>
    <row r="244" spans="1:39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</row>
    <row r="245" spans="1:39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</row>
    <row r="246" spans="1:39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</row>
    <row r="247" spans="1:39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</row>
    <row r="248" spans="1:39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</row>
    <row r="249" spans="1:3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</row>
    <row r="250" spans="1:39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</row>
    <row r="251" spans="1:39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</row>
    <row r="252" spans="1:39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</row>
    <row r="253" spans="1:39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</row>
    <row r="254" spans="1:39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</row>
    <row r="255" spans="1:39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</row>
    <row r="256" spans="1:39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</row>
    <row r="257" spans="1:39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</row>
    <row r="258" spans="1:39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</row>
    <row r="259" spans="1:3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</row>
    <row r="260" spans="1:39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</row>
    <row r="261" spans="1:39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</row>
    <row r="262" spans="1:39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</row>
    <row r="263" spans="1:39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</row>
    <row r="264" spans="1:39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</row>
    <row r="265" spans="1:39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</row>
    <row r="266" spans="1:39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</row>
    <row r="267" spans="1:39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</row>
    <row r="268" spans="1:39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</row>
    <row r="269" spans="1:3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</row>
    <row r="270" spans="1:39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</row>
    <row r="271" spans="1:39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</row>
    <row r="272" spans="1:39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</row>
    <row r="273" spans="1:39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</row>
    <row r="274" spans="1:39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</row>
    <row r="275" spans="1:39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</row>
    <row r="276" spans="1:39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</row>
    <row r="277" spans="1:39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</row>
    <row r="278" spans="1:39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</row>
    <row r="279" spans="1:3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</row>
    <row r="280" spans="1:39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</row>
    <row r="281" spans="1:39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</row>
    <row r="282" spans="1:39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</row>
    <row r="283" spans="1:39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</row>
    <row r="284" spans="1:39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</row>
    <row r="285" spans="1:39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</row>
    <row r="286" spans="1:39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</row>
    <row r="287" spans="1:39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</row>
    <row r="288" spans="1:39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</row>
    <row r="289" spans="1:3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</row>
    <row r="290" spans="1:39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</row>
    <row r="291" spans="1:39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</row>
    <row r="292" spans="1:39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</row>
    <row r="293" spans="1:39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</row>
    <row r="294" spans="1:39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</row>
    <row r="295" spans="1:39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</row>
    <row r="296" spans="1:39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</row>
  </sheetData>
  <pageMargins left="0.75" right="0.75" top="1" bottom="1" header="0.5" footer="0.5"/>
  <pageSetup scale="3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387A-30CA-4A40-A96D-F669247A893F}">
  <sheetPr codeName="Sheet18">
    <tabColor rgb="FF002060"/>
  </sheetPr>
  <dimension ref="B5:B8"/>
  <sheetViews>
    <sheetView showGridLines="0" zoomScale="130" zoomScaleNormal="130" zoomScaleSheetLayoutView="130" workbookViewId="0"/>
  </sheetViews>
  <sheetFormatPr baseColWidth="10" defaultColWidth="8.6640625" defaultRowHeight="14"/>
  <cols>
    <col min="1" max="1" width="1.6640625" style="285" customWidth="1"/>
    <col min="2" max="2" width="74.33203125" style="285" customWidth="1"/>
    <col min="3" max="16384" width="8.6640625" style="285"/>
  </cols>
  <sheetData>
    <row r="5" spans="2:2" ht="30">
      <c r="B5" s="284" t="s">
        <v>1415</v>
      </c>
    </row>
    <row r="6" spans="2:2" ht="30">
      <c r="B6" s="284"/>
    </row>
    <row r="8" spans="2:2" ht="21">
      <c r="B8" s="286">
        <f ca="1">TODAY()</f>
        <v>45106</v>
      </c>
    </row>
  </sheetData>
  <pageMargins left="0.7" right="0.7" top="0.75" bottom="0.75" header="0.3" footer="0.3"/>
  <pageSetup scale="6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C479B-CB3C-4B14-B02F-12A88D343404}">
  <sheetPr codeName="Sheet21"/>
  <dimension ref="A1:AO295"/>
  <sheetViews>
    <sheetView showGridLines="0" zoomScale="130" zoomScaleNormal="130" zoomScaleSheetLayoutView="130" workbookViewId="0">
      <selection activeCell="E16" sqref="E16"/>
    </sheetView>
  </sheetViews>
  <sheetFormatPr baseColWidth="10" defaultColWidth="7.5" defaultRowHeight="15"/>
  <cols>
    <col min="1" max="1" width="2.33203125" customWidth="1"/>
    <col min="2" max="2" width="30.5" customWidth="1"/>
    <col min="3" max="3" width="20.5" customWidth="1"/>
    <col min="4" max="5" width="12.5" customWidth="1"/>
    <col min="6" max="6" width="15.5" customWidth="1"/>
    <col min="7" max="7" width="5.5" customWidth="1"/>
    <col min="8" max="10" width="15.5" customWidth="1"/>
    <col min="11" max="18" width="12.5" customWidth="1"/>
  </cols>
  <sheetData>
    <row r="1" spans="1:41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1" s="78" customFormat="1" ht="18">
      <c r="A2" s="77"/>
      <c r="B2" s="84" t="s">
        <v>464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1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</row>
    <row r="5" spans="1:41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</row>
    <row r="6" spans="1:41">
      <c r="A6" s="49"/>
      <c r="B6" s="136" t="s">
        <v>444</v>
      </c>
      <c r="C6" s="59" t="s">
        <v>446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1:41" ht="16" thickBot="1">
      <c r="A7" s="49"/>
      <c r="B7" s="137" t="s">
        <v>445</v>
      </c>
      <c r="C7" s="56" t="s">
        <v>447</v>
      </c>
      <c r="D7" s="56"/>
      <c r="E7" s="56"/>
      <c r="F7" s="55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1:41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</row>
    <row r="9" spans="1:41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</row>
    <row r="10" spans="1:41">
      <c r="A10" s="49"/>
      <c r="B10" s="49" t="s">
        <v>469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</row>
    <row r="11" spans="1:41">
      <c r="A11" s="49"/>
      <c r="B11" s="49" t="s">
        <v>470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</row>
    <row r="12" spans="1:41">
      <c r="A12" s="49"/>
      <c r="B12" s="49" t="s">
        <v>471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</row>
    <row r="13" spans="1:41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</row>
    <row r="14" spans="1:41" ht="16" thickBot="1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</row>
    <row r="15" spans="1:41" ht="14.5" customHeight="1">
      <c r="A15" s="49"/>
      <c r="B15" s="142" t="s">
        <v>463</v>
      </c>
      <c r="C15" s="142" t="s">
        <v>467</v>
      </c>
      <c r="D15" s="108" t="s">
        <v>468</v>
      </c>
      <c r="E15" s="108" t="s">
        <v>402</v>
      </c>
      <c r="F15" s="108" t="s">
        <v>403</v>
      </c>
      <c r="G15" s="128"/>
      <c r="H15" s="274" t="s">
        <v>467</v>
      </c>
      <c r="I15" s="275" t="s">
        <v>402</v>
      </c>
      <c r="J15" s="117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spans="1:41" ht="14.5" customHeight="1">
      <c r="A16" s="49"/>
      <c r="B16" s="49" t="s">
        <v>448</v>
      </c>
      <c r="C16" s="49" t="s">
        <v>465</v>
      </c>
      <c r="D16" s="177">
        <v>150</v>
      </c>
      <c r="E16" s="143"/>
      <c r="F16" s="148"/>
      <c r="G16" s="88"/>
      <c r="H16" s="145" t="s">
        <v>465</v>
      </c>
      <c r="I16" s="162">
        <v>15.5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spans="1:41" ht="14.5" customHeight="1">
      <c r="A17" s="49"/>
      <c r="B17" s="49" t="s">
        <v>449</v>
      </c>
      <c r="C17" s="49" t="s">
        <v>404</v>
      </c>
      <c r="D17" s="177">
        <v>175</v>
      </c>
      <c r="E17" s="143"/>
      <c r="F17" s="148"/>
      <c r="G17" s="88"/>
      <c r="H17" s="145" t="s">
        <v>404</v>
      </c>
      <c r="I17" s="162">
        <v>18.25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spans="1:41" ht="14.5" customHeight="1" thickBot="1">
      <c r="A18" s="49"/>
      <c r="B18" s="49" t="s">
        <v>450</v>
      </c>
      <c r="C18" s="49" t="s">
        <v>465</v>
      </c>
      <c r="D18" s="177">
        <v>98</v>
      </c>
      <c r="E18" s="143"/>
      <c r="F18" s="148"/>
      <c r="G18" s="88"/>
      <c r="H18" s="144" t="s">
        <v>466</v>
      </c>
      <c r="I18" s="163">
        <v>25.5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spans="1:41" ht="14.5" customHeight="1">
      <c r="A19" s="49"/>
      <c r="B19" s="49" t="s">
        <v>451</v>
      </c>
      <c r="C19" s="49" t="s">
        <v>465</v>
      </c>
      <c r="D19" s="177">
        <v>66</v>
      </c>
      <c r="E19" s="143"/>
      <c r="F19" s="148"/>
      <c r="G19" s="88"/>
      <c r="H19" s="88"/>
      <c r="I19" s="8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spans="1:41" ht="14.5" customHeight="1" thickBot="1">
      <c r="A20" s="49"/>
      <c r="B20" s="49" t="s">
        <v>452</v>
      </c>
      <c r="C20" s="49" t="s">
        <v>466</v>
      </c>
      <c r="D20" s="177">
        <v>73</v>
      </c>
      <c r="E20" s="143"/>
      <c r="F20" s="148"/>
      <c r="G20" s="88"/>
      <c r="H20" s="49"/>
      <c r="I20" s="8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</row>
    <row r="21" spans="1:41" ht="14.5" customHeight="1">
      <c r="A21" s="49"/>
      <c r="B21" s="49" t="s">
        <v>453</v>
      </c>
      <c r="C21" s="49" t="s">
        <v>404</v>
      </c>
      <c r="D21" s="177">
        <v>177</v>
      </c>
      <c r="E21" s="143"/>
      <c r="F21" s="148"/>
      <c r="G21" s="88"/>
      <c r="H21" s="276" t="s">
        <v>465</v>
      </c>
      <c r="I21" s="277" t="s">
        <v>404</v>
      </c>
      <c r="J21" s="275" t="s">
        <v>466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</row>
    <row r="22" spans="1:41" ht="14.5" customHeight="1" thickBot="1">
      <c r="A22" s="49"/>
      <c r="B22" s="49" t="s">
        <v>454</v>
      </c>
      <c r="C22" s="49" t="s">
        <v>465</v>
      </c>
      <c r="D22" s="177">
        <v>89</v>
      </c>
      <c r="E22" s="143"/>
      <c r="F22" s="148"/>
      <c r="G22" s="88"/>
      <c r="H22" s="164">
        <v>15.5</v>
      </c>
      <c r="I22" s="165">
        <v>18.25</v>
      </c>
      <c r="J22" s="163">
        <v>25.5</v>
      </c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</row>
    <row r="23" spans="1:41" ht="14.5" customHeight="1">
      <c r="A23" s="49"/>
      <c r="B23" s="49" t="s">
        <v>455</v>
      </c>
      <c r="C23" s="49" t="s">
        <v>465</v>
      </c>
      <c r="D23" s="177">
        <v>150</v>
      </c>
      <c r="E23" s="143"/>
      <c r="F23" s="148"/>
      <c r="G23" s="88"/>
      <c r="H23" s="49"/>
      <c r="I23" s="8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</row>
    <row r="24" spans="1:41" ht="14.5" customHeight="1">
      <c r="A24" s="49"/>
      <c r="B24" s="49" t="s">
        <v>456</v>
      </c>
      <c r="C24" s="49" t="s">
        <v>465</v>
      </c>
      <c r="D24" s="177">
        <v>167</v>
      </c>
      <c r="E24" s="143"/>
      <c r="F24" s="148"/>
      <c r="G24" s="88"/>
      <c r="H24" s="49"/>
      <c r="I24" s="8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</row>
    <row r="25" spans="1:41" ht="14.5" customHeight="1">
      <c r="A25" s="49"/>
      <c r="B25" s="49" t="s">
        <v>457</v>
      </c>
      <c r="C25" s="49" t="s">
        <v>466</v>
      </c>
      <c r="D25" s="177">
        <v>132</v>
      </c>
      <c r="E25" s="143"/>
      <c r="F25" s="148"/>
      <c r="G25" s="88"/>
      <c r="H25" s="49"/>
      <c r="I25" s="8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</row>
    <row r="26" spans="1:41">
      <c r="A26" s="49"/>
      <c r="B26" s="49" t="s">
        <v>458</v>
      </c>
      <c r="C26" s="49" t="s">
        <v>404</v>
      </c>
      <c r="D26" s="177">
        <v>110</v>
      </c>
      <c r="E26" s="143"/>
      <c r="F26" s="148"/>
      <c r="G26" s="88"/>
      <c r="H26" s="49"/>
      <c r="I26" s="8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41">
      <c r="A27" s="49"/>
      <c r="B27" s="49" t="s">
        <v>459</v>
      </c>
      <c r="C27" s="49" t="s">
        <v>404</v>
      </c>
      <c r="D27" s="177">
        <v>186</v>
      </c>
      <c r="E27" s="143"/>
      <c r="F27" s="148"/>
      <c r="G27" s="88"/>
      <c r="H27" s="49"/>
      <c r="I27" s="8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41">
      <c r="A28" s="49"/>
      <c r="B28" s="49" t="s">
        <v>460</v>
      </c>
      <c r="C28" s="49" t="s">
        <v>465</v>
      </c>
      <c r="D28" s="177">
        <v>179</v>
      </c>
      <c r="E28" s="143"/>
      <c r="F28" s="148"/>
      <c r="G28" s="88"/>
      <c r="H28" s="49"/>
      <c r="I28" s="8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41">
      <c r="A29" s="49"/>
      <c r="B29" s="49" t="s">
        <v>461</v>
      </c>
      <c r="C29" s="49" t="s">
        <v>465</v>
      </c>
      <c r="D29" s="177">
        <v>83</v>
      </c>
      <c r="E29" s="143"/>
      <c r="F29" s="148"/>
      <c r="G29" s="88"/>
      <c r="H29" s="49"/>
      <c r="I29" s="8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41">
      <c r="A30" s="49"/>
      <c r="B30" s="49" t="s">
        <v>462</v>
      </c>
      <c r="C30" s="49" t="s">
        <v>465</v>
      </c>
      <c r="D30" s="177">
        <v>98</v>
      </c>
      <c r="E30" s="143"/>
      <c r="F30" s="148"/>
      <c r="G30" s="88"/>
      <c r="H30" s="49"/>
      <c r="I30" s="8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  <row r="31" spans="1:41" ht="16" thickBot="1">
      <c r="A31" s="49"/>
      <c r="B31" s="54" t="s">
        <v>185</v>
      </c>
      <c r="C31" s="54"/>
      <c r="D31" s="54"/>
      <c r="E31" s="147"/>
      <c r="F31" s="146"/>
      <c r="G31" s="13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</row>
    <row r="32" spans="1:41">
      <c r="A32" s="49"/>
      <c r="B32" s="49"/>
      <c r="C32" s="49"/>
      <c r="D32" s="49"/>
      <c r="E32" s="138"/>
      <c r="F32" s="138"/>
      <c r="G32" s="13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</row>
    <row r="33" spans="1:41">
      <c r="A33" s="49"/>
      <c r="B33" s="49"/>
      <c r="C33" s="49"/>
      <c r="D33" s="49"/>
      <c r="E33" s="138"/>
      <c r="F33" s="138"/>
      <c r="G33" s="13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</row>
    <row r="34" spans="1:41">
      <c r="A34" s="49"/>
      <c r="B34" s="49"/>
      <c r="C34" s="49"/>
      <c r="D34" s="49"/>
      <c r="E34" s="138"/>
      <c r="F34" s="138"/>
      <c r="G34" s="13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</row>
    <row r="35" spans="1:41">
      <c r="A35" s="49"/>
      <c r="B35" s="49"/>
      <c r="C35" s="49"/>
      <c r="D35" s="49"/>
      <c r="E35" s="138"/>
      <c r="F35" s="138"/>
      <c r="G35" s="13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</row>
    <row r="36" spans="1:41">
      <c r="A36" s="49"/>
      <c r="B36" s="49"/>
      <c r="C36" s="138"/>
      <c r="D36" s="138"/>
      <c r="E36" s="138"/>
      <c r="F36" s="138"/>
      <c r="G36" s="13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</row>
    <row r="37" spans="1:41">
      <c r="A37" s="49"/>
      <c r="B37" s="49"/>
      <c r="C37" s="138"/>
      <c r="D37" s="138"/>
      <c r="E37" s="138"/>
      <c r="F37" s="138"/>
      <c r="G37" s="13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</row>
    <row r="38" spans="1:41">
      <c r="A38" s="49"/>
      <c r="B38" s="49"/>
      <c r="C38" s="138"/>
      <c r="D38" s="138"/>
      <c r="E38" s="138"/>
      <c r="F38" s="138"/>
      <c r="G38" s="13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</row>
    <row r="39" spans="1:41">
      <c r="A39" s="49"/>
      <c r="B39" s="49"/>
      <c r="C39" s="138"/>
      <c r="D39" s="138"/>
      <c r="E39" s="138"/>
      <c r="F39" s="138"/>
      <c r="G39" s="13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</row>
    <row r="40" spans="1:41">
      <c r="A40" s="49"/>
      <c r="B40" s="49"/>
      <c r="C40" s="138"/>
      <c r="D40" s="138"/>
      <c r="E40" s="138"/>
      <c r="F40" s="138"/>
      <c r="G40" s="13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</row>
    <row r="41" spans="1:41">
      <c r="A41" s="49"/>
      <c r="B41" s="49"/>
      <c r="C41" s="138"/>
      <c r="D41" s="138"/>
      <c r="E41" s="138"/>
      <c r="F41" s="138"/>
      <c r="G41" s="13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</row>
    <row r="42" spans="1:41">
      <c r="A42" s="49"/>
      <c r="B42" s="49"/>
      <c r="C42" s="138"/>
      <c r="D42" s="138"/>
      <c r="E42" s="138"/>
      <c r="F42" s="138"/>
      <c r="G42" s="13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</row>
    <row r="43" spans="1:41">
      <c r="A43" s="49"/>
      <c r="B43" s="49"/>
      <c r="C43" s="138"/>
      <c r="D43" s="138"/>
      <c r="E43" s="138"/>
      <c r="F43" s="138"/>
      <c r="G43" s="13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</row>
    <row r="44" spans="1:41">
      <c r="A44" s="49"/>
      <c r="B44" s="49"/>
      <c r="C44" s="138"/>
      <c r="D44" s="138"/>
      <c r="E44" s="138"/>
      <c r="F44" s="138"/>
      <c r="G44" s="13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</row>
    <row r="45" spans="1:41">
      <c r="A45" s="49"/>
      <c r="B45" s="49"/>
      <c r="C45" s="138"/>
      <c r="D45" s="138"/>
      <c r="E45" s="138"/>
      <c r="F45" s="138"/>
      <c r="G45" s="13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</row>
    <row r="46" spans="1:41">
      <c r="A46" s="49"/>
      <c r="B46" s="49"/>
      <c r="C46" s="138"/>
      <c r="D46" s="138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</row>
    <row r="47" spans="1:41">
      <c r="A47" s="49"/>
      <c r="B47" s="49"/>
      <c r="C47" s="138"/>
      <c r="D47" s="138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</row>
    <row r="48" spans="1:41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</row>
    <row r="49" spans="1:41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</row>
    <row r="50" spans="1:41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</row>
    <row r="51" spans="1:41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</row>
    <row r="52" spans="1:41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</row>
    <row r="53" spans="1:41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</row>
    <row r="54" spans="1:41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</row>
    <row r="55" spans="1:41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</row>
    <row r="56" spans="1:41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</row>
    <row r="57" spans="1:41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</row>
    <row r="58" spans="1:41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</row>
    <row r="59" spans="1:41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</row>
    <row r="60" spans="1:41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</row>
    <row r="61" spans="1:41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</row>
    <row r="62" spans="1:41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</row>
    <row r="63" spans="1:41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</row>
    <row r="64" spans="1:41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</row>
    <row r="65" spans="1:41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</row>
    <row r="66" spans="1:41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</row>
    <row r="67" spans="1:41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</row>
    <row r="68" spans="1:41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</row>
    <row r="69" spans="1:41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</row>
    <row r="70" spans="1:41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</row>
    <row r="71" spans="1:4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</row>
    <row r="72" spans="1:41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1:41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1:41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</row>
    <row r="75" spans="1:41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</row>
    <row r="76" spans="1:41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</row>
    <row r="77" spans="1:41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</row>
    <row r="78" spans="1:41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</row>
    <row r="79" spans="1:4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</row>
    <row r="80" spans="1:4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</row>
    <row r="81" spans="1:4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</row>
    <row r="82" spans="1:4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</row>
    <row r="83" spans="1:4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</row>
    <row r="84" spans="1:4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</row>
    <row r="85" spans="1:4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</row>
    <row r="86" spans="1:4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</row>
    <row r="87" spans="1:4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</row>
    <row r="88" spans="1:4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1:4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1:4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1:4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1:4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1:4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1:4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1:4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1:4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1:4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1:4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</row>
    <row r="99" spans="1:4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</row>
    <row r="100" spans="1:4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</row>
    <row r="101" spans="1:4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</row>
    <row r="102" spans="1:4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</row>
    <row r="103" spans="1:4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</row>
    <row r="104" spans="1:4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</row>
    <row r="105" spans="1:4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</row>
    <row r="106" spans="1:4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</row>
    <row r="107" spans="1:4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</row>
    <row r="108" spans="1:4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</row>
    <row r="109" spans="1:4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</row>
    <row r="110" spans="1:4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</row>
    <row r="111" spans="1:4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</row>
    <row r="112" spans="1:4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</row>
    <row r="113" spans="1:4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</row>
    <row r="114" spans="1:4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</row>
    <row r="115" spans="1:4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</row>
    <row r="116" spans="1:4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</row>
    <row r="117" spans="1:4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</row>
    <row r="118" spans="1:4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</row>
    <row r="119" spans="1:4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</row>
    <row r="120" spans="1:4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</row>
    <row r="121" spans="1:4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</row>
    <row r="122" spans="1:4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</row>
    <row r="123" spans="1:4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</row>
    <row r="124" spans="1:4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</row>
    <row r="125" spans="1:4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</row>
    <row r="126" spans="1:4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</row>
    <row r="127" spans="1:4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</row>
    <row r="128" spans="1:4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</row>
    <row r="129" spans="1:4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</row>
    <row r="130" spans="1:4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</row>
    <row r="131" spans="1:4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</row>
    <row r="132" spans="1:4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</row>
    <row r="133" spans="1:4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</row>
    <row r="134" spans="1:4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</row>
    <row r="135" spans="1:4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</row>
    <row r="136" spans="1:4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</row>
    <row r="137" spans="1:4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</row>
    <row r="138" spans="1:4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</row>
    <row r="139" spans="1:4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</row>
    <row r="140" spans="1:4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</row>
    <row r="141" spans="1: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</row>
    <row r="142" spans="1:4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</row>
    <row r="143" spans="1:4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</row>
    <row r="144" spans="1:4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</row>
    <row r="145" spans="1:4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</row>
    <row r="146" spans="1:4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</row>
    <row r="147" spans="1:4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</row>
    <row r="148" spans="1:4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</row>
    <row r="149" spans="1:4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</row>
    <row r="150" spans="1:4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</row>
    <row r="151" spans="1:4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</row>
    <row r="152" spans="1:4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</row>
    <row r="153" spans="1:4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</row>
    <row r="154" spans="1:4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</row>
    <row r="155" spans="1:4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</row>
    <row r="156" spans="1:4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</row>
    <row r="157" spans="1:4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</row>
    <row r="158" spans="1:4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</row>
    <row r="159" spans="1:4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</row>
    <row r="160" spans="1:4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</row>
    <row r="161" spans="1:4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</row>
    <row r="162" spans="1:4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</row>
    <row r="163" spans="1:4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</row>
    <row r="164" spans="1:4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</row>
    <row r="165" spans="1:4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</row>
    <row r="166" spans="1:4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</row>
    <row r="167" spans="1:4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</row>
    <row r="168" spans="1:4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</row>
    <row r="169" spans="1:4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</row>
    <row r="170" spans="1:4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</row>
    <row r="171" spans="1:4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</row>
    <row r="172" spans="1:4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</row>
    <row r="173" spans="1:4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</row>
    <row r="174" spans="1:4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</row>
    <row r="175" spans="1:4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</row>
    <row r="176" spans="1:4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</row>
    <row r="177" spans="1:4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</row>
    <row r="178" spans="1:4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</row>
    <row r="179" spans="1:4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</row>
    <row r="180" spans="1:4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</row>
    <row r="181" spans="1:4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</row>
    <row r="182" spans="1:4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</row>
    <row r="183" spans="1:4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</row>
    <row r="184" spans="1:4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</row>
    <row r="185" spans="1:4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</row>
    <row r="186" spans="1:4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</row>
    <row r="187" spans="1:4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</row>
    <row r="188" spans="1:4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</row>
    <row r="189" spans="1:4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</row>
    <row r="190" spans="1:4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</row>
    <row r="191" spans="1:4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</row>
    <row r="192" spans="1:4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</row>
    <row r="193" spans="1:4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</row>
    <row r="194" spans="1:4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</row>
    <row r="195" spans="1:4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</row>
    <row r="196" spans="1:4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</row>
    <row r="197" spans="1:4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</row>
    <row r="198" spans="1:4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</row>
    <row r="199" spans="1:4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</row>
    <row r="200" spans="1:4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</row>
    <row r="201" spans="1:4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</row>
    <row r="202" spans="1:4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</row>
    <row r="203" spans="1:4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</row>
    <row r="204" spans="1:4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</row>
    <row r="205" spans="1:4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</row>
    <row r="206" spans="1:4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</row>
    <row r="207" spans="1:4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</row>
    <row r="208" spans="1:4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</row>
    <row r="209" spans="1:4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</row>
    <row r="210" spans="1:4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</row>
    <row r="211" spans="1:4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</row>
    <row r="212" spans="1:4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</row>
    <row r="213" spans="1:4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</row>
    <row r="214" spans="1:4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</row>
    <row r="215" spans="1:4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</row>
    <row r="216" spans="1:4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</row>
    <row r="217" spans="1:4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</row>
    <row r="218" spans="1:4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</row>
    <row r="219" spans="1:4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</row>
    <row r="220" spans="1:4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</row>
    <row r="221" spans="1:4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</row>
    <row r="222" spans="1:4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</row>
    <row r="223" spans="1:4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</row>
    <row r="224" spans="1:4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</row>
    <row r="225" spans="1:4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</row>
    <row r="226" spans="1:4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</row>
    <row r="227" spans="1:4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</row>
    <row r="228" spans="1:4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</row>
    <row r="229" spans="1:4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</row>
    <row r="230" spans="1:4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</row>
    <row r="231" spans="1:4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</row>
    <row r="232" spans="1:4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</row>
    <row r="233" spans="1:4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</row>
    <row r="234" spans="1:4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</row>
    <row r="235" spans="1:4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</row>
    <row r="236" spans="1:4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</row>
    <row r="237" spans="1:4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</row>
    <row r="238" spans="1:4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</row>
    <row r="239" spans="1:4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</row>
    <row r="240" spans="1:4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</row>
    <row r="241" spans="1: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</row>
    <row r="242" spans="1:4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</row>
    <row r="243" spans="1:4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</row>
    <row r="244" spans="1:4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</row>
    <row r="245" spans="1:4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</row>
    <row r="246" spans="1:4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</row>
    <row r="247" spans="1:4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</row>
    <row r="248" spans="1:4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</row>
    <row r="249" spans="1:41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</row>
    <row r="250" spans="1:41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</row>
    <row r="251" spans="1:4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</row>
    <row r="252" spans="1:41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</row>
    <row r="253" spans="1:41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</row>
    <row r="254" spans="1:41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</row>
    <row r="255" spans="1:41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</row>
    <row r="256" spans="1:41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</row>
    <row r="257" spans="1:41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</row>
    <row r="258" spans="1:41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</row>
    <row r="259" spans="1:41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</row>
    <row r="260" spans="1:41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</row>
    <row r="261" spans="1:4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</row>
    <row r="262" spans="1:41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</row>
    <row r="263" spans="1:41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</row>
    <row r="264" spans="1:41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</row>
    <row r="265" spans="1:41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</row>
    <row r="266" spans="1:41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</row>
    <row r="267" spans="1:41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</row>
    <row r="268" spans="1:41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</row>
    <row r="269" spans="1:41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</row>
    <row r="270" spans="1:41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</row>
    <row r="271" spans="1:4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</row>
    <row r="272" spans="1:41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</row>
    <row r="273" spans="1:41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</row>
    <row r="274" spans="1:41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</row>
    <row r="275" spans="1:41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</row>
    <row r="276" spans="1:41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</row>
    <row r="277" spans="1:41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</row>
    <row r="278" spans="1:41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</row>
    <row r="279" spans="1:41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</row>
    <row r="280" spans="1:41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</row>
    <row r="281" spans="1:4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</row>
    <row r="282" spans="1:41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</row>
    <row r="283" spans="1:41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</row>
    <row r="284" spans="1:41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</row>
    <row r="285" spans="1:41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</row>
    <row r="286" spans="1:41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</row>
    <row r="287" spans="1:41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</row>
    <row r="288" spans="1:41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</row>
    <row r="289" spans="1:41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</row>
    <row r="290" spans="1:41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</row>
    <row r="291" spans="1:4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</row>
    <row r="292" spans="1:41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</row>
    <row r="293" spans="1:41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</row>
    <row r="294" spans="1:41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</row>
    <row r="295" spans="1:41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</row>
  </sheetData>
  <pageMargins left="0.75" right="0.75" top="1" bottom="1" header="0.5" footer="0.5"/>
  <pageSetup scale="36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F18BF-53FC-4209-87D2-4A52A98E55E4}">
  <sheetPr codeName="Sheet29"/>
  <dimension ref="A1:AN897"/>
  <sheetViews>
    <sheetView showGridLines="0" topLeftCell="A4" zoomScale="130" zoomScaleNormal="130" zoomScaleSheetLayoutView="130" workbookViewId="0">
      <selection activeCell="A19" sqref="A19"/>
    </sheetView>
  </sheetViews>
  <sheetFormatPr baseColWidth="10" defaultColWidth="7.5" defaultRowHeight="15"/>
  <cols>
    <col min="1" max="1" width="2.33203125" customWidth="1"/>
    <col min="2" max="2" width="20.5" customWidth="1"/>
    <col min="3" max="8" width="15.5" customWidth="1"/>
    <col min="9" max="13" width="12.5" customWidth="1"/>
  </cols>
  <sheetData>
    <row r="1" spans="1:40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</row>
    <row r="2" spans="1:40" s="78" customFormat="1" ht="18">
      <c r="A2" s="77"/>
      <c r="B2" s="84" t="s">
        <v>507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</row>
    <row r="3" spans="1:40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</row>
    <row r="4" spans="1:40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</row>
    <row r="5" spans="1:40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</row>
    <row r="6" spans="1:40">
      <c r="A6" s="49"/>
      <c r="B6" s="136" t="s">
        <v>506</v>
      </c>
      <c r="C6" s="59" t="s">
        <v>93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</row>
    <row r="7" spans="1:40">
      <c r="A7" s="49"/>
      <c r="B7" s="141" t="s">
        <v>508</v>
      </c>
      <c r="C7" s="49" t="s">
        <v>1058</v>
      </c>
      <c r="D7" s="57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</row>
    <row r="8" spans="1:40">
      <c r="A8" s="49"/>
      <c r="B8" s="141" t="s">
        <v>509</v>
      </c>
      <c r="C8" s="49" t="s">
        <v>510</v>
      </c>
      <c r="D8" s="57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</row>
    <row r="9" spans="1:40" ht="16" thickBot="1">
      <c r="A9" s="49"/>
      <c r="B9" s="137" t="s">
        <v>1038</v>
      </c>
      <c r="C9" s="56" t="s">
        <v>1039</v>
      </c>
      <c r="D9" s="55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</row>
    <row r="10" spans="1:40">
      <c r="A10" s="49"/>
      <c r="B10" s="135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</row>
    <row r="11" spans="1:40">
      <c r="A11" s="49"/>
      <c r="B11" s="49"/>
      <c r="C11" s="156" t="s">
        <v>500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</row>
    <row r="12" spans="1:40">
      <c r="A12" s="49"/>
      <c r="B12" s="49" t="s">
        <v>511</v>
      </c>
      <c r="C12" s="49"/>
      <c r="D12" s="49"/>
      <c r="H12" s="140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</row>
    <row r="13" spans="1:40">
      <c r="A13" s="49"/>
      <c r="B13" s="49" t="s">
        <v>1441</v>
      </c>
      <c r="C13" s="49"/>
      <c r="D13" s="49"/>
      <c r="H13" s="168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</row>
    <row r="14" spans="1:40">
      <c r="A14" s="49"/>
      <c r="B14" s="49" t="s">
        <v>1442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</row>
    <row r="15" spans="1:40">
      <c r="A15" s="49"/>
      <c r="B15" s="49" t="s">
        <v>512</v>
      </c>
      <c r="C15" s="49"/>
      <c r="D15" s="49"/>
      <c r="E15" s="49"/>
      <c r="F15" s="150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</row>
    <row r="16" spans="1:40">
      <c r="A16" s="49"/>
      <c r="B16" s="49"/>
      <c r="C16" s="49"/>
      <c r="D16" s="49"/>
      <c r="E16" s="49"/>
      <c r="F16" s="150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</row>
    <row r="17" spans="1:40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</row>
    <row r="18" spans="1:40" ht="14.5" customHeight="1">
      <c r="A18" s="49"/>
      <c r="B18" s="50" t="s">
        <v>513</v>
      </c>
      <c r="C18" s="142" t="s">
        <v>514</v>
      </c>
      <c r="D18" s="50" t="s">
        <v>515</v>
      </c>
      <c r="E18" s="50" t="s">
        <v>369</v>
      </c>
      <c r="F18" s="50" t="s">
        <v>516</v>
      </c>
      <c r="G18" s="50" t="s">
        <v>1037</v>
      </c>
      <c r="H18" s="108" t="s">
        <v>1040</v>
      </c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1:40" ht="14.5" customHeight="1">
      <c r="A19" s="167"/>
      <c r="B19" s="49" t="s">
        <v>517</v>
      </c>
      <c r="C19" s="169">
        <v>44198</v>
      </c>
      <c r="D19" s="49" t="s">
        <v>518</v>
      </c>
      <c r="E19" s="49" t="s">
        <v>370</v>
      </c>
      <c r="F19" s="49" t="s">
        <v>519</v>
      </c>
      <c r="G19" s="49" t="s">
        <v>520</v>
      </c>
      <c r="H19" s="170">
        <v>1617630</v>
      </c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1:40" ht="14.5" customHeight="1">
      <c r="A20" s="49"/>
      <c r="B20" s="170" t="s">
        <v>521</v>
      </c>
      <c r="C20" s="169">
        <v>44198</v>
      </c>
      <c r="D20" s="49" t="s">
        <v>518</v>
      </c>
      <c r="E20" s="49" t="s">
        <v>370</v>
      </c>
      <c r="F20" s="49" t="s">
        <v>522</v>
      </c>
      <c r="G20" s="49" t="s">
        <v>523</v>
      </c>
      <c r="H20" s="170">
        <v>8678500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1:40" ht="14.5" customHeight="1">
      <c r="A21" s="49"/>
      <c r="B21" s="49" t="s">
        <v>524</v>
      </c>
      <c r="C21" s="169">
        <v>44198</v>
      </c>
      <c r="D21" s="49" t="s">
        <v>525</v>
      </c>
      <c r="E21" s="49" t="s">
        <v>526</v>
      </c>
      <c r="F21" s="49" t="s">
        <v>519</v>
      </c>
      <c r="G21" s="49" t="s">
        <v>527</v>
      </c>
      <c r="H21" s="170">
        <v>2052660</v>
      </c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1:40" ht="14.5" customHeight="1">
      <c r="A22" s="49"/>
      <c r="B22" s="49" t="s">
        <v>528</v>
      </c>
      <c r="C22" s="169">
        <v>44199</v>
      </c>
      <c r="D22" s="49" t="s">
        <v>518</v>
      </c>
      <c r="E22" s="49" t="s">
        <v>370</v>
      </c>
      <c r="F22" s="49" t="s">
        <v>519</v>
      </c>
      <c r="G22" s="49" t="s">
        <v>523</v>
      </c>
      <c r="H22" s="170">
        <v>17580000</v>
      </c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1:40" ht="14.5" customHeight="1">
      <c r="A23" s="49"/>
      <c r="B23" s="49" t="s">
        <v>529</v>
      </c>
      <c r="C23" s="169">
        <v>44199</v>
      </c>
      <c r="D23" s="49" t="s">
        <v>518</v>
      </c>
      <c r="E23" s="49" t="s">
        <v>370</v>
      </c>
      <c r="F23" s="49" t="s">
        <v>530</v>
      </c>
      <c r="G23" s="49" t="s">
        <v>531</v>
      </c>
      <c r="H23" s="170">
        <v>1925000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1:40" ht="14.5" customHeight="1">
      <c r="A24" s="49"/>
      <c r="B24" s="49" t="s">
        <v>532</v>
      </c>
      <c r="C24" s="169">
        <v>44200</v>
      </c>
      <c r="D24" s="49" t="s">
        <v>518</v>
      </c>
      <c r="E24" s="49" t="s">
        <v>526</v>
      </c>
      <c r="F24" s="49" t="s">
        <v>519</v>
      </c>
      <c r="G24" s="49" t="s">
        <v>523</v>
      </c>
      <c r="H24" s="170">
        <v>12934500</v>
      </c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1:40" ht="14.5" customHeight="1">
      <c r="A25" s="49"/>
      <c r="B25" s="49" t="s">
        <v>533</v>
      </c>
      <c r="C25" s="169">
        <v>44201</v>
      </c>
      <c r="D25" s="49" t="s">
        <v>518</v>
      </c>
      <c r="E25" s="49" t="s">
        <v>526</v>
      </c>
      <c r="F25" s="49" t="s">
        <v>530</v>
      </c>
      <c r="G25" s="49" t="s">
        <v>534</v>
      </c>
      <c r="H25" s="170">
        <v>928300</v>
      </c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1:40" ht="14.5" customHeight="1">
      <c r="A26" s="49"/>
      <c r="B26" s="49" t="s">
        <v>535</v>
      </c>
      <c r="C26" s="169">
        <v>44203</v>
      </c>
      <c r="D26" s="49" t="s">
        <v>525</v>
      </c>
      <c r="E26" s="49" t="s">
        <v>370</v>
      </c>
      <c r="F26" s="49" t="s">
        <v>519</v>
      </c>
      <c r="G26" s="49" t="s">
        <v>527</v>
      </c>
      <c r="H26" s="170">
        <v>2219900</v>
      </c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1:40" ht="14.5" customHeight="1">
      <c r="A27" s="49"/>
      <c r="B27" s="49" t="s">
        <v>536</v>
      </c>
      <c r="C27" s="169">
        <v>44203</v>
      </c>
      <c r="D27" s="49" t="s">
        <v>518</v>
      </c>
      <c r="E27" s="49" t="s">
        <v>370</v>
      </c>
      <c r="F27" s="49" t="s">
        <v>519</v>
      </c>
      <c r="G27" s="49" t="s">
        <v>523</v>
      </c>
      <c r="H27" s="170">
        <v>14100000</v>
      </c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1:40" ht="14.5" customHeight="1">
      <c r="A28" s="49"/>
      <c r="B28" s="49" t="s">
        <v>537</v>
      </c>
      <c r="C28" s="169">
        <v>44204</v>
      </c>
      <c r="D28" s="49" t="s">
        <v>518</v>
      </c>
      <c r="E28" s="49" t="s">
        <v>370</v>
      </c>
      <c r="F28" s="49" t="s">
        <v>530</v>
      </c>
      <c r="G28" s="49" t="s">
        <v>538</v>
      </c>
      <c r="H28" s="170">
        <v>4762808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1:40">
      <c r="A29" s="49"/>
      <c r="B29" s="49" t="s">
        <v>539</v>
      </c>
      <c r="C29" s="169">
        <v>44204</v>
      </c>
      <c r="D29" s="49" t="s">
        <v>518</v>
      </c>
      <c r="E29" s="49" t="s">
        <v>370</v>
      </c>
      <c r="F29" s="49" t="s">
        <v>519</v>
      </c>
      <c r="G29" s="49" t="s">
        <v>523</v>
      </c>
      <c r="H29" s="170">
        <v>13925190</v>
      </c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1:40">
      <c r="A30" s="49"/>
      <c r="B30" s="49" t="s">
        <v>540</v>
      </c>
      <c r="C30" s="169">
        <v>44205</v>
      </c>
      <c r="D30" s="49" t="s">
        <v>518</v>
      </c>
      <c r="E30" s="49" t="s">
        <v>370</v>
      </c>
      <c r="F30" s="49" t="s">
        <v>519</v>
      </c>
      <c r="G30" s="49" t="s">
        <v>523</v>
      </c>
      <c r="H30" s="170">
        <v>6350000</v>
      </c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1:40">
      <c r="A31" s="49"/>
      <c r="B31" s="49" t="s">
        <v>541</v>
      </c>
      <c r="C31" s="169">
        <v>44205</v>
      </c>
      <c r="D31" s="49" t="s">
        <v>518</v>
      </c>
      <c r="E31" s="49" t="s">
        <v>526</v>
      </c>
      <c r="F31" s="49" t="s">
        <v>530</v>
      </c>
      <c r="G31" s="49" t="s">
        <v>542</v>
      </c>
      <c r="H31" s="170">
        <v>4036000</v>
      </c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1:40">
      <c r="A32" s="49"/>
      <c r="B32" s="49" t="s">
        <v>543</v>
      </c>
      <c r="C32" s="169">
        <v>44206</v>
      </c>
      <c r="D32" s="49" t="s">
        <v>518</v>
      </c>
      <c r="E32" s="49" t="s">
        <v>370</v>
      </c>
      <c r="F32" s="49" t="s">
        <v>530</v>
      </c>
      <c r="G32" s="49" t="s">
        <v>520</v>
      </c>
      <c r="H32" s="170">
        <v>472800</v>
      </c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1:30">
      <c r="A33" s="49"/>
      <c r="B33" s="49" t="s">
        <v>544</v>
      </c>
      <c r="C33" s="169">
        <v>44206</v>
      </c>
      <c r="D33" s="49" t="s">
        <v>518</v>
      </c>
      <c r="E33" s="49" t="s">
        <v>526</v>
      </c>
      <c r="F33" s="49" t="s">
        <v>530</v>
      </c>
      <c r="G33" s="49" t="s">
        <v>523</v>
      </c>
      <c r="H33" s="170">
        <v>11710880</v>
      </c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1:30">
      <c r="A34" s="49"/>
      <c r="B34" s="49" t="s">
        <v>545</v>
      </c>
      <c r="C34" s="169">
        <v>44208</v>
      </c>
      <c r="D34" s="49" t="s">
        <v>518</v>
      </c>
      <c r="E34" s="49" t="s">
        <v>370</v>
      </c>
      <c r="F34" s="49" t="s">
        <v>519</v>
      </c>
      <c r="G34" s="49" t="s">
        <v>523</v>
      </c>
      <c r="H34" s="170">
        <v>1370300</v>
      </c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1:30">
      <c r="A35" s="49"/>
      <c r="B35" s="49" t="s">
        <v>546</v>
      </c>
      <c r="C35" s="169">
        <v>44209</v>
      </c>
      <c r="D35" s="49" t="s">
        <v>525</v>
      </c>
      <c r="E35" s="49" t="s">
        <v>526</v>
      </c>
      <c r="F35" s="49" t="s">
        <v>519</v>
      </c>
      <c r="G35" s="49" t="s">
        <v>527</v>
      </c>
      <c r="H35" s="170">
        <v>1432835</v>
      </c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1:30">
      <c r="A36" s="49"/>
      <c r="B36" s="49" t="s">
        <v>547</v>
      </c>
      <c r="C36" s="169">
        <v>44211</v>
      </c>
      <c r="D36" s="49" t="s">
        <v>518</v>
      </c>
      <c r="E36" s="49" t="s">
        <v>370</v>
      </c>
      <c r="F36" s="49" t="s">
        <v>530</v>
      </c>
      <c r="G36" s="49" t="s">
        <v>548</v>
      </c>
      <c r="H36" s="170">
        <v>82000</v>
      </c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1:30">
      <c r="A37" s="49"/>
      <c r="B37" s="49" t="s">
        <v>549</v>
      </c>
      <c r="C37" s="169">
        <v>44212</v>
      </c>
      <c r="D37" s="49" t="s">
        <v>518</v>
      </c>
      <c r="E37" s="49" t="s">
        <v>370</v>
      </c>
      <c r="F37" s="49" t="s">
        <v>530</v>
      </c>
      <c r="G37" s="49" t="s">
        <v>520</v>
      </c>
      <c r="H37" s="170">
        <v>192000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1:30">
      <c r="A38" s="49"/>
      <c r="B38" s="49" t="s">
        <v>550</v>
      </c>
      <c r="C38" s="169">
        <v>44212</v>
      </c>
      <c r="D38" s="49" t="s">
        <v>518</v>
      </c>
      <c r="E38" s="49" t="s">
        <v>370</v>
      </c>
      <c r="F38" s="49" t="s">
        <v>519</v>
      </c>
      <c r="G38" s="49" t="s">
        <v>534</v>
      </c>
      <c r="H38" s="170">
        <v>4950000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1:30">
      <c r="A39" s="49"/>
      <c r="B39" s="49" t="s">
        <v>551</v>
      </c>
      <c r="C39" s="169">
        <v>44212</v>
      </c>
      <c r="D39" s="49" t="s">
        <v>518</v>
      </c>
      <c r="E39" s="49" t="s">
        <v>552</v>
      </c>
      <c r="F39" s="49" t="s">
        <v>522</v>
      </c>
      <c r="G39" s="49" t="s">
        <v>523</v>
      </c>
      <c r="H39" s="170">
        <v>2432875</v>
      </c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1:30">
      <c r="A40" s="49"/>
      <c r="B40" s="49" t="s">
        <v>553</v>
      </c>
      <c r="C40" s="169">
        <v>44213</v>
      </c>
      <c r="D40" s="49" t="s">
        <v>518</v>
      </c>
      <c r="E40" s="49" t="s">
        <v>371</v>
      </c>
      <c r="F40" s="49" t="s">
        <v>530</v>
      </c>
      <c r="G40" s="49" t="s">
        <v>523</v>
      </c>
      <c r="H40" s="170">
        <v>1529600</v>
      </c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1:30">
      <c r="A41" s="49"/>
      <c r="B41" s="49" t="s">
        <v>554</v>
      </c>
      <c r="C41" s="169">
        <v>44214</v>
      </c>
      <c r="D41" s="49" t="s">
        <v>518</v>
      </c>
      <c r="E41" s="49" t="s">
        <v>370</v>
      </c>
      <c r="F41" s="49" t="s">
        <v>519</v>
      </c>
      <c r="G41" s="49" t="s">
        <v>523</v>
      </c>
      <c r="H41" s="170">
        <v>7677000</v>
      </c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1:30">
      <c r="A42" s="49"/>
      <c r="B42" s="49" t="s">
        <v>555</v>
      </c>
      <c r="C42" s="169">
        <v>44214</v>
      </c>
      <c r="D42" s="49" t="s">
        <v>518</v>
      </c>
      <c r="E42" s="49" t="s">
        <v>370</v>
      </c>
      <c r="F42" s="49" t="s">
        <v>519</v>
      </c>
      <c r="G42" s="49" t="s">
        <v>523</v>
      </c>
      <c r="H42" s="170">
        <v>13750000</v>
      </c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1:30">
      <c r="A43" s="49"/>
      <c r="B43" s="49" t="s">
        <v>556</v>
      </c>
      <c r="C43" s="169">
        <v>44214</v>
      </c>
      <c r="D43" s="49" t="s">
        <v>525</v>
      </c>
      <c r="E43" s="49" t="s">
        <v>370</v>
      </c>
      <c r="F43" s="49" t="s">
        <v>519</v>
      </c>
      <c r="G43" s="49" t="s">
        <v>527</v>
      </c>
      <c r="H43" s="170">
        <v>2529400</v>
      </c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1:30">
      <c r="A44" s="49"/>
      <c r="B44" s="49" t="s">
        <v>557</v>
      </c>
      <c r="C44" s="169">
        <v>44215</v>
      </c>
      <c r="D44" s="49" t="s">
        <v>518</v>
      </c>
      <c r="E44" s="49" t="s">
        <v>370</v>
      </c>
      <c r="F44" s="49" t="s">
        <v>519</v>
      </c>
      <c r="G44" s="49" t="s">
        <v>548</v>
      </c>
      <c r="H44" s="170">
        <v>2328650</v>
      </c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1:30">
      <c r="A45" s="49"/>
      <c r="B45" s="49" t="s">
        <v>558</v>
      </c>
      <c r="C45" s="169">
        <v>44216</v>
      </c>
      <c r="D45" s="49" t="s">
        <v>518</v>
      </c>
      <c r="E45" s="49" t="s">
        <v>526</v>
      </c>
      <c r="F45" s="49" t="s">
        <v>530</v>
      </c>
      <c r="G45" s="49" t="s">
        <v>534</v>
      </c>
      <c r="H45" s="170">
        <v>4380200</v>
      </c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1:30">
      <c r="A46" s="49"/>
      <c r="B46" s="49" t="s">
        <v>559</v>
      </c>
      <c r="C46" s="169">
        <v>44218</v>
      </c>
      <c r="D46" s="49" t="s">
        <v>518</v>
      </c>
      <c r="E46" s="49" t="s">
        <v>370</v>
      </c>
      <c r="F46" s="49" t="s">
        <v>560</v>
      </c>
      <c r="G46" s="49" t="s">
        <v>523</v>
      </c>
      <c r="H46" s="170">
        <v>2815000</v>
      </c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1:30">
      <c r="A47" s="49"/>
      <c r="B47" s="49" t="s">
        <v>561</v>
      </c>
      <c r="C47" s="169">
        <v>44218</v>
      </c>
      <c r="D47" s="49" t="s">
        <v>518</v>
      </c>
      <c r="E47" s="49" t="s">
        <v>370</v>
      </c>
      <c r="F47" s="49" t="s">
        <v>519</v>
      </c>
      <c r="G47" s="49" t="s">
        <v>531</v>
      </c>
      <c r="H47" s="170">
        <v>1177700</v>
      </c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1:30">
      <c r="A48" s="49"/>
      <c r="B48" s="49" t="s">
        <v>562</v>
      </c>
      <c r="C48" s="169">
        <v>44219</v>
      </c>
      <c r="D48" s="49" t="s">
        <v>518</v>
      </c>
      <c r="E48" s="49" t="s">
        <v>552</v>
      </c>
      <c r="F48" s="49" t="s">
        <v>519</v>
      </c>
      <c r="G48" s="49" t="s">
        <v>534</v>
      </c>
      <c r="H48" s="170">
        <v>7203500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1:30">
      <c r="A49" s="49"/>
      <c r="B49" s="49" t="s">
        <v>563</v>
      </c>
      <c r="C49" s="169">
        <v>44221</v>
      </c>
      <c r="D49" s="49" t="s">
        <v>518</v>
      </c>
      <c r="E49" s="49" t="s">
        <v>526</v>
      </c>
      <c r="F49" s="49" t="s">
        <v>519</v>
      </c>
      <c r="G49" s="49" t="s">
        <v>516</v>
      </c>
      <c r="H49" s="170">
        <v>53410614</v>
      </c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1:30">
      <c r="A50" s="49"/>
      <c r="B50" s="49" t="s">
        <v>564</v>
      </c>
      <c r="C50" s="169">
        <v>44221</v>
      </c>
      <c r="D50" s="49" t="s">
        <v>518</v>
      </c>
      <c r="E50" s="49" t="s">
        <v>370</v>
      </c>
      <c r="F50" s="49" t="s">
        <v>530</v>
      </c>
      <c r="G50" s="49" t="s">
        <v>565</v>
      </c>
      <c r="H50" s="170">
        <v>3189300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1:30">
      <c r="A51" s="49"/>
      <c r="B51" s="49" t="s">
        <v>566</v>
      </c>
      <c r="C51" s="169">
        <v>44221</v>
      </c>
      <c r="D51" s="49" t="s">
        <v>525</v>
      </c>
      <c r="E51" s="49" t="s">
        <v>526</v>
      </c>
      <c r="F51" s="49" t="s">
        <v>519</v>
      </c>
      <c r="G51" s="49" t="s">
        <v>567</v>
      </c>
      <c r="H51" s="170">
        <v>3145700</v>
      </c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1:30">
      <c r="A52" s="49"/>
      <c r="B52" s="49" t="s">
        <v>568</v>
      </c>
      <c r="C52" s="169">
        <v>44221</v>
      </c>
      <c r="D52" s="49" t="s">
        <v>518</v>
      </c>
      <c r="E52" s="49" t="s">
        <v>526</v>
      </c>
      <c r="F52" s="49" t="s">
        <v>519</v>
      </c>
      <c r="G52" s="49" t="s">
        <v>569</v>
      </c>
      <c r="H52" s="170">
        <v>1451100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1:30">
      <c r="A53" s="49"/>
      <c r="B53" s="49" t="s">
        <v>570</v>
      </c>
      <c r="C53" s="169">
        <v>44222</v>
      </c>
      <c r="D53" s="49" t="s">
        <v>518</v>
      </c>
      <c r="E53" s="49" t="s">
        <v>371</v>
      </c>
      <c r="F53" s="49" t="s">
        <v>519</v>
      </c>
      <c r="G53" s="49" t="s">
        <v>534</v>
      </c>
      <c r="H53" s="170">
        <v>1787900</v>
      </c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1:30">
      <c r="A54" s="49"/>
      <c r="B54" s="49" t="s">
        <v>571</v>
      </c>
      <c r="C54" s="169">
        <v>44222</v>
      </c>
      <c r="D54" s="49" t="s">
        <v>518</v>
      </c>
      <c r="E54" s="49" t="s">
        <v>370</v>
      </c>
      <c r="F54" s="49" t="s">
        <v>519</v>
      </c>
      <c r="G54" s="49" t="s">
        <v>523</v>
      </c>
      <c r="H54" s="170">
        <v>18777355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1:30">
      <c r="A55" s="49"/>
      <c r="B55" s="49" t="s">
        <v>572</v>
      </c>
      <c r="C55" s="169">
        <v>44224</v>
      </c>
      <c r="D55" s="49" t="s">
        <v>518</v>
      </c>
      <c r="E55" s="49" t="s">
        <v>526</v>
      </c>
      <c r="F55" s="49" t="s">
        <v>522</v>
      </c>
      <c r="G55" s="49" t="s">
        <v>534</v>
      </c>
      <c r="H55" s="170">
        <v>8800000</v>
      </c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1:30">
      <c r="A56" s="49"/>
      <c r="B56" s="49" t="s">
        <v>573</v>
      </c>
      <c r="C56" s="169">
        <v>44224</v>
      </c>
      <c r="D56" s="49" t="s">
        <v>518</v>
      </c>
      <c r="E56" s="49" t="s">
        <v>370</v>
      </c>
      <c r="F56" s="49" t="s">
        <v>519</v>
      </c>
      <c r="G56" s="49" t="s">
        <v>534</v>
      </c>
      <c r="H56" s="170">
        <v>1123000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1:30">
      <c r="A57" s="49"/>
      <c r="B57" s="49" t="s">
        <v>574</v>
      </c>
      <c r="C57" s="169">
        <v>44225</v>
      </c>
      <c r="D57" s="49" t="s">
        <v>525</v>
      </c>
      <c r="E57" s="49" t="s">
        <v>370</v>
      </c>
      <c r="F57" s="49" t="s">
        <v>519</v>
      </c>
      <c r="G57" s="49" t="s">
        <v>527</v>
      </c>
      <c r="H57" s="170">
        <v>2145420</v>
      </c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1:30">
      <c r="A58" s="49"/>
      <c r="B58" s="49" t="s">
        <v>575</v>
      </c>
      <c r="C58" s="169">
        <v>44225</v>
      </c>
      <c r="D58" s="49" t="s">
        <v>518</v>
      </c>
      <c r="E58" s="49" t="s">
        <v>370</v>
      </c>
      <c r="F58" s="49" t="s">
        <v>519</v>
      </c>
      <c r="G58" s="49" t="s">
        <v>534</v>
      </c>
      <c r="H58" s="170">
        <v>18933000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1:30">
      <c r="A59" s="49"/>
      <c r="B59" s="49" t="s">
        <v>576</v>
      </c>
      <c r="C59" s="169">
        <v>44225</v>
      </c>
      <c r="D59" s="49" t="s">
        <v>518</v>
      </c>
      <c r="E59" s="49" t="s">
        <v>370</v>
      </c>
      <c r="F59" s="49" t="s">
        <v>522</v>
      </c>
      <c r="G59" s="49" t="s">
        <v>523</v>
      </c>
      <c r="H59" s="170">
        <v>21400000</v>
      </c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1:30">
      <c r="A60" s="49"/>
      <c r="B60" s="49" t="s">
        <v>577</v>
      </c>
      <c r="C60" s="169">
        <v>44226</v>
      </c>
      <c r="D60" s="49" t="s">
        <v>518</v>
      </c>
      <c r="E60" s="49" t="s">
        <v>370</v>
      </c>
      <c r="F60" s="49" t="s">
        <v>519</v>
      </c>
      <c r="G60" s="49" t="s">
        <v>534</v>
      </c>
      <c r="H60" s="170">
        <v>3754000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30">
      <c r="A61" s="49"/>
      <c r="B61" s="49" t="s">
        <v>578</v>
      </c>
      <c r="C61" s="169">
        <v>44227</v>
      </c>
      <c r="D61" s="49" t="s">
        <v>518</v>
      </c>
      <c r="E61" s="49" t="s">
        <v>370</v>
      </c>
      <c r="F61" s="49" t="s">
        <v>519</v>
      </c>
      <c r="G61" s="49" t="s">
        <v>534</v>
      </c>
      <c r="H61" s="170">
        <v>9650000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30">
      <c r="A62" s="49"/>
      <c r="B62" s="49" t="s">
        <v>579</v>
      </c>
      <c r="C62" s="169">
        <v>44227</v>
      </c>
      <c r="D62" s="49" t="s">
        <v>518</v>
      </c>
      <c r="E62" s="49" t="s">
        <v>370</v>
      </c>
      <c r="F62" s="49" t="s">
        <v>519</v>
      </c>
      <c r="G62" s="49" t="s">
        <v>534</v>
      </c>
      <c r="H62" s="170">
        <v>9503000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30">
      <c r="A63" s="49"/>
      <c r="B63" s="49" t="s">
        <v>580</v>
      </c>
      <c r="C63" s="169">
        <v>44228</v>
      </c>
      <c r="D63" s="49" t="s">
        <v>518</v>
      </c>
      <c r="E63" s="49" t="s">
        <v>370</v>
      </c>
      <c r="F63" s="49" t="s">
        <v>519</v>
      </c>
      <c r="G63" s="49" t="s">
        <v>531</v>
      </c>
      <c r="H63" s="170">
        <v>1688300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30">
      <c r="A64" s="49"/>
      <c r="B64" s="49" t="s">
        <v>581</v>
      </c>
      <c r="C64" s="169">
        <v>44229</v>
      </c>
      <c r="D64" s="49" t="s">
        <v>518</v>
      </c>
      <c r="E64" s="49" t="s">
        <v>526</v>
      </c>
      <c r="F64" s="49" t="s">
        <v>530</v>
      </c>
      <c r="G64" s="49" t="s">
        <v>523</v>
      </c>
      <c r="H64" s="170">
        <v>17856705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1:30">
      <c r="A65" s="49"/>
      <c r="B65" s="49" t="s">
        <v>582</v>
      </c>
      <c r="C65" s="169">
        <v>44229</v>
      </c>
      <c r="D65" s="49" t="s">
        <v>518</v>
      </c>
      <c r="E65" s="49" t="s">
        <v>370</v>
      </c>
      <c r="F65" s="49" t="s">
        <v>519</v>
      </c>
      <c r="G65" s="49" t="s">
        <v>523</v>
      </c>
      <c r="H65" s="170">
        <v>7577000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1:30">
      <c r="A66" s="49"/>
      <c r="B66" s="49" t="s">
        <v>583</v>
      </c>
      <c r="C66" s="169">
        <v>44229</v>
      </c>
      <c r="D66" s="49" t="s">
        <v>518</v>
      </c>
      <c r="E66" s="49" t="s">
        <v>526</v>
      </c>
      <c r="F66" s="49" t="s">
        <v>530</v>
      </c>
      <c r="G66" s="49" t="s">
        <v>534</v>
      </c>
      <c r="H66" s="170">
        <v>1990915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1:30">
      <c r="A67" s="49"/>
      <c r="B67" s="49" t="s">
        <v>584</v>
      </c>
      <c r="C67" s="169">
        <v>44230</v>
      </c>
      <c r="D67" s="49" t="s">
        <v>518</v>
      </c>
      <c r="E67" s="49" t="s">
        <v>370</v>
      </c>
      <c r="F67" s="49" t="s">
        <v>519</v>
      </c>
      <c r="G67" s="49" t="s">
        <v>531</v>
      </c>
      <c r="H67" s="170">
        <v>1245000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1:30">
      <c r="A68" s="49"/>
      <c r="B68" s="49" t="s">
        <v>585</v>
      </c>
      <c r="C68" s="169">
        <v>44231</v>
      </c>
      <c r="D68" s="49" t="s">
        <v>518</v>
      </c>
      <c r="E68" s="49" t="s">
        <v>526</v>
      </c>
      <c r="F68" s="49" t="s">
        <v>530</v>
      </c>
      <c r="G68" s="49" t="s">
        <v>534</v>
      </c>
      <c r="H68" s="170">
        <v>1895000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1:30">
      <c r="A69" s="49"/>
      <c r="B69" s="49" t="s">
        <v>586</v>
      </c>
      <c r="C69" s="169">
        <v>44232</v>
      </c>
      <c r="D69" s="49" t="s">
        <v>518</v>
      </c>
      <c r="E69" s="49" t="s">
        <v>526</v>
      </c>
      <c r="F69" s="49" t="s">
        <v>530</v>
      </c>
      <c r="G69" s="49" t="s">
        <v>587</v>
      </c>
      <c r="H69" s="170">
        <v>5000368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1:30">
      <c r="A70" s="49"/>
      <c r="B70" s="49" t="s">
        <v>588</v>
      </c>
      <c r="C70" s="169">
        <v>44232</v>
      </c>
      <c r="D70" s="49" t="s">
        <v>518</v>
      </c>
      <c r="E70" s="49" t="s">
        <v>370</v>
      </c>
      <c r="F70" s="49" t="s">
        <v>519</v>
      </c>
      <c r="G70" s="49" t="s">
        <v>523</v>
      </c>
      <c r="H70" s="170">
        <v>8397700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1:30">
      <c r="A71" s="49"/>
      <c r="B71" s="49" t="s">
        <v>589</v>
      </c>
      <c r="C71" s="169">
        <v>44233</v>
      </c>
      <c r="D71" s="49" t="s">
        <v>518</v>
      </c>
      <c r="E71" s="49" t="s">
        <v>370</v>
      </c>
      <c r="F71" s="49" t="s">
        <v>522</v>
      </c>
      <c r="G71" s="49" t="s">
        <v>523</v>
      </c>
      <c r="H71" s="170">
        <v>36356000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1:30">
      <c r="A72" s="49"/>
      <c r="B72" s="49" t="s">
        <v>590</v>
      </c>
      <c r="C72" s="169">
        <v>44234</v>
      </c>
      <c r="D72" s="49" t="s">
        <v>518</v>
      </c>
      <c r="E72" s="49" t="s">
        <v>370</v>
      </c>
      <c r="F72" s="49" t="s">
        <v>522</v>
      </c>
      <c r="G72" s="49" t="s">
        <v>523</v>
      </c>
      <c r="H72" s="170">
        <v>16932600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1:30">
      <c r="A73" s="49"/>
      <c r="B73" s="49" t="s">
        <v>591</v>
      </c>
      <c r="C73" s="169">
        <v>44234</v>
      </c>
      <c r="D73" s="49" t="s">
        <v>518</v>
      </c>
      <c r="E73" s="49" t="s">
        <v>371</v>
      </c>
      <c r="F73" s="49" t="s">
        <v>560</v>
      </c>
      <c r="G73" s="49" t="s">
        <v>520</v>
      </c>
      <c r="H73" s="170">
        <v>1849000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1:30">
      <c r="A74" s="49"/>
      <c r="B74" s="49" t="s">
        <v>592</v>
      </c>
      <c r="C74" s="169">
        <v>44235</v>
      </c>
      <c r="D74" s="49" t="s">
        <v>518</v>
      </c>
      <c r="E74" s="49" t="s">
        <v>371</v>
      </c>
      <c r="F74" s="49" t="s">
        <v>519</v>
      </c>
      <c r="G74" s="49" t="s">
        <v>523</v>
      </c>
      <c r="H74" s="170">
        <v>218490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1:30">
      <c r="A75" s="49"/>
      <c r="B75" s="49" t="s">
        <v>593</v>
      </c>
      <c r="C75" s="169">
        <v>44235</v>
      </c>
      <c r="D75" s="49" t="s">
        <v>518</v>
      </c>
      <c r="E75" s="49" t="s">
        <v>370</v>
      </c>
      <c r="F75" s="49" t="s">
        <v>519</v>
      </c>
      <c r="G75" s="49" t="s">
        <v>523</v>
      </c>
      <c r="H75" s="170">
        <v>3052600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1:30">
      <c r="A76" s="49"/>
      <c r="B76" s="49" t="s">
        <v>594</v>
      </c>
      <c r="C76" s="169">
        <v>44236</v>
      </c>
      <c r="D76" s="49" t="s">
        <v>518</v>
      </c>
      <c r="E76" s="49" t="s">
        <v>526</v>
      </c>
      <c r="F76" s="49" t="s">
        <v>530</v>
      </c>
      <c r="G76" s="49" t="s">
        <v>548</v>
      </c>
      <c r="H76" s="170">
        <v>8126500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1:30">
      <c r="A77" s="49"/>
      <c r="B77" s="49" t="s">
        <v>595</v>
      </c>
      <c r="C77" s="169">
        <v>44236</v>
      </c>
      <c r="D77" s="49" t="s">
        <v>518</v>
      </c>
      <c r="E77" s="49" t="s">
        <v>370</v>
      </c>
      <c r="F77" s="49" t="s">
        <v>530</v>
      </c>
      <c r="G77" s="49" t="s">
        <v>523</v>
      </c>
      <c r="H77" s="170">
        <v>11400000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1:30">
      <c r="A78" s="49"/>
      <c r="B78" s="49" t="s">
        <v>596</v>
      </c>
      <c r="C78" s="169">
        <v>44236</v>
      </c>
      <c r="D78" s="49" t="s">
        <v>518</v>
      </c>
      <c r="E78" s="49" t="s">
        <v>370</v>
      </c>
      <c r="F78" s="49" t="s">
        <v>519</v>
      </c>
      <c r="G78" s="49" t="s">
        <v>527</v>
      </c>
      <c r="H78" s="170">
        <v>5918400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1:30">
      <c r="A79" s="49"/>
      <c r="B79" s="49" t="s">
        <v>597</v>
      </c>
      <c r="C79" s="169">
        <v>44236</v>
      </c>
      <c r="D79" s="49" t="s">
        <v>525</v>
      </c>
      <c r="E79" s="49" t="s">
        <v>370</v>
      </c>
      <c r="F79" s="49" t="s">
        <v>519</v>
      </c>
      <c r="G79" s="49" t="s">
        <v>527</v>
      </c>
      <c r="H79" s="170">
        <v>2550750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1:30">
      <c r="A80" s="49"/>
      <c r="B80" s="49" t="s">
        <v>598</v>
      </c>
      <c r="C80" s="169">
        <v>44240</v>
      </c>
      <c r="D80" s="49" t="s">
        <v>518</v>
      </c>
      <c r="E80" s="49" t="s">
        <v>370</v>
      </c>
      <c r="F80" s="49" t="s">
        <v>530</v>
      </c>
      <c r="G80" s="49" t="s">
        <v>520</v>
      </c>
      <c r="H80" s="170">
        <v>140000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1:30">
      <c r="A81" s="49"/>
      <c r="B81" s="49" t="s">
        <v>599</v>
      </c>
      <c r="C81" s="169">
        <v>44240</v>
      </c>
      <c r="D81" s="49" t="s">
        <v>518</v>
      </c>
      <c r="E81" s="49" t="s">
        <v>370</v>
      </c>
      <c r="F81" s="49" t="s">
        <v>530</v>
      </c>
      <c r="G81" s="49" t="s">
        <v>565</v>
      </c>
      <c r="H81" s="170">
        <v>725000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1:30">
      <c r="A82" s="49"/>
      <c r="B82" s="49" t="s">
        <v>600</v>
      </c>
      <c r="C82" s="169">
        <v>44240</v>
      </c>
      <c r="D82" s="49" t="s">
        <v>518</v>
      </c>
      <c r="E82" s="49" t="s">
        <v>370</v>
      </c>
      <c r="F82" s="49" t="s">
        <v>519</v>
      </c>
      <c r="G82" s="49" t="s">
        <v>534</v>
      </c>
      <c r="H82" s="170">
        <v>10098900</v>
      </c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1:30">
      <c r="A83" s="49"/>
      <c r="B83" s="49" t="s">
        <v>601</v>
      </c>
      <c r="C83" s="169">
        <v>44240</v>
      </c>
      <c r="D83" s="49" t="s">
        <v>525</v>
      </c>
      <c r="E83" s="49" t="s">
        <v>370</v>
      </c>
      <c r="F83" s="49" t="s">
        <v>519</v>
      </c>
      <c r="G83" s="49" t="s">
        <v>527</v>
      </c>
      <c r="H83" s="170">
        <v>2937200</v>
      </c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1:30">
      <c r="A84" s="49"/>
      <c r="B84" s="49" t="s">
        <v>602</v>
      </c>
      <c r="C84" s="169">
        <v>44240</v>
      </c>
      <c r="D84" s="49" t="s">
        <v>518</v>
      </c>
      <c r="E84" s="49" t="s">
        <v>370</v>
      </c>
      <c r="F84" s="49" t="s">
        <v>519</v>
      </c>
      <c r="G84" s="49" t="s">
        <v>523</v>
      </c>
      <c r="H84" s="170">
        <v>3644800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1:30">
      <c r="A85" s="49"/>
      <c r="B85" s="49" t="s">
        <v>603</v>
      </c>
      <c r="C85" s="169">
        <v>44242</v>
      </c>
      <c r="D85" s="49" t="s">
        <v>518</v>
      </c>
      <c r="E85" s="49" t="s">
        <v>370</v>
      </c>
      <c r="F85" s="49" t="s">
        <v>519</v>
      </c>
      <c r="G85" s="49" t="s">
        <v>523</v>
      </c>
      <c r="H85" s="170">
        <v>13882500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1:30">
      <c r="A86" s="49"/>
      <c r="B86" s="49" t="s">
        <v>604</v>
      </c>
      <c r="C86" s="169">
        <v>44243</v>
      </c>
      <c r="D86" s="49" t="s">
        <v>525</v>
      </c>
      <c r="E86" s="49" t="s">
        <v>370</v>
      </c>
      <c r="F86" s="49" t="s">
        <v>519</v>
      </c>
      <c r="G86" s="49" t="s">
        <v>527</v>
      </c>
      <c r="H86" s="170">
        <v>2050000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1:30">
      <c r="A87" s="49"/>
      <c r="B87" s="49" t="s">
        <v>605</v>
      </c>
      <c r="C87" s="169">
        <v>44244</v>
      </c>
      <c r="D87" s="49" t="s">
        <v>525</v>
      </c>
      <c r="E87" s="49" t="s">
        <v>370</v>
      </c>
      <c r="F87" s="49" t="s">
        <v>560</v>
      </c>
      <c r="G87" s="49" t="s">
        <v>527</v>
      </c>
      <c r="H87" s="170">
        <v>3805200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1:30">
      <c r="A88" s="49"/>
      <c r="B88" s="49" t="s">
        <v>606</v>
      </c>
      <c r="C88" s="169">
        <v>44245</v>
      </c>
      <c r="D88" s="49" t="s">
        <v>525</v>
      </c>
      <c r="E88" s="49" t="s">
        <v>370</v>
      </c>
      <c r="F88" s="49" t="s">
        <v>519</v>
      </c>
      <c r="G88" s="49" t="s">
        <v>548</v>
      </c>
      <c r="H88" s="170">
        <v>1417800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1:30">
      <c r="A89" s="49"/>
      <c r="B89" s="49" t="s">
        <v>607</v>
      </c>
      <c r="C89" s="169">
        <v>44245</v>
      </c>
      <c r="D89" s="49" t="s">
        <v>525</v>
      </c>
      <c r="E89" s="49" t="s">
        <v>526</v>
      </c>
      <c r="F89" s="49" t="s">
        <v>530</v>
      </c>
      <c r="G89" s="49" t="s">
        <v>527</v>
      </c>
      <c r="H89" s="170">
        <v>5613900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1:30">
      <c r="A90" s="49"/>
      <c r="B90" s="49" t="s">
        <v>608</v>
      </c>
      <c r="C90" s="169">
        <v>44246</v>
      </c>
      <c r="D90" s="49" t="s">
        <v>518</v>
      </c>
      <c r="E90" s="49" t="s">
        <v>370</v>
      </c>
      <c r="F90" s="49" t="s">
        <v>519</v>
      </c>
      <c r="G90" s="49" t="s">
        <v>527</v>
      </c>
      <c r="H90" s="170">
        <v>2471100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1:30">
      <c r="A91" s="49"/>
      <c r="B91" s="49" t="s">
        <v>609</v>
      </c>
      <c r="C91" s="169">
        <v>44247</v>
      </c>
      <c r="D91" s="49" t="s">
        <v>525</v>
      </c>
      <c r="E91" s="49" t="s">
        <v>552</v>
      </c>
      <c r="F91" s="49" t="s">
        <v>519</v>
      </c>
      <c r="G91" s="49" t="s">
        <v>527</v>
      </c>
      <c r="H91" s="170">
        <v>2985950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1:30">
      <c r="A92" s="49"/>
      <c r="B92" s="49" t="s">
        <v>610</v>
      </c>
      <c r="C92" s="169">
        <v>44247</v>
      </c>
      <c r="D92" s="49" t="s">
        <v>518</v>
      </c>
      <c r="E92" s="49" t="s">
        <v>526</v>
      </c>
      <c r="F92" s="49" t="s">
        <v>522</v>
      </c>
      <c r="G92" s="49" t="s">
        <v>531</v>
      </c>
      <c r="H92" s="170">
        <v>9062700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1:30">
      <c r="A93" s="49"/>
      <c r="B93" s="49" t="s">
        <v>611</v>
      </c>
      <c r="C93" s="169">
        <v>44248</v>
      </c>
      <c r="D93" s="49" t="s">
        <v>518</v>
      </c>
      <c r="E93" s="49" t="s">
        <v>370</v>
      </c>
      <c r="F93" s="49" t="s">
        <v>519</v>
      </c>
      <c r="G93" s="49" t="s">
        <v>523</v>
      </c>
      <c r="H93" s="170">
        <v>7350000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1:30">
      <c r="A94" s="49"/>
      <c r="B94" s="49" t="s">
        <v>612</v>
      </c>
      <c r="C94" s="169">
        <v>44249</v>
      </c>
      <c r="D94" s="49" t="s">
        <v>518</v>
      </c>
      <c r="E94" s="49" t="s">
        <v>370</v>
      </c>
      <c r="F94" s="49" t="s">
        <v>530</v>
      </c>
      <c r="G94" s="49" t="s">
        <v>534</v>
      </c>
      <c r="H94" s="170">
        <v>1300900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1:30">
      <c r="A95" s="49"/>
      <c r="B95" s="49" t="s">
        <v>613</v>
      </c>
      <c r="C95" s="169">
        <v>44249</v>
      </c>
      <c r="D95" s="49" t="s">
        <v>518</v>
      </c>
      <c r="E95" s="49" t="s">
        <v>370</v>
      </c>
      <c r="F95" s="49" t="s">
        <v>519</v>
      </c>
      <c r="G95" s="49" t="s">
        <v>523</v>
      </c>
      <c r="H95" s="170">
        <v>12750000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1:30">
      <c r="A96" s="49"/>
      <c r="B96" s="49" t="s">
        <v>614</v>
      </c>
      <c r="C96" s="169">
        <v>44249</v>
      </c>
      <c r="D96" s="49" t="s">
        <v>518</v>
      </c>
      <c r="E96" s="49" t="s">
        <v>370</v>
      </c>
      <c r="F96" s="49" t="s">
        <v>522</v>
      </c>
      <c r="G96" s="49" t="s">
        <v>534</v>
      </c>
      <c r="H96" s="170">
        <v>7585000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1:30">
      <c r="A97" s="49"/>
      <c r="B97" s="49" t="s">
        <v>615</v>
      </c>
      <c r="C97" s="169">
        <v>44249</v>
      </c>
      <c r="D97" s="49" t="s">
        <v>518</v>
      </c>
      <c r="E97" s="49" t="s">
        <v>370</v>
      </c>
      <c r="F97" s="49" t="s">
        <v>530</v>
      </c>
      <c r="G97" s="49" t="s">
        <v>523</v>
      </c>
      <c r="H97" s="170">
        <v>9493313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1:30">
      <c r="A98" s="49"/>
      <c r="B98" s="49" t="s">
        <v>616</v>
      </c>
      <c r="C98" s="169">
        <v>44250</v>
      </c>
      <c r="D98" s="49" t="s">
        <v>518</v>
      </c>
      <c r="E98" s="49" t="s">
        <v>370</v>
      </c>
      <c r="F98" s="49" t="s">
        <v>522</v>
      </c>
      <c r="G98" s="49" t="s">
        <v>534</v>
      </c>
      <c r="H98" s="170">
        <v>10302000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1:30">
      <c r="A99" s="49"/>
      <c r="B99" s="49" t="s">
        <v>617</v>
      </c>
      <c r="C99" s="169">
        <v>44251</v>
      </c>
      <c r="D99" s="49" t="s">
        <v>518</v>
      </c>
      <c r="E99" s="49" t="s">
        <v>552</v>
      </c>
      <c r="F99" s="49" t="s">
        <v>560</v>
      </c>
      <c r="G99" s="49" t="s">
        <v>587</v>
      </c>
      <c r="H99" s="170">
        <v>2500000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1:30">
      <c r="A100" s="49"/>
      <c r="B100" s="49" t="s">
        <v>618</v>
      </c>
      <c r="C100" s="169">
        <v>44251</v>
      </c>
      <c r="D100" s="49" t="s">
        <v>518</v>
      </c>
      <c r="E100" s="49" t="s">
        <v>526</v>
      </c>
      <c r="F100" s="49" t="s">
        <v>530</v>
      </c>
      <c r="G100" s="49" t="s">
        <v>534</v>
      </c>
      <c r="H100" s="170">
        <v>4833900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1:30">
      <c r="A101" s="49"/>
      <c r="B101" s="49" t="s">
        <v>619</v>
      </c>
      <c r="C101" s="169">
        <v>44251</v>
      </c>
      <c r="D101" s="49" t="s">
        <v>518</v>
      </c>
      <c r="E101" s="49" t="s">
        <v>370</v>
      </c>
      <c r="F101" s="49" t="s">
        <v>560</v>
      </c>
      <c r="G101" s="49" t="s">
        <v>523</v>
      </c>
      <c r="H101" s="170">
        <v>2029500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1:30">
      <c r="A102" s="49"/>
      <c r="B102" s="49" t="s">
        <v>620</v>
      </c>
      <c r="C102" s="169">
        <v>44252</v>
      </c>
      <c r="D102" s="49" t="s">
        <v>525</v>
      </c>
      <c r="E102" s="49" t="s">
        <v>370</v>
      </c>
      <c r="F102" s="49" t="s">
        <v>519</v>
      </c>
      <c r="G102" s="49" t="s">
        <v>527</v>
      </c>
      <c r="H102" s="170">
        <v>2233200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1:30">
      <c r="A103" s="49"/>
      <c r="B103" s="49" t="s">
        <v>621</v>
      </c>
      <c r="C103" s="169">
        <v>44252</v>
      </c>
      <c r="D103" s="49" t="s">
        <v>518</v>
      </c>
      <c r="E103" s="49" t="s">
        <v>370</v>
      </c>
      <c r="F103" s="49" t="s">
        <v>519</v>
      </c>
      <c r="G103" s="49" t="s">
        <v>534</v>
      </c>
      <c r="H103" s="170">
        <v>2001250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1:30">
      <c r="A104" s="49"/>
      <c r="B104" s="49" t="s">
        <v>622</v>
      </c>
      <c r="C104" s="169">
        <v>44254</v>
      </c>
      <c r="D104" s="49" t="s">
        <v>525</v>
      </c>
      <c r="E104" s="49" t="s">
        <v>370</v>
      </c>
      <c r="F104" s="49" t="s">
        <v>560</v>
      </c>
      <c r="G104" s="49" t="s">
        <v>527</v>
      </c>
      <c r="H104" s="170">
        <v>1498850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1:30">
      <c r="A105" s="49"/>
      <c r="B105" s="49" t="s">
        <v>623</v>
      </c>
      <c r="C105" s="169">
        <v>44256</v>
      </c>
      <c r="D105" s="49" t="s">
        <v>518</v>
      </c>
      <c r="E105" s="49" t="s">
        <v>370</v>
      </c>
      <c r="F105" s="49" t="s">
        <v>519</v>
      </c>
      <c r="G105" s="49" t="s">
        <v>523</v>
      </c>
      <c r="H105" s="170">
        <v>405556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1:30">
      <c r="A106" s="49"/>
      <c r="B106" s="49" t="s">
        <v>624</v>
      </c>
      <c r="C106" s="169">
        <v>44256</v>
      </c>
      <c r="D106" s="49" t="s">
        <v>518</v>
      </c>
      <c r="E106" s="49" t="s">
        <v>370</v>
      </c>
      <c r="F106" s="49" t="s">
        <v>519</v>
      </c>
      <c r="G106" s="49" t="s">
        <v>523</v>
      </c>
      <c r="H106" s="170">
        <v>1311220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1:30">
      <c r="A107" s="49"/>
      <c r="B107" s="49" t="s">
        <v>625</v>
      </c>
      <c r="C107" s="169">
        <v>44257</v>
      </c>
      <c r="D107" s="49" t="s">
        <v>518</v>
      </c>
      <c r="E107" s="49" t="s">
        <v>370</v>
      </c>
      <c r="F107" s="49" t="s">
        <v>519</v>
      </c>
      <c r="G107" s="49" t="s">
        <v>531</v>
      </c>
      <c r="H107" s="170">
        <v>1769785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1:30">
      <c r="A108" s="49"/>
      <c r="B108" s="49" t="s">
        <v>626</v>
      </c>
      <c r="C108" s="169">
        <v>44257</v>
      </c>
      <c r="D108" s="49" t="s">
        <v>518</v>
      </c>
      <c r="E108" s="49" t="s">
        <v>371</v>
      </c>
      <c r="F108" s="49" t="s">
        <v>519</v>
      </c>
      <c r="G108" s="49" t="s">
        <v>523</v>
      </c>
      <c r="H108" s="170">
        <v>5377000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1:30">
      <c r="A109" s="49"/>
      <c r="B109" s="49" t="s">
        <v>627</v>
      </c>
      <c r="C109" s="169">
        <v>44260</v>
      </c>
      <c r="D109" s="49" t="s">
        <v>525</v>
      </c>
      <c r="E109" s="49" t="s">
        <v>370</v>
      </c>
      <c r="F109" s="49" t="s">
        <v>519</v>
      </c>
      <c r="G109" s="49" t="s">
        <v>527</v>
      </c>
      <c r="H109" s="170">
        <v>1599860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1:30">
      <c r="A110" s="49"/>
      <c r="B110" s="49" t="s">
        <v>628</v>
      </c>
      <c r="C110" s="169">
        <v>44261</v>
      </c>
      <c r="D110" s="49" t="s">
        <v>518</v>
      </c>
      <c r="E110" s="49" t="s">
        <v>370</v>
      </c>
      <c r="F110" s="49" t="s">
        <v>519</v>
      </c>
      <c r="G110" s="49" t="s">
        <v>523</v>
      </c>
      <c r="H110" s="170">
        <v>10780450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1:30">
      <c r="A111" s="49"/>
      <c r="B111" s="49" t="s">
        <v>629</v>
      </c>
      <c r="C111" s="169">
        <v>44261</v>
      </c>
      <c r="D111" s="49" t="s">
        <v>518</v>
      </c>
      <c r="E111" s="49" t="s">
        <v>370</v>
      </c>
      <c r="F111" s="49" t="s">
        <v>530</v>
      </c>
      <c r="G111" s="49" t="s">
        <v>523</v>
      </c>
      <c r="H111" s="170">
        <v>3839200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1:30">
      <c r="A112" s="49"/>
      <c r="B112" s="49" t="s">
        <v>630</v>
      </c>
      <c r="C112" s="169">
        <v>44262</v>
      </c>
      <c r="D112" s="49" t="s">
        <v>518</v>
      </c>
      <c r="E112" s="49" t="s">
        <v>370</v>
      </c>
      <c r="F112" s="49" t="s">
        <v>519</v>
      </c>
      <c r="G112" s="49" t="s">
        <v>523</v>
      </c>
      <c r="H112" s="170">
        <v>296000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1:30">
      <c r="A113" s="49"/>
      <c r="B113" s="49" t="s">
        <v>631</v>
      </c>
      <c r="C113" s="169">
        <v>44262</v>
      </c>
      <c r="D113" s="49" t="s">
        <v>525</v>
      </c>
      <c r="E113" s="49" t="s">
        <v>526</v>
      </c>
      <c r="F113" s="49" t="s">
        <v>519</v>
      </c>
      <c r="G113" s="49" t="s">
        <v>527</v>
      </c>
      <c r="H113" s="170">
        <v>2707630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1:30">
      <c r="A114" s="49"/>
      <c r="B114" s="49" t="s">
        <v>632</v>
      </c>
      <c r="C114" s="169">
        <v>44263</v>
      </c>
      <c r="D114" s="49" t="s">
        <v>518</v>
      </c>
      <c r="E114" s="49" t="s">
        <v>370</v>
      </c>
      <c r="F114" s="49" t="s">
        <v>519</v>
      </c>
      <c r="G114" s="49" t="s">
        <v>527</v>
      </c>
      <c r="H114" s="170">
        <v>2249500</v>
      </c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1:30">
      <c r="A115" s="49"/>
      <c r="B115" s="49" t="s">
        <v>633</v>
      </c>
      <c r="C115" s="169">
        <v>44263</v>
      </c>
      <c r="D115" s="49" t="s">
        <v>518</v>
      </c>
      <c r="E115" s="49" t="s">
        <v>370</v>
      </c>
      <c r="F115" s="49" t="s">
        <v>530</v>
      </c>
      <c r="G115" s="49" t="s">
        <v>534</v>
      </c>
      <c r="H115" s="170">
        <v>7611000</v>
      </c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1:30">
      <c r="A116" s="49"/>
      <c r="B116" s="49" t="s">
        <v>634</v>
      </c>
      <c r="C116" s="169">
        <v>44264</v>
      </c>
      <c r="D116" s="49" t="s">
        <v>525</v>
      </c>
      <c r="E116" s="49" t="s">
        <v>526</v>
      </c>
      <c r="F116" s="49" t="s">
        <v>519</v>
      </c>
      <c r="G116" s="49" t="s">
        <v>527</v>
      </c>
      <c r="H116" s="170">
        <v>1152600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1:30">
      <c r="A117" s="49"/>
      <c r="B117" s="49" t="s">
        <v>635</v>
      </c>
      <c r="C117" s="169">
        <v>44264</v>
      </c>
      <c r="D117" s="49" t="s">
        <v>518</v>
      </c>
      <c r="E117" s="49" t="s">
        <v>370</v>
      </c>
      <c r="F117" s="49" t="s">
        <v>519</v>
      </c>
      <c r="G117" s="49" t="s">
        <v>523</v>
      </c>
      <c r="H117" s="170">
        <v>9115500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1:30">
      <c r="A118" s="49"/>
      <c r="B118" s="49" t="s">
        <v>636</v>
      </c>
      <c r="C118" s="169">
        <v>44266</v>
      </c>
      <c r="D118" s="49" t="s">
        <v>518</v>
      </c>
      <c r="E118" s="49" t="s">
        <v>370</v>
      </c>
      <c r="F118" s="49" t="s">
        <v>530</v>
      </c>
      <c r="G118" s="49" t="s">
        <v>531</v>
      </c>
      <c r="H118" s="170">
        <v>1600000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1:30">
      <c r="A119" s="49"/>
      <c r="B119" s="49" t="s">
        <v>637</v>
      </c>
      <c r="C119" s="169">
        <v>44267</v>
      </c>
      <c r="D119" s="49" t="s">
        <v>518</v>
      </c>
      <c r="E119" s="49" t="s">
        <v>370</v>
      </c>
      <c r="F119" s="49" t="s">
        <v>519</v>
      </c>
      <c r="G119" s="49" t="s">
        <v>527</v>
      </c>
      <c r="H119" s="170">
        <v>2575965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1:30">
      <c r="A120" s="49"/>
      <c r="B120" s="49" t="s">
        <v>638</v>
      </c>
      <c r="C120" s="169">
        <v>44267</v>
      </c>
      <c r="D120" s="49" t="s">
        <v>518</v>
      </c>
      <c r="E120" s="49" t="s">
        <v>370</v>
      </c>
      <c r="F120" s="49" t="s">
        <v>560</v>
      </c>
      <c r="G120" s="49" t="s">
        <v>531</v>
      </c>
      <c r="H120" s="170">
        <v>220000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1:30">
      <c r="A121" s="49"/>
      <c r="B121" s="49" t="s">
        <v>639</v>
      </c>
      <c r="C121" s="169">
        <v>44269</v>
      </c>
      <c r="D121" s="49" t="s">
        <v>518</v>
      </c>
      <c r="E121" s="49" t="s">
        <v>370</v>
      </c>
      <c r="F121" s="49" t="s">
        <v>519</v>
      </c>
      <c r="G121" s="49" t="s">
        <v>523</v>
      </c>
      <c r="H121" s="170">
        <v>1800000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1:30">
      <c r="A122" s="49"/>
      <c r="B122" s="49" t="s">
        <v>640</v>
      </c>
      <c r="C122" s="169">
        <v>44269</v>
      </c>
      <c r="D122" s="49" t="s">
        <v>518</v>
      </c>
      <c r="E122" s="49" t="s">
        <v>370</v>
      </c>
      <c r="F122" s="49" t="s">
        <v>519</v>
      </c>
      <c r="G122" s="49" t="s">
        <v>534</v>
      </c>
      <c r="H122" s="170">
        <v>16998000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1:30">
      <c r="A123" s="49"/>
      <c r="B123" s="49" t="s">
        <v>641</v>
      </c>
      <c r="C123" s="169">
        <v>44269</v>
      </c>
      <c r="D123" s="49" t="s">
        <v>518</v>
      </c>
      <c r="E123" s="49" t="s">
        <v>370</v>
      </c>
      <c r="F123" s="49" t="s">
        <v>519</v>
      </c>
      <c r="G123" s="49" t="s">
        <v>534</v>
      </c>
      <c r="H123" s="170">
        <v>14450000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1:30">
      <c r="A124" s="49"/>
      <c r="B124" s="49" t="s">
        <v>642</v>
      </c>
      <c r="C124" s="169">
        <v>44270</v>
      </c>
      <c r="D124" s="49" t="s">
        <v>518</v>
      </c>
      <c r="E124" s="49" t="s">
        <v>370</v>
      </c>
      <c r="F124" s="49" t="s">
        <v>560</v>
      </c>
      <c r="G124" s="49" t="s">
        <v>587</v>
      </c>
      <c r="H124" s="170">
        <v>2835800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1:30">
      <c r="A125" s="49"/>
      <c r="B125" s="49" t="s">
        <v>643</v>
      </c>
      <c r="C125" s="169">
        <v>44270</v>
      </c>
      <c r="D125" s="49" t="s">
        <v>518</v>
      </c>
      <c r="E125" s="49" t="s">
        <v>526</v>
      </c>
      <c r="F125" s="49" t="s">
        <v>519</v>
      </c>
      <c r="G125" s="49" t="s">
        <v>531</v>
      </c>
      <c r="H125" s="170">
        <v>2280000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1:30">
      <c r="A126" s="49"/>
      <c r="B126" s="49" t="s">
        <v>644</v>
      </c>
      <c r="C126" s="169">
        <v>44272</v>
      </c>
      <c r="D126" s="49" t="s">
        <v>518</v>
      </c>
      <c r="E126" s="49" t="s">
        <v>370</v>
      </c>
      <c r="F126" s="49" t="s">
        <v>519</v>
      </c>
      <c r="G126" s="49" t="s">
        <v>534</v>
      </c>
      <c r="H126" s="170">
        <v>3960000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:30">
      <c r="A127" s="49"/>
      <c r="B127" s="49" t="s">
        <v>645</v>
      </c>
      <c r="C127" s="169">
        <v>44272</v>
      </c>
      <c r="D127" s="49" t="s">
        <v>518</v>
      </c>
      <c r="E127" s="49" t="s">
        <v>552</v>
      </c>
      <c r="F127" s="49" t="s">
        <v>519</v>
      </c>
      <c r="G127" s="49" t="s">
        <v>523</v>
      </c>
      <c r="H127" s="170">
        <v>5272975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:30">
      <c r="A128" s="49"/>
      <c r="B128" s="49" t="s">
        <v>646</v>
      </c>
      <c r="C128" s="169">
        <v>44272</v>
      </c>
      <c r="D128" s="49" t="s">
        <v>518</v>
      </c>
      <c r="E128" s="49" t="s">
        <v>552</v>
      </c>
      <c r="F128" s="49" t="s">
        <v>519</v>
      </c>
      <c r="G128" s="49" t="s">
        <v>523</v>
      </c>
      <c r="H128" s="170">
        <v>6354220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:30">
      <c r="A129" s="49"/>
      <c r="B129" s="49" t="s">
        <v>647</v>
      </c>
      <c r="C129" s="169">
        <v>44276</v>
      </c>
      <c r="D129" s="49" t="s">
        <v>518</v>
      </c>
      <c r="E129" s="49" t="s">
        <v>370</v>
      </c>
      <c r="F129" s="49" t="s">
        <v>530</v>
      </c>
      <c r="G129" s="49" t="s">
        <v>523</v>
      </c>
      <c r="H129" s="170">
        <v>8892200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:30">
      <c r="A130" s="49"/>
      <c r="B130" s="49" t="s">
        <v>648</v>
      </c>
      <c r="C130" s="169">
        <v>44277</v>
      </c>
      <c r="D130" s="49" t="s">
        <v>518</v>
      </c>
      <c r="E130" s="49" t="s">
        <v>370</v>
      </c>
      <c r="F130" s="49" t="s">
        <v>519</v>
      </c>
      <c r="G130" s="49" t="s">
        <v>523</v>
      </c>
      <c r="H130" s="170">
        <v>4651680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:30">
      <c r="A131" s="49"/>
      <c r="B131" s="49" t="s">
        <v>649</v>
      </c>
      <c r="C131" s="169">
        <v>44278</v>
      </c>
      <c r="D131" s="49" t="s">
        <v>518</v>
      </c>
      <c r="E131" s="49" t="s">
        <v>370</v>
      </c>
      <c r="F131" s="49" t="s">
        <v>519</v>
      </c>
      <c r="G131" s="49" t="s">
        <v>523</v>
      </c>
      <c r="H131" s="170">
        <v>5990067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:30">
      <c r="A132" s="49"/>
      <c r="B132" s="49" t="s">
        <v>650</v>
      </c>
      <c r="C132" s="169">
        <v>44280</v>
      </c>
      <c r="D132" s="49" t="s">
        <v>525</v>
      </c>
      <c r="E132" s="49" t="s">
        <v>370</v>
      </c>
      <c r="F132" s="49" t="s">
        <v>519</v>
      </c>
      <c r="G132" s="49" t="s">
        <v>527</v>
      </c>
      <c r="H132" s="170">
        <v>4102500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:30">
      <c r="A133" s="49"/>
      <c r="B133" s="49" t="s">
        <v>651</v>
      </c>
      <c r="C133" s="169">
        <v>44281</v>
      </c>
      <c r="D133" s="49" t="s">
        <v>518</v>
      </c>
      <c r="E133" s="49" t="s">
        <v>370</v>
      </c>
      <c r="F133" s="49" t="s">
        <v>519</v>
      </c>
      <c r="G133" s="49" t="s">
        <v>516</v>
      </c>
      <c r="H133" s="170">
        <v>3400000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:30">
      <c r="A134" s="49"/>
      <c r="B134" s="49" t="s">
        <v>652</v>
      </c>
      <c r="C134" s="169">
        <v>44281</v>
      </c>
      <c r="D134" s="49" t="s">
        <v>518</v>
      </c>
      <c r="E134" s="49" t="s">
        <v>370</v>
      </c>
      <c r="F134" s="49" t="s">
        <v>519</v>
      </c>
      <c r="G134" s="49" t="s">
        <v>523</v>
      </c>
      <c r="H134" s="170">
        <v>9973900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:30">
      <c r="A135" s="49"/>
      <c r="B135" s="49" t="s">
        <v>653</v>
      </c>
      <c r="C135" s="169">
        <v>44282</v>
      </c>
      <c r="D135" s="49" t="s">
        <v>518</v>
      </c>
      <c r="E135" s="49" t="s">
        <v>370</v>
      </c>
      <c r="F135" s="49" t="s">
        <v>519</v>
      </c>
      <c r="G135" s="49" t="s">
        <v>534</v>
      </c>
      <c r="H135" s="170">
        <v>15480000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:30">
      <c r="A136" s="49"/>
      <c r="B136" s="49" t="s">
        <v>654</v>
      </c>
      <c r="C136" s="169">
        <v>44282</v>
      </c>
      <c r="D136" s="49" t="s">
        <v>525</v>
      </c>
      <c r="E136" s="49" t="s">
        <v>370</v>
      </c>
      <c r="F136" s="49" t="s">
        <v>519</v>
      </c>
      <c r="G136" s="49" t="s">
        <v>527</v>
      </c>
      <c r="H136" s="170">
        <v>2446600</v>
      </c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:30">
      <c r="A137" s="49"/>
      <c r="B137" s="49" t="s">
        <v>655</v>
      </c>
      <c r="C137" s="169">
        <v>44282</v>
      </c>
      <c r="D137" s="49" t="s">
        <v>518</v>
      </c>
      <c r="E137" s="49" t="s">
        <v>552</v>
      </c>
      <c r="F137" s="49" t="s">
        <v>519</v>
      </c>
      <c r="G137" s="49" t="s">
        <v>534</v>
      </c>
      <c r="H137" s="170">
        <v>8861500</v>
      </c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:30">
      <c r="A138" s="49"/>
      <c r="B138" s="49" t="s">
        <v>656</v>
      </c>
      <c r="C138" s="169">
        <v>44285</v>
      </c>
      <c r="D138" s="49" t="s">
        <v>518</v>
      </c>
      <c r="E138" s="49" t="s">
        <v>552</v>
      </c>
      <c r="F138" s="49" t="s">
        <v>519</v>
      </c>
      <c r="G138" s="49" t="s">
        <v>534</v>
      </c>
      <c r="H138" s="170">
        <v>97920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:30">
      <c r="A139" s="49"/>
      <c r="B139" s="49" t="s">
        <v>657</v>
      </c>
      <c r="C139" s="169">
        <v>44285</v>
      </c>
      <c r="D139" s="49" t="s">
        <v>518</v>
      </c>
      <c r="E139" s="49" t="s">
        <v>370</v>
      </c>
      <c r="F139" s="49" t="s">
        <v>519</v>
      </c>
      <c r="G139" s="49" t="s">
        <v>523</v>
      </c>
      <c r="H139" s="170">
        <v>5150000</v>
      </c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:30">
      <c r="A140" s="49"/>
      <c r="B140" s="49" t="s">
        <v>658</v>
      </c>
      <c r="C140" s="169">
        <v>44286</v>
      </c>
      <c r="D140" s="49" t="s">
        <v>525</v>
      </c>
      <c r="E140" s="49" t="s">
        <v>526</v>
      </c>
      <c r="F140" s="49" t="s">
        <v>530</v>
      </c>
      <c r="G140" s="49" t="s">
        <v>527</v>
      </c>
      <c r="H140" s="170">
        <v>1451662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:30">
      <c r="A141" s="49"/>
      <c r="B141" s="49" t="s">
        <v>659</v>
      </c>
      <c r="C141" s="169">
        <v>44286</v>
      </c>
      <c r="D141" s="49" t="s">
        <v>518</v>
      </c>
      <c r="E141" s="49" t="s">
        <v>370</v>
      </c>
      <c r="F141" s="49" t="s">
        <v>530</v>
      </c>
      <c r="G141" s="49" t="s">
        <v>534</v>
      </c>
      <c r="H141" s="170">
        <v>1761960</v>
      </c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:30">
      <c r="A142" s="49"/>
      <c r="B142" s="49" t="s">
        <v>660</v>
      </c>
      <c r="C142" s="169">
        <v>44286</v>
      </c>
      <c r="D142" s="49" t="s">
        <v>525</v>
      </c>
      <c r="E142" s="49" t="s">
        <v>370</v>
      </c>
      <c r="F142" s="49" t="s">
        <v>519</v>
      </c>
      <c r="G142" s="49" t="s">
        <v>527</v>
      </c>
      <c r="H142" s="170">
        <v>1649105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:30">
      <c r="A143" s="49"/>
      <c r="B143" s="49" t="s">
        <v>661</v>
      </c>
      <c r="C143" s="169">
        <v>44286</v>
      </c>
      <c r="D143" s="49" t="s">
        <v>518</v>
      </c>
      <c r="E143" s="49" t="s">
        <v>370</v>
      </c>
      <c r="F143" s="49" t="s">
        <v>519</v>
      </c>
      <c r="G143" s="49" t="s">
        <v>523</v>
      </c>
      <c r="H143" s="170">
        <v>2329500</v>
      </c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:30">
      <c r="A144" s="49"/>
      <c r="B144" s="49" t="s">
        <v>662</v>
      </c>
      <c r="C144" s="169">
        <v>44289</v>
      </c>
      <c r="D144" s="49" t="s">
        <v>518</v>
      </c>
      <c r="E144" s="49" t="s">
        <v>370</v>
      </c>
      <c r="F144" s="49" t="s">
        <v>519</v>
      </c>
      <c r="G144" s="49" t="s">
        <v>523</v>
      </c>
      <c r="H144" s="170">
        <v>721500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:30">
      <c r="A145" s="49"/>
      <c r="B145" s="49" t="s">
        <v>663</v>
      </c>
      <c r="C145" s="169">
        <v>44291</v>
      </c>
      <c r="D145" s="49" t="s">
        <v>518</v>
      </c>
      <c r="E145" s="49" t="s">
        <v>370</v>
      </c>
      <c r="F145" s="49" t="s">
        <v>519</v>
      </c>
      <c r="G145" s="49" t="s">
        <v>523</v>
      </c>
      <c r="H145" s="170">
        <v>2455000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:30">
      <c r="A146" s="49"/>
      <c r="B146" s="49" t="s">
        <v>664</v>
      </c>
      <c r="C146" s="169">
        <v>44292</v>
      </c>
      <c r="D146" s="49" t="s">
        <v>518</v>
      </c>
      <c r="E146" s="49" t="s">
        <v>370</v>
      </c>
      <c r="F146" s="49" t="s">
        <v>519</v>
      </c>
      <c r="G146" s="49" t="s">
        <v>527</v>
      </c>
      <c r="H146" s="170">
        <v>3363463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:30">
      <c r="A147" s="49"/>
      <c r="B147" s="49" t="s">
        <v>665</v>
      </c>
      <c r="C147" s="169">
        <v>44293</v>
      </c>
      <c r="D147" s="49" t="s">
        <v>525</v>
      </c>
      <c r="E147" s="49" t="s">
        <v>526</v>
      </c>
      <c r="F147" s="49" t="s">
        <v>519</v>
      </c>
      <c r="G147" s="49" t="s">
        <v>527</v>
      </c>
      <c r="H147" s="170">
        <v>1568100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:30">
      <c r="A148" s="49"/>
      <c r="B148" s="49" t="s">
        <v>666</v>
      </c>
      <c r="C148" s="169">
        <v>44293</v>
      </c>
      <c r="D148" s="49" t="s">
        <v>518</v>
      </c>
      <c r="E148" s="49" t="s">
        <v>526</v>
      </c>
      <c r="F148" s="49" t="s">
        <v>530</v>
      </c>
      <c r="G148" s="49" t="s">
        <v>548</v>
      </c>
      <c r="H148" s="170">
        <v>2063960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:30">
      <c r="A149" s="49"/>
      <c r="B149" s="49" t="s">
        <v>667</v>
      </c>
      <c r="C149" s="169">
        <v>44293</v>
      </c>
      <c r="D149" s="49" t="s">
        <v>518</v>
      </c>
      <c r="E149" s="49" t="s">
        <v>552</v>
      </c>
      <c r="F149" s="49" t="s">
        <v>519</v>
      </c>
      <c r="G149" s="49" t="s">
        <v>523</v>
      </c>
      <c r="H149" s="170">
        <v>1806500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:30">
      <c r="A150" s="49"/>
      <c r="B150" s="49" t="s">
        <v>668</v>
      </c>
      <c r="C150" s="169">
        <v>44293</v>
      </c>
      <c r="D150" s="49" t="s">
        <v>518</v>
      </c>
      <c r="E150" s="49" t="s">
        <v>370</v>
      </c>
      <c r="F150" s="49" t="s">
        <v>522</v>
      </c>
      <c r="G150" s="49" t="s">
        <v>523</v>
      </c>
      <c r="H150" s="170">
        <v>49837500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:30">
      <c r="A151" s="49"/>
      <c r="B151" s="49" t="s">
        <v>669</v>
      </c>
      <c r="C151" s="169">
        <v>44295</v>
      </c>
      <c r="D151" s="49" t="s">
        <v>525</v>
      </c>
      <c r="E151" s="49" t="s">
        <v>370</v>
      </c>
      <c r="F151" s="49" t="s">
        <v>519</v>
      </c>
      <c r="G151" s="49" t="s">
        <v>527</v>
      </c>
      <c r="H151" s="170">
        <v>2244800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:30">
      <c r="A152" s="49"/>
      <c r="B152" s="49" t="s">
        <v>670</v>
      </c>
      <c r="C152" s="169">
        <v>44296</v>
      </c>
      <c r="D152" s="49" t="s">
        <v>518</v>
      </c>
      <c r="E152" s="49" t="s">
        <v>370</v>
      </c>
      <c r="F152" s="49" t="s">
        <v>519</v>
      </c>
      <c r="G152" s="49" t="s">
        <v>534</v>
      </c>
      <c r="H152" s="170">
        <v>10346950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:30">
      <c r="A153" s="49"/>
      <c r="B153" s="49" t="s">
        <v>671</v>
      </c>
      <c r="C153" s="169">
        <v>44297</v>
      </c>
      <c r="D153" s="49" t="s">
        <v>518</v>
      </c>
      <c r="E153" s="49" t="s">
        <v>370</v>
      </c>
      <c r="F153" s="49" t="s">
        <v>519</v>
      </c>
      <c r="G153" s="49" t="s">
        <v>523</v>
      </c>
      <c r="H153" s="170">
        <v>8150000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:30">
      <c r="A154" s="49"/>
      <c r="B154" s="49" t="s">
        <v>672</v>
      </c>
      <c r="C154" s="169">
        <v>44297</v>
      </c>
      <c r="D154" s="49" t="s">
        <v>518</v>
      </c>
      <c r="E154" s="49" t="s">
        <v>370</v>
      </c>
      <c r="F154" s="49" t="s">
        <v>519</v>
      </c>
      <c r="G154" s="49" t="s">
        <v>538</v>
      </c>
      <c r="H154" s="170">
        <v>1697200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:30">
      <c r="A155" s="49"/>
      <c r="B155" s="49" t="s">
        <v>673</v>
      </c>
      <c r="C155" s="169">
        <v>44301</v>
      </c>
      <c r="D155" s="49" t="s">
        <v>518</v>
      </c>
      <c r="E155" s="49" t="s">
        <v>552</v>
      </c>
      <c r="F155" s="49" t="s">
        <v>560</v>
      </c>
      <c r="G155" s="49" t="s">
        <v>527</v>
      </c>
      <c r="H155" s="170">
        <v>3334353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:30">
      <c r="A156" s="49"/>
      <c r="B156" s="49" t="s">
        <v>674</v>
      </c>
      <c r="C156" s="169">
        <v>44301</v>
      </c>
      <c r="D156" s="49" t="s">
        <v>525</v>
      </c>
      <c r="E156" s="49" t="s">
        <v>526</v>
      </c>
      <c r="F156" s="49" t="s">
        <v>530</v>
      </c>
      <c r="G156" s="49" t="s">
        <v>527</v>
      </c>
      <c r="H156" s="170">
        <v>6020060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:30">
      <c r="A157" s="49"/>
      <c r="B157" s="49" t="s">
        <v>675</v>
      </c>
      <c r="C157" s="169">
        <v>44302</v>
      </c>
      <c r="D157" s="49" t="s">
        <v>518</v>
      </c>
      <c r="E157" s="49" t="s">
        <v>370</v>
      </c>
      <c r="F157" s="49" t="s">
        <v>519</v>
      </c>
      <c r="G157" s="49" t="s">
        <v>548</v>
      </c>
      <c r="H157" s="170">
        <v>1381370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1:30">
      <c r="A158" s="49"/>
      <c r="B158" s="49" t="s">
        <v>676</v>
      </c>
      <c r="C158" s="169">
        <v>44302</v>
      </c>
      <c r="D158" s="49" t="s">
        <v>518</v>
      </c>
      <c r="E158" s="49" t="s">
        <v>370</v>
      </c>
      <c r="F158" s="49" t="s">
        <v>519</v>
      </c>
      <c r="G158" s="49" t="s">
        <v>520</v>
      </c>
      <c r="H158" s="170">
        <v>2442400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1:30">
      <c r="A159" s="49"/>
      <c r="B159" s="49" t="s">
        <v>677</v>
      </c>
      <c r="C159" s="169">
        <v>44302</v>
      </c>
      <c r="D159" s="49" t="s">
        <v>518</v>
      </c>
      <c r="E159" s="49" t="s">
        <v>370</v>
      </c>
      <c r="F159" s="49" t="s">
        <v>519</v>
      </c>
      <c r="G159" s="49" t="s">
        <v>527</v>
      </c>
      <c r="H159" s="170">
        <v>4193603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1:30">
      <c r="A160" s="49"/>
      <c r="B160" s="49" t="s">
        <v>678</v>
      </c>
      <c r="C160" s="169">
        <v>44303</v>
      </c>
      <c r="D160" s="49" t="s">
        <v>525</v>
      </c>
      <c r="E160" s="49" t="s">
        <v>526</v>
      </c>
      <c r="F160" s="49" t="s">
        <v>530</v>
      </c>
      <c r="G160" s="49" t="s">
        <v>527</v>
      </c>
      <c r="H160" s="170">
        <v>3725520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1:30">
      <c r="A161" s="49"/>
      <c r="B161" s="49" t="s">
        <v>679</v>
      </c>
      <c r="C161" s="169">
        <v>44303</v>
      </c>
      <c r="D161" s="49" t="s">
        <v>518</v>
      </c>
      <c r="E161" s="49" t="s">
        <v>370</v>
      </c>
      <c r="F161" s="49" t="s">
        <v>519</v>
      </c>
      <c r="G161" s="49" t="s">
        <v>523</v>
      </c>
      <c r="H161" s="170">
        <v>7394300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1:30">
      <c r="A162" s="49"/>
      <c r="B162" s="49" t="s">
        <v>680</v>
      </c>
      <c r="C162" s="169">
        <v>44303</v>
      </c>
      <c r="D162" s="49" t="s">
        <v>518</v>
      </c>
      <c r="E162" s="49" t="s">
        <v>370</v>
      </c>
      <c r="F162" s="49" t="s">
        <v>519</v>
      </c>
      <c r="G162" s="49" t="s">
        <v>523</v>
      </c>
      <c r="H162" s="170">
        <v>2402500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1:30">
      <c r="A163" s="49"/>
      <c r="B163" s="49" t="s">
        <v>681</v>
      </c>
      <c r="C163" s="169">
        <v>44303</v>
      </c>
      <c r="D163" s="49" t="s">
        <v>518</v>
      </c>
      <c r="E163" s="49" t="s">
        <v>370</v>
      </c>
      <c r="F163" s="49" t="s">
        <v>519</v>
      </c>
      <c r="G163" s="49" t="s">
        <v>527</v>
      </c>
      <c r="H163" s="170">
        <v>1693000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1:30">
      <c r="A164" s="49"/>
      <c r="B164" s="49" t="s">
        <v>682</v>
      </c>
      <c r="C164" s="169">
        <v>44304</v>
      </c>
      <c r="D164" s="49" t="s">
        <v>518</v>
      </c>
      <c r="E164" s="49" t="s">
        <v>370</v>
      </c>
      <c r="F164" s="49" t="s">
        <v>519</v>
      </c>
      <c r="G164" s="49" t="s">
        <v>587</v>
      </c>
      <c r="H164" s="170">
        <v>9148076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1:30">
      <c r="A165" s="49"/>
      <c r="B165" s="49" t="s">
        <v>683</v>
      </c>
      <c r="C165" s="169">
        <v>44304</v>
      </c>
      <c r="D165" s="49" t="s">
        <v>518</v>
      </c>
      <c r="E165" s="49" t="s">
        <v>370</v>
      </c>
      <c r="F165" s="49" t="s">
        <v>519</v>
      </c>
      <c r="G165" s="49" t="s">
        <v>523</v>
      </c>
      <c r="H165" s="170">
        <v>3950000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1:30">
      <c r="A166" s="49"/>
      <c r="B166" s="49" t="s">
        <v>684</v>
      </c>
      <c r="C166" s="169">
        <v>44304</v>
      </c>
      <c r="D166" s="49" t="s">
        <v>518</v>
      </c>
      <c r="E166" s="49" t="s">
        <v>370</v>
      </c>
      <c r="F166" s="49" t="s">
        <v>519</v>
      </c>
      <c r="G166" s="49" t="s">
        <v>523</v>
      </c>
      <c r="H166" s="170">
        <v>14183900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1:30">
      <c r="A167" s="49"/>
      <c r="B167" s="49" t="s">
        <v>685</v>
      </c>
      <c r="C167" s="169">
        <v>44307</v>
      </c>
      <c r="D167" s="49" t="s">
        <v>518</v>
      </c>
      <c r="E167" s="49" t="s">
        <v>526</v>
      </c>
      <c r="F167" s="49" t="s">
        <v>530</v>
      </c>
      <c r="G167" s="49" t="s">
        <v>523</v>
      </c>
      <c r="H167" s="170">
        <v>35245000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1:30">
      <c r="A168" s="49"/>
      <c r="B168" s="49" t="s">
        <v>686</v>
      </c>
      <c r="C168" s="169">
        <v>44308</v>
      </c>
      <c r="D168" s="49" t="s">
        <v>518</v>
      </c>
      <c r="E168" s="49" t="s">
        <v>526</v>
      </c>
      <c r="F168" s="49" t="s">
        <v>530</v>
      </c>
      <c r="G168" s="49" t="s">
        <v>534</v>
      </c>
      <c r="H168" s="170">
        <v>294700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1:30">
      <c r="A169" s="49"/>
      <c r="B169" s="49" t="s">
        <v>687</v>
      </c>
      <c r="C169" s="169">
        <v>44311</v>
      </c>
      <c r="D169" s="49" t="s">
        <v>518</v>
      </c>
      <c r="E169" s="49" t="s">
        <v>371</v>
      </c>
      <c r="F169" s="49" t="s">
        <v>519</v>
      </c>
      <c r="G169" s="49" t="s">
        <v>523</v>
      </c>
      <c r="H169" s="170">
        <v>4488000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1:30">
      <c r="A170" s="49"/>
      <c r="B170" s="49" t="s">
        <v>688</v>
      </c>
      <c r="C170" s="169">
        <v>44311</v>
      </c>
      <c r="D170" s="49" t="s">
        <v>518</v>
      </c>
      <c r="E170" s="49" t="s">
        <v>370</v>
      </c>
      <c r="F170" s="49" t="s">
        <v>519</v>
      </c>
      <c r="G170" s="49" t="s">
        <v>534</v>
      </c>
      <c r="H170" s="170">
        <v>1595500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1:30">
      <c r="A171" s="49"/>
      <c r="B171" s="49" t="s">
        <v>689</v>
      </c>
      <c r="C171" s="169">
        <v>44311</v>
      </c>
      <c r="D171" s="49" t="s">
        <v>518</v>
      </c>
      <c r="E171" s="49" t="s">
        <v>371</v>
      </c>
      <c r="F171" s="49" t="s">
        <v>519</v>
      </c>
      <c r="G171" s="49" t="s">
        <v>520</v>
      </c>
      <c r="H171" s="170">
        <v>394220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1:30">
      <c r="A172" s="49"/>
      <c r="B172" s="49" t="s">
        <v>690</v>
      </c>
      <c r="C172" s="169">
        <v>44311</v>
      </c>
      <c r="D172" s="49" t="s">
        <v>518</v>
      </c>
      <c r="E172" s="49" t="s">
        <v>526</v>
      </c>
      <c r="F172" s="49" t="s">
        <v>522</v>
      </c>
      <c r="G172" s="49" t="s">
        <v>534</v>
      </c>
      <c r="H172" s="170">
        <v>723900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1:30">
      <c r="A173" s="49"/>
      <c r="B173" s="49" t="s">
        <v>691</v>
      </c>
      <c r="C173" s="169">
        <v>44311</v>
      </c>
      <c r="D173" s="49" t="s">
        <v>525</v>
      </c>
      <c r="E173" s="49" t="s">
        <v>370</v>
      </c>
      <c r="F173" s="49" t="s">
        <v>519</v>
      </c>
      <c r="G173" s="49" t="s">
        <v>527</v>
      </c>
      <c r="H173" s="170">
        <v>2006700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1:30">
      <c r="A174" s="49"/>
      <c r="B174" s="49" t="s">
        <v>692</v>
      </c>
      <c r="C174" s="169">
        <v>44312</v>
      </c>
      <c r="D174" s="49" t="s">
        <v>518</v>
      </c>
      <c r="E174" s="49" t="s">
        <v>526</v>
      </c>
      <c r="F174" s="49" t="s">
        <v>519</v>
      </c>
      <c r="G174" s="49" t="s">
        <v>520</v>
      </c>
      <c r="H174" s="170">
        <v>979572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1:30">
      <c r="A175" s="49"/>
      <c r="B175" s="49" t="s">
        <v>693</v>
      </c>
      <c r="C175" s="169">
        <v>44313</v>
      </c>
      <c r="D175" s="49" t="s">
        <v>518</v>
      </c>
      <c r="E175" s="49" t="s">
        <v>370</v>
      </c>
      <c r="F175" s="49" t="s">
        <v>519</v>
      </c>
      <c r="G175" s="49" t="s">
        <v>534</v>
      </c>
      <c r="H175" s="170">
        <v>5086300</v>
      </c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1:30">
      <c r="A176" s="49"/>
      <c r="B176" s="49" t="s">
        <v>694</v>
      </c>
      <c r="C176" s="169">
        <v>44315</v>
      </c>
      <c r="D176" s="49" t="s">
        <v>525</v>
      </c>
      <c r="E176" s="49" t="s">
        <v>370</v>
      </c>
      <c r="F176" s="49" t="s">
        <v>519</v>
      </c>
      <c r="G176" s="49" t="s">
        <v>527</v>
      </c>
      <c r="H176" s="170">
        <v>4353100</v>
      </c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1:30">
      <c r="A177" s="49"/>
      <c r="B177" s="49" t="s">
        <v>695</v>
      </c>
      <c r="C177" s="169">
        <v>44316</v>
      </c>
      <c r="D177" s="49" t="s">
        <v>518</v>
      </c>
      <c r="E177" s="49" t="s">
        <v>370</v>
      </c>
      <c r="F177" s="49" t="s">
        <v>519</v>
      </c>
      <c r="G177" s="49" t="s">
        <v>538</v>
      </c>
      <c r="H177" s="170">
        <v>2056700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1:30">
      <c r="A178" s="49"/>
      <c r="B178" s="49" t="s">
        <v>696</v>
      </c>
      <c r="C178" s="169">
        <v>44316</v>
      </c>
      <c r="D178" s="49" t="s">
        <v>518</v>
      </c>
      <c r="E178" s="49" t="s">
        <v>526</v>
      </c>
      <c r="F178" s="49" t="s">
        <v>530</v>
      </c>
      <c r="G178" s="49" t="s">
        <v>523</v>
      </c>
      <c r="H178" s="170">
        <v>4886675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1:30">
      <c r="A179" s="49"/>
      <c r="B179" s="49" t="s">
        <v>697</v>
      </c>
      <c r="C179" s="169">
        <v>44317</v>
      </c>
      <c r="D179" s="49" t="s">
        <v>525</v>
      </c>
      <c r="E179" s="49" t="s">
        <v>370</v>
      </c>
      <c r="F179" s="49" t="s">
        <v>519</v>
      </c>
      <c r="G179" s="49" t="s">
        <v>527</v>
      </c>
      <c r="H179" s="170">
        <v>1973200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1:30">
      <c r="A180" s="49"/>
      <c r="B180" s="49" t="s">
        <v>698</v>
      </c>
      <c r="C180" s="169">
        <v>44318</v>
      </c>
      <c r="D180" s="49" t="s">
        <v>518</v>
      </c>
      <c r="E180" s="49" t="s">
        <v>370</v>
      </c>
      <c r="F180" s="49" t="s">
        <v>530</v>
      </c>
      <c r="G180" s="49" t="s">
        <v>531</v>
      </c>
      <c r="H180" s="170">
        <v>4156000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1:30">
      <c r="A181" s="49"/>
      <c r="B181" s="49" t="s">
        <v>699</v>
      </c>
      <c r="C181" s="169">
        <v>44318</v>
      </c>
      <c r="D181" s="49" t="s">
        <v>518</v>
      </c>
      <c r="E181" s="49" t="s">
        <v>370</v>
      </c>
      <c r="F181" s="49" t="s">
        <v>519</v>
      </c>
      <c r="G181" s="49" t="s">
        <v>523</v>
      </c>
      <c r="H181" s="170">
        <v>1045000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1:30">
      <c r="A182" s="49"/>
      <c r="B182" s="49" t="s">
        <v>700</v>
      </c>
      <c r="C182" s="169">
        <v>44319</v>
      </c>
      <c r="D182" s="49" t="s">
        <v>518</v>
      </c>
      <c r="E182" s="49" t="s">
        <v>370</v>
      </c>
      <c r="F182" s="49" t="s">
        <v>519</v>
      </c>
      <c r="G182" s="49" t="s">
        <v>516</v>
      </c>
      <c r="H182" s="170">
        <v>800000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1:30">
      <c r="A183" s="49"/>
      <c r="B183" s="49" t="s">
        <v>701</v>
      </c>
      <c r="C183" s="169">
        <v>44319</v>
      </c>
      <c r="D183" s="49" t="s">
        <v>518</v>
      </c>
      <c r="E183" s="49" t="s">
        <v>370</v>
      </c>
      <c r="F183" s="49" t="s">
        <v>519</v>
      </c>
      <c r="G183" s="49" t="s">
        <v>534</v>
      </c>
      <c r="H183" s="170">
        <v>4483000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1:30">
      <c r="A184" s="49"/>
      <c r="B184" s="49" t="s">
        <v>702</v>
      </c>
      <c r="C184" s="169">
        <v>44320</v>
      </c>
      <c r="D184" s="49" t="s">
        <v>525</v>
      </c>
      <c r="E184" s="49" t="s">
        <v>370</v>
      </c>
      <c r="F184" s="49" t="s">
        <v>519</v>
      </c>
      <c r="G184" s="49" t="s">
        <v>527</v>
      </c>
      <c r="H184" s="170">
        <v>3074775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1:30">
      <c r="A185" s="49"/>
      <c r="B185" s="49" t="s">
        <v>703</v>
      </c>
      <c r="C185" s="169">
        <v>44322</v>
      </c>
      <c r="D185" s="49" t="s">
        <v>518</v>
      </c>
      <c r="E185" s="49" t="s">
        <v>526</v>
      </c>
      <c r="F185" s="49" t="s">
        <v>519</v>
      </c>
      <c r="G185" s="49" t="s">
        <v>531</v>
      </c>
      <c r="H185" s="170">
        <v>1834200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1:30">
      <c r="A186" s="49"/>
      <c r="B186" s="49" t="s">
        <v>704</v>
      </c>
      <c r="C186" s="169">
        <v>44322</v>
      </c>
      <c r="D186" s="49" t="s">
        <v>518</v>
      </c>
      <c r="E186" s="49" t="s">
        <v>370</v>
      </c>
      <c r="F186" s="49" t="s">
        <v>519</v>
      </c>
      <c r="G186" s="49" t="s">
        <v>523</v>
      </c>
      <c r="H186" s="170">
        <v>13370000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1:30">
      <c r="A187" s="49"/>
      <c r="B187" s="49" t="s">
        <v>705</v>
      </c>
      <c r="C187" s="169">
        <v>44322</v>
      </c>
      <c r="D187" s="49" t="s">
        <v>518</v>
      </c>
      <c r="E187" s="49" t="s">
        <v>370</v>
      </c>
      <c r="F187" s="49" t="s">
        <v>522</v>
      </c>
      <c r="G187" s="49" t="s">
        <v>523</v>
      </c>
      <c r="H187" s="170">
        <v>14474600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1:30">
      <c r="A188" s="49"/>
      <c r="B188" s="49" t="s">
        <v>706</v>
      </c>
      <c r="C188" s="169">
        <v>44322</v>
      </c>
      <c r="D188" s="49" t="s">
        <v>525</v>
      </c>
      <c r="E188" s="49" t="s">
        <v>526</v>
      </c>
      <c r="F188" s="49" t="s">
        <v>530</v>
      </c>
      <c r="G188" s="49" t="s">
        <v>527</v>
      </c>
      <c r="H188" s="170">
        <v>2103390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1:30">
      <c r="A189" s="49"/>
      <c r="B189" s="49" t="s">
        <v>707</v>
      </c>
      <c r="C189" s="169">
        <v>44323</v>
      </c>
      <c r="D189" s="49" t="s">
        <v>518</v>
      </c>
      <c r="E189" s="49" t="s">
        <v>526</v>
      </c>
      <c r="F189" s="49" t="s">
        <v>530</v>
      </c>
      <c r="G189" s="49" t="s">
        <v>538</v>
      </c>
      <c r="H189" s="170">
        <v>7750100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1:30">
      <c r="A190" s="49"/>
      <c r="B190" s="49" t="s">
        <v>708</v>
      </c>
      <c r="C190" s="169">
        <v>44323</v>
      </c>
      <c r="D190" s="49" t="s">
        <v>518</v>
      </c>
      <c r="E190" s="49" t="s">
        <v>370</v>
      </c>
      <c r="F190" s="49" t="s">
        <v>519</v>
      </c>
      <c r="G190" s="49" t="s">
        <v>534</v>
      </c>
      <c r="H190" s="170">
        <v>9250000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1:30">
      <c r="A191" s="49"/>
      <c r="B191" s="49" t="s">
        <v>709</v>
      </c>
      <c r="C191" s="169">
        <v>44324</v>
      </c>
      <c r="D191" s="49" t="s">
        <v>525</v>
      </c>
      <c r="E191" s="49" t="s">
        <v>526</v>
      </c>
      <c r="F191" s="49" t="s">
        <v>519</v>
      </c>
      <c r="G191" s="49" t="s">
        <v>527</v>
      </c>
      <c r="H191" s="170">
        <v>2867650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1:30">
      <c r="A192" s="49"/>
      <c r="B192" s="49" t="s">
        <v>710</v>
      </c>
      <c r="C192" s="169">
        <v>44324</v>
      </c>
      <c r="D192" s="49" t="s">
        <v>525</v>
      </c>
      <c r="E192" s="49" t="s">
        <v>526</v>
      </c>
      <c r="F192" s="49" t="s">
        <v>530</v>
      </c>
      <c r="G192" s="49" t="s">
        <v>527</v>
      </c>
      <c r="H192" s="170">
        <v>2798650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1:30">
      <c r="A193" s="49"/>
      <c r="B193" s="49" t="s">
        <v>711</v>
      </c>
      <c r="C193" s="169">
        <v>44324</v>
      </c>
      <c r="D193" s="49" t="s">
        <v>518</v>
      </c>
      <c r="E193" s="49" t="s">
        <v>370</v>
      </c>
      <c r="F193" s="49" t="s">
        <v>519</v>
      </c>
      <c r="G193" s="49" t="s">
        <v>523</v>
      </c>
      <c r="H193" s="170">
        <v>2468300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1:30">
      <c r="A194" s="49"/>
      <c r="B194" s="49" t="s">
        <v>712</v>
      </c>
      <c r="C194" s="169">
        <v>44325</v>
      </c>
      <c r="D194" s="49" t="s">
        <v>518</v>
      </c>
      <c r="E194" s="49" t="s">
        <v>370</v>
      </c>
      <c r="F194" s="49" t="s">
        <v>530</v>
      </c>
      <c r="G194" s="49" t="s">
        <v>520</v>
      </c>
      <c r="H194" s="170">
        <v>270000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1:30">
      <c r="A195" s="49"/>
      <c r="B195" s="49" t="s">
        <v>713</v>
      </c>
      <c r="C195" s="169">
        <v>44325</v>
      </c>
      <c r="D195" s="49" t="s">
        <v>518</v>
      </c>
      <c r="E195" s="49" t="s">
        <v>370</v>
      </c>
      <c r="F195" s="49" t="s">
        <v>530</v>
      </c>
      <c r="G195" s="49" t="s">
        <v>534</v>
      </c>
      <c r="H195" s="170">
        <v>1374100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1:30">
      <c r="A196" s="49"/>
      <c r="B196" s="49" t="s">
        <v>714</v>
      </c>
      <c r="C196" s="169">
        <v>44326</v>
      </c>
      <c r="D196" s="49" t="s">
        <v>518</v>
      </c>
      <c r="E196" s="49" t="s">
        <v>526</v>
      </c>
      <c r="F196" s="49" t="s">
        <v>530</v>
      </c>
      <c r="G196" s="49" t="s">
        <v>523</v>
      </c>
      <c r="H196" s="170">
        <v>4077100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1:30">
      <c r="A197" s="49"/>
      <c r="B197" s="49" t="s">
        <v>715</v>
      </c>
      <c r="C197" s="169">
        <v>44327</v>
      </c>
      <c r="D197" s="49" t="s">
        <v>525</v>
      </c>
      <c r="E197" s="49" t="s">
        <v>370</v>
      </c>
      <c r="F197" s="49" t="s">
        <v>519</v>
      </c>
      <c r="G197" s="49" t="s">
        <v>527</v>
      </c>
      <c r="H197" s="170">
        <v>1651300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1:30">
      <c r="A198" s="49"/>
      <c r="B198" s="49" t="s">
        <v>716</v>
      </c>
      <c r="C198" s="169">
        <v>44327</v>
      </c>
      <c r="D198" s="49" t="s">
        <v>518</v>
      </c>
      <c r="E198" s="49" t="s">
        <v>552</v>
      </c>
      <c r="F198" s="49" t="s">
        <v>519</v>
      </c>
      <c r="G198" s="49" t="s">
        <v>548</v>
      </c>
      <c r="H198" s="170">
        <v>2785000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1:30">
      <c r="A199" s="49"/>
      <c r="B199" s="49" t="s">
        <v>717</v>
      </c>
      <c r="C199" s="169">
        <v>44328</v>
      </c>
      <c r="D199" s="49" t="s">
        <v>518</v>
      </c>
      <c r="E199" s="49" t="s">
        <v>526</v>
      </c>
      <c r="F199" s="49" t="s">
        <v>519</v>
      </c>
      <c r="G199" s="49" t="s">
        <v>531</v>
      </c>
      <c r="H199" s="170">
        <v>3086048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1:30">
      <c r="A200" s="49"/>
      <c r="B200" s="49" t="s">
        <v>718</v>
      </c>
      <c r="C200" s="169">
        <v>44328</v>
      </c>
      <c r="D200" s="49" t="s">
        <v>518</v>
      </c>
      <c r="E200" s="49" t="s">
        <v>370</v>
      </c>
      <c r="F200" s="49" t="s">
        <v>530</v>
      </c>
      <c r="G200" s="49" t="s">
        <v>548</v>
      </c>
      <c r="H200" s="170">
        <v>1974300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1:30">
      <c r="A201" s="49"/>
      <c r="B201" s="49" t="s">
        <v>719</v>
      </c>
      <c r="C201" s="169">
        <v>44328</v>
      </c>
      <c r="D201" s="49" t="s">
        <v>525</v>
      </c>
      <c r="E201" s="49" t="s">
        <v>370</v>
      </c>
      <c r="F201" s="49" t="s">
        <v>519</v>
      </c>
      <c r="G201" s="49" t="s">
        <v>527</v>
      </c>
      <c r="H201" s="170">
        <v>3660780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1:30">
      <c r="A202" s="49"/>
      <c r="B202" s="49" t="s">
        <v>720</v>
      </c>
      <c r="C202" s="169">
        <v>44329</v>
      </c>
      <c r="D202" s="49" t="s">
        <v>518</v>
      </c>
      <c r="E202" s="49" t="s">
        <v>370</v>
      </c>
      <c r="F202" s="49" t="s">
        <v>519</v>
      </c>
      <c r="G202" s="49" t="s">
        <v>523</v>
      </c>
      <c r="H202" s="170">
        <v>2550000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1:30">
      <c r="A203" s="49"/>
      <c r="B203" s="49" t="s">
        <v>721</v>
      </c>
      <c r="C203" s="169">
        <v>44330</v>
      </c>
      <c r="D203" s="49" t="s">
        <v>518</v>
      </c>
      <c r="E203" s="49" t="s">
        <v>370</v>
      </c>
      <c r="F203" s="49" t="s">
        <v>560</v>
      </c>
      <c r="G203" s="49" t="s">
        <v>531</v>
      </c>
      <c r="H203" s="170">
        <v>2730000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1:30">
      <c r="A204" s="49"/>
      <c r="B204" s="49" t="s">
        <v>722</v>
      </c>
      <c r="C204" s="169">
        <v>44330</v>
      </c>
      <c r="D204" s="49" t="s">
        <v>518</v>
      </c>
      <c r="E204" s="49" t="s">
        <v>370</v>
      </c>
      <c r="F204" s="49" t="s">
        <v>560</v>
      </c>
      <c r="G204" s="49" t="s">
        <v>523</v>
      </c>
      <c r="H204" s="170">
        <v>963100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1:30">
      <c r="A205" s="49"/>
      <c r="B205" s="49" t="s">
        <v>723</v>
      </c>
      <c r="C205" s="169">
        <v>44331</v>
      </c>
      <c r="D205" s="49" t="s">
        <v>525</v>
      </c>
      <c r="E205" s="49" t="s">
        <v>370</v>
      </c>
      <c r="F205" s="49" t="s">
        <v>519</v>
      </c>
      <c r="G205" s="49" t="s">
        <v>527</v>
      </c>
      <c r="H205" s="170">
        <v>1419500</v>
      </c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1:30">
      <c r="A206" s="49"/>
      <c r="B206" s="49" t="s">
        <v>724</v>
      </c>
      <c r="C206" s="169">
        <v>44332</v>
      </c>
      <c r="D206" s="49" t="s">
        <v>518</v>
      </c>
      <c r="E206" s="49" t="s">
        <v>370</v>
      </c>
      <c r="F206" s="49" t="s">
        <v>522</v>
      </c>
      <c r="G206" s="49" t="s">
        <v>523</v>
      </c>
      <c r="H206" s="170">
        <v>2758482</v>
      </c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1:30">
      <c r="A207" s="49"/>
      <c r="B207" s="49" t="s">
        <v>725</v>
      </c>
      <c r="C207" s="169">
        <v>44332</v>
      </c>
      <c r="D207" s="49" t="s">
        <v>518</v>
      </c>
      <c r="E207" s="49" t="s">
        <v>371</v>
      </c>
      <c r="F207" s="49" t="s">
        <v>519</v>
      </c>
      <c r="G207" s="49" t="s">
        <v>523</v>
      </c>
      <c r="H207" s="170">
        <v>661900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1:30">
      <c r="A208" s="49"/>
      <c r="B208" s="49" t="s">
        <v>726</v>
      </c>
      <c r="C208" s="169">
        <v>44332</v>
      </c>
      <c r="D208" s="49" t="s">
        <v>518</v>
      </c>
      <c r="E208" s="49" t="s">
        <v>370</v>
      </c>
      <c r="F208" s="49" t="s">
        <v>519</v>
      </c>
      <c r="G208" s="49" t="s">
        <v>534</v>
      </c>
      <c r="H208" s="170">
        <v>19451600</v>
      </c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1:30">
      <c r="A209" s="49"/>
      <c r="B209" s="49" t="s">
        <v>727</v>
      </c>
      <c r="C209" s="169">
        <v>44332</v>
      </c>
      <c r="D209" s="49" t="s">
        <v>518</v>
      </c>
      <c r="E209" s="49" t="s">
        <v>370</v>
      </c>
      <c r="F209" s="49" t="s">
        <v>519</v>
      </c>
      <c r="G209" s="49" t="s">
        <v>534</v>
      </c>
      <c r="H209" s="170">
        <v>1292345</v>
      </c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1:30">
      <c r="A210" s="49"/>
      <c r="B210" s="49" t="s">
        <v>728</v>
      </c>
      <c r="C210" s="169">
        <v>44333</v>
      </c>
      <c r="D210" s="49" t="s">
        <v>518</v>
      </c>
      <c r="E210" s="49" t="s">
        <v>552</v>
      </c>
      <c r="F210" s="49" t="s">
        <v>519</v>
      </c>
      <c r="G210" s="49" t="s">
        <v>523</v>
      </c>
      <c r="H210" s="170">
        <v>9702682</v>
      </c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1:30">
      <c r="A211" s="49"/>
      <c r="B211" s="49" t="s">
        <v>729</v>
      </c>
      <c r="C211" s="169">
        <v>44333</v>
      </c>
      <c r="D211" s="49" t="s">
        <v>518</v>
      </c>
      <c r="E211" s="49" t="s">
        <v>370</v>
      </c>
      <c r="F211" s="49" t="s">
        <v>522</v>
      </c>
      <c r="G211" s="49" t="s">
        <v>534</v>
      </c>
      <c r="H211" s="170">
        <v>10198700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1:30">
      <c r="A212" s="49"/>
      <c r="B212" s="49" t="s">
        <v>730</v>
      </c>
      <c r="C212" s="169">
        <v>44334</v>
      </c>
      <c r="D212" s="49" t="s">
        <v>518</v>
      </c>
      <c r="E212" s="49" t="s">
        <v>371</v>
      </c>
      <c r="F212" s="49" t="s">
        <v>519</v>
      </c>
      <c r="G212" s="49" t="s">
        <v>523</v>
      </c>
      <c r="H212" s="170">
        <v>714000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1:30">
      <c r="A213" s="49"/>
      <c r="B213" s="49" t="s">
        <v>731</v>
      </c>
      <c r="C213" s="169">
        <v>44334</v>
      </c>
      <c r="D213" s="49" t="s">
        <v>525</v>
      </c>
      <c r="E213" s="49" t="s">
        <v>552</v>
      </c>
      <c r="F213" s="49" t="s">
        <v>519</v>
      </c>
      <c r="G213" s="49" t="s">
        <v>527</v>
      </c>
      <c r="H213" s="170">
        <v>2099525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1:30">
      <c r="A214" s="49"/>
      <c r="B214" s="49" t="s">
        <v>732</v>
      </c>
      <c r="C214" s="169">
        <v>44334</v>
      </c>
      <c r="D214" s="49" t="s">
        <v>518</v>
      </c>
      <c r="E214" s="49" t="s">
        <v>370</v>
      </c>
      <c r="F214" s="49" t="s">
        <v>519</v>
      </c>
      <c r="G214" s="49" t="s">
        <v>534</v>
      </c>
      <c r="H214" s="170">
        <v>16200000</v>
      </c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1:30">
      <c r="A215" s="49"/>
      <c r="B215" s="49" t="s">
        <v>733</v>
      </c>
      <c r="C215" s="169">
        <v>44335</v>
      </c>
      <c r="D215" s="49" t="s">
        <v>518</v>
      </c>
      <c r="E215" s="49" t="s">
        <v>370</v>
      </c>
      <c r="F215" s="49" t="s">
        <v>530</v>
      </c>
      <c r="G215" s="49" t="s">
        <v>534</v>
      </c>
      <c r="H215" s="170">
        <v>2570600</v>
      </c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1:30">
      <c r="A216" s="49"/>
      <c r="B216" s="49" t="s">
        <v>734</v>
      </c>
      <c r="C216" s="169">
        <v>44336</v>
      </c>
      <c r="D216" s="49" t="s">
        <v>518</v>
      </c>
      <c r="E216" s="49" t="s">
        <v>370</v>
      </c>
      <c r="F216" s="49" t="s">
        <v>522</v>
      </c>
      <c r="G216" s="49" t="s">
        <v>531</v>
      </c>
      <c r="H216" s="170">
        <v>1280000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1:30">
      <c r="A217" s="49"/>
      <c r="B217" s="49" t="s">
        <v>735</v>
      </c>
      <c r="C217" s="169">
        <v>44336</v>
      </c>
      <c r="D217" s="49" t="s">
        <v>518</v>
      </c>
      <c r="E217" s="49" t="s">
        <v>370</v>
      </c>
      <c r="F217" s="49" t="s">
        <v>522</v>
      </c>
      <c r="G217" s="49" t="s">
        <v>520</v>
      </c>
      <c r="H217" s="170">
        <v>205000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1:30">
      <c r="A218" s="49"/>
      <c r="B218" s="49" t="s">
        <v>736</v>
      </c>
      <c r="C218" s="169">
        <v>44337</v>
      </c>
      <c r="D218" s="49" t="s">
        <v>518</v>
      </c>
      <c r="E218" s="49" t="s">
        <v>371</v>
      </c>
      <c r="F218" s="49" t="s">
        <v>519</v>
      </c>
      <c r="G218" s="49" t="s">
        <v>523</v>
      </c>
      <c r="H218" s="170">
        <v>1760800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1:30">
      <c r="A219" s="49"/>
      <c r="B219" s="49" t="s">
        <v>737</v>
      </c>
      <c r="C219" s="169">
        <v>44337</v>
      </c>
      <c r="D219" s="49" t="s">
        <v>518</v>
      </c>
      <c r="E219" s="49" t="s">
        <v>370</v>
      </c>
      <c r="F219" s="49" t="s">
        <v>519</v>
      </c>
      <c r="G219" s="49" t="s">
        <v>527</v>
      </c>
      <c r="H219" s="170">
        <v>2812559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1:30">
      <c r="A220" s="49"/>
      <c r="B220" s="49" t="s">
        <v>738</v>
      </c>
      <c r="C220" s="169">
        <v>44337</v>
      </c>
      <c r="D220" s="49" t="s">
        <v>525</v>
      </c>
      <c r="E220" s="49" t="s">
        <v>370</v>
      </c>
      <c r="F220" s="49" t="s">
        <v>519</v>
      </c>
      <c r="G220" s="49" t="s">
        <v>527</v>
      </c>
      <c r="H220" s="170">
        <v>3943000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1:30">
      <c r="A221" s="49"/>
      <c r="B221" s="49" t="s">
        <v>739</v>
      </c>
      <c r="C221" s="169">
        <v>44337</v>
      </c>
      <c r="D221" s="49" t="s">
        <v>518</v>
      </c>
      <c r="E221" s="49" t="s">
        <v>370</v>
      </c>
      <c r="F221" s="49" t="s">
        <v>530</v>
      </c>
      <c r="G221" s="49" t="s">
        <v>534</v>
      </c>
      <c r="H221" s="170">
        <v>3107790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1:30">
      <c r="A222" s="49"/>
      <c r="B222" s="49" t="s">
        <v>740</v>
      </c>
      <c r="C222" s="169">
        <v>44337</v>
      </c>
      <c r="D222" s="49" t="s">
        <v>518</v>
      </c>
      <c r="E222" s="49" t="s">
        <v>370</v>
      </c>
      <c r="F222" s="49" t="s">
        <v>519</v>
      </c>
      <c r="G222" s="49" t="s">
        <v>523</v>
      </c>
      <c r="H222" s="170">
        <v>9448200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1:30">
      <c r="A223" s="49"/>
      <c r="B223" s="49" t="s">
        <v>741</v>
      </c>
      <c r="C223" s="169">
        <v>44338</v>
      </c>
      <c r="D223" s="49" t="s">
        <v>525</v>
      </c>
      <c r="E223" s="49" t="s">
        <v>371</v>
      </c>
      <c r="F223" s="49" t="s">
        <v>519</v>
      </c>
      <c r="G223" s="49" t="s">
        <v>587</v>
      </c>
      <c r="H223" s="170">
        <v>10617800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1:30">
      <c r="A224" s="49"/>
      <c r="B224" s="49" t="s">
        <v>742</v>
      </c>
      <c r="C224" s="169">
        <v>44338</v>
      </c>
      <c r="D224" s="49" t="s">
        <v>518</v>
      </c>
      <c r="E224" s="49" t="s">
        <v>370</v>
      </c>
      <c r="F224" s="49" t="s">
        <v>519</v>
      </c>
      <c r="G224" s="49" t="s">
        <v>523</v>
      </c>
      <c r="H224" s="170">
        <v>847300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1:30">
      <c r="A225" s="49"/>
      <c r="B225" s="49" t="s">
        <v>743</v>
      </c>
      <c r="C225" s="169">
        <v>44338</v>
      </c>
      <c r="D225" s="49" t="s">
        <v>518</v>
      </c>
      <c r="E225" s="49" t="s">
        <v>370</v>
      </c>
      <c r="F225" s="49" t="s">
        <v>530</v>
      </c>
      <c r="G225" s="49" t="s">
        <v>534</v>
      </c>
      <c r="H225" s="170">
        <v>400000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1:30">
      <c r="A226" s="49"/>
      <c r="B226" s="49" t="s">
        <v>744</v>
      </c>
      <c r="C226" s="169">
        <v>44338</v>
      </c>
      <c r="D226" s="49" t="s">
        <v>518</v>
      </c>
      <c r="E226" s="49" t="s">
        <v>370</v>
      </c>
      <c r="F226" s="49" t="s">
        <v>519</v>
      </c>
      <c r="G226" s="49" t="s">
        <v>534</v>
      </c>
      <c r="H226" s="170">
        <v>363200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1:30">
      <c r="A227" s="49"/>
      <c r="B227" s="49" t="s">
        <v>745</v>
      </c>
      <c r="C227" s="169">
        <v>44339</v>
      </c>
      <c r="D227" s="49" t="s">
        <v>518</v>
      </c>
      <c r="E227" s="49" t="s">
        <v>526</v>
      </c>
      <c r="F227" s="49" t="s">
        <v>530</v>
      </c>
      <c r="G227" s="49" t="s">
        <v>523</v>
      </c>
      <c r="H227" s="170">
        <v>2922600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1:30">
      <c r="A228" s="49"/>
      <c r="B228" s="49" t="s">
        <v>746</v>
      </c>
      <c r="C228" s="169">
        <v>44339</v>
      </c>
      <c r="D228" s="49" t="s">
        <v>518</v>
      </c>
      <c r="E228" s="49" t="s">
        <v>526</v>
      </c>
      <c r="F228" s="49" t="s">
        <v>530</v>
      </c>
      <c r="G228" s="49" t="s">
        <v>523</v>
      </c>
      <c r="H228" s="170">
        <v>500500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1:30">
      <c r="A229" s="49"/>
      <c r="B229" s="49" t="s">
        <v>747</v>
      </c>
      <c r="C229" s="169">
        <v>44340</v>
      </c>
      <c r="D229" s="49" t="s">
        <v>525</v>
      </c>
      <c r="E229" s="49" t="s">
        <v>370</v>
      </c>
      <c r="F229" s="49" t="s">
        <v>519</v>
      </c>
      <c r="G229" s="49" t="s">
        <v>527</v>
      </c>
      <c r="H229" s="170">
        <v>1927450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1:30">
      <c r="A230" s="49"/>
      <c r="B230" s="49" t="s">
        <v>748</v>
      </c>
      <c r="C230" s="169">
        <v>44341</v>
      </c>
      <c r="D230" s="49" t="s">
        <v>525</v>
      </c>
      <c r="E230" s="49" t="s">
        <v>370</v>
      </c>
      <c r="F230" s="49" t="s">
        <v>519</v>
      </c>
      <c r="G230" s="49" t="s">
        <v>527</v>
      </c>
      <c r="H230" s="170">
        <v>2660299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1:30">
      <c r="A231" s="49"/>
      <c r="B231" s="49" t="s">
        <v>749</v>
      </c>
      <c r="C231" s="169">
        <v>44341</v>
      </c>
      <c r="D231" s="49" t="s">
        <v>518</v>
      </c>
      <c r="E231" s="49" t="s">
        <v>526</v>
      </c>
      <c r="F231" s="49" t="s">
        <v>530</v>
      </c>
      <c r="G231" s="49" t="s">
        <v>523</v>
      </c>
      <c r="H231" s="170">
        <v>3980100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1:30">
      <c r="A232" s="49"/>
      <c r="B232" s="49" t="s">
        <v>750</v>
      </c>
      <c r="C232" s="169">
        <v>44341</v>
      </c>
      <c r="D232" s="49" t="s">
        <v>518</v>
      </c>
      <c r="E232" s="49" t="s">
        <v>526</v>
      </c>
      <c r="F232" s="49" t="s">
        <v>530</v>
      </c>
      <c r="G232" s="49" t="s">
        <v>523</v>
      </c>
      <c r="H232" s="170">
        <v>2987000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1:30">
      <c r="A233" s="49"/>
      <c r="B233" s="49" t="s">
        <v>751</v>
      </c>
      <c r="C233" s="169">
        <v>44343</v>
      </c>
      <c r="D233" s="49" t="s">
        <v>518</v>
      </c>
      <c r="E233" s="49" t="s">
        <v>552</v>
      </c>
      <c r="F233" s="49" t="s">
        <v>519</v>
      </c>
      <c r="G233" s="49" t="s">
        <v>523</v>
      </c>
      <c r="H233" s="170">
        <v>16429900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1:30">
      <c r="A234" s="49"/>
      <c r="B234" s="49" t="s">
        <v>752</v>
      </c>
      <c r="C234" s="169">
        <v>44343</v>
      </c>
      <c r="D234" s="49" t="s">
        <v>518</v>
      </c>
      <c r="E234" s="49" t="s">
        <v>370</v>
      </c>
      <c r="F234" s="49" t="s">
        <v>519</v>
      </c>
      <c r="G234" s="49" t="s">
        <v>523</v>
      </c>
      <c r="H234" s="170">
        <v>16950000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1:30">
      <c r="A235" s="49"/>
      <c r="B235" s="49" t="s">
        <v>753</v>
      </c>
      <c r="C235" s="169">
        <v>44345</v>
      </c>
      <c r="D235" s="49" t="s">
        <v>518</v>
      </c>
      <c r="E235" s="49" t="s">
        <v>370</v>
      </c>
      <c r="F235" s="49" t="s">
        <v>560</v>
      </c>
      <c r="G235" s="49" t="s">
        <v>587</v>
      </c>
      <c r="H235" s="170">
        <v>36909180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1:30">
      <c r="A236" s="49"/>
      <c r="B236" s="49" t="s">
        <v>754</v>
      </c>
      <c r="C236" s="169">
        <v>44345</v>
      </c>
      <c r="D236" s="49" t="s">
        <v>518</v>
      </c>
      <c r="E236" s="49" t="s">
        <v>370</v>
      </c>
      <c r="F236" s="49" t="s">
        <v>519</v>
      </c>
      <c r="G236" s="49" t="s">
        <v>534</v>
      </c>
      <c r="H236" s="170">
        <v>9600000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1:30">
      <c r="A237" s="49"/>
      <c r="B237" s="49" t="s">
        <v>755</v>
      </c>
      <c r="C237" s="169">
        <v>44346</v>
      </c>
      <c r="D237" s="49" t="s">
        <v>518</v>
      </c>
      <c r="E237" s="49" t="s">
        <v>370</v>
      </c>
      <c r="F237" s="49" t="s">
        <v>519</v>
      </c>
      <c r="G237" s="49" t="s">
        <v>534</v>
      </c>
      <c r="H237" s="170">
        <v>22050000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1:30">
      <c r="A238" s="49"/>
      <c r="B238" s="49" t="s">
        <v>756</v>
      </c>
      <c r="C238" s="169">
        <v>44348</v>
      </c>
      <c r="D238" s="49" t="s">
        <v>518</v>
      </c>
      <c r="E238" s="49" t="s">
        <v>370</v>
      </c>
      <c r="F238" s="49" t="s">
        <v>519</v>
      </c>
      <c r="G238" s="49" t="s">
        <v>516</v>
      </c>
      <c r="H238" s="170">
        <v>3850000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1:30">
      <c r="A239" s="49"/>
      <c r="B239" s="49" t="s">
        <v>757</v>
      </c>
      <c r="C239" s="169">
        <v>44349</v>
      </c>
      <c r="D239" s="49" t="s">
        <v>518</v>
      </c>
      <c r="E239" s="49" t="s">
        <v>552</v>
      </c>
      <c r="F239" s="49" t="s">
        <v>519</v>
      </c>
      <c r="G239" s="49" t="s">
        <v>569</v>
      </c>
      <c r="H239" s="170">
        <v>13514081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1:30">
      <c r="A240" s="49"/>
      <c r="B240" s="49" t="s">
        <v>758</v>
      </c>
      <c r="C240" s="169">
        <v>44350</v>
      </c>
      <c r="D240" s="49" t="s">
        <v>518</v>
      </c>
      <c r="E240" s="49" t="s">
        <v>370</v>
      </c>
      <c r="F240" s="49" t="s">
        <v>519</v>
      </c>
      <c r="G240" s="49" t="s">
        <v>531</v>
      </c>
      <c r="H240" s="170">
        <v>2000000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1:30">
      <c r="A241" s="49"/>
      <c r="B241" s="49" t="s">
        <v>759</v>
      </c>
      <c r="C241" s="169">
        <v>44350</v>
      </c>
      <c r="D241" s="49" t="s">
        <v>525</v>
      </c>
      <c r="E241" s="49" t="s">
        <v>526</v>
      </c>
      <c r="F241" s="49" t="s">
        <v>530</v>
      </c>
      <c r="G241" s="49" t="s">
        <v>527</v>
      </c>
      <c r="H241" s="170">
        <v>1658765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1:30">
      <c r="A242" s="49"/>
      <c r="B242" s="49" t="s">
        <v>760</v>
      </c>
      <c r="C242" s="169">
        <v>44350</v>
      </c>
      <c r="D242" s="49" t="s">
        <v>518</v>
      </c>
      <c r="E242" s="49" t="s">
        <v>371</v>
      </c>
      <c r="F242" s="49" t="s">
        <v>530</v>
      </c>
      <c r="G242" s="49" t="s">
        <v>523</v>
      </c>
      <c r="H242" s="170">
        <v>8272853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1:30">
      <c r="A243" s="49"/>
      <c r="B243" s="49" t="s">
        <v>761</v>
      </c>
      <c r="C243" s="169">
        <v>44351</v>
      </c>
      <c r="D243" s="49" t="s">
        <v>518</v>
      </c>
      <c r="E243" s="49" t="s">
        <v>370</v>
      </c>
      <c r="F243" s="49" t="s">
        <v>519</v>
      </c>
      <c r="G243" s="49" t="s">
        <v>523</v>
      </c>
      <c r="H243" s="170">
        <v>6750000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1:30">
      <c r="A244" s="49"/>
      <c r="B244" s="49" t="s">
        <v>762</v>
      </c>
      <c r="C244" s="169">
        <v>44352</v>
      </c>
      <c r="D244" s="49" t="s">
        <v>518</v>
      </c>
      <c r="E244" s="49" t="s">
        <v>526</v>
      </c>
      <c r="F244" s="49" t="s">
        <v>530</v>
      </c>
      <c r="G244" s="49" t="s">
        <v>534</v>
      </c>
      <c r="H244" s="170">
        <v>7828000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1:30">
      <c r="A245" s="49"/>
      <c r="B245" s="49" t="s">
        <v>763</v>
      </c>
      <c r="C245" s="169">
        <v>44352</v>
      </c>
      <c r="D245" s="49" t="s">
        <v>518</v>
      </c>
      <c r="E245" s="49" t="s">
        <v>370</v>
      </c>
      <c r="F245" s="49" t="s">
        <v>519</v>
      </c>
      <c r="G245" s="49" t="s">
        <v>534</v>
      </c>
      <c r="H245" s="170">
        <v>373500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1:30">
      <c r="A246" s="49"/>
      <c r="B246" s="49" t="s">
        <v>764</v>
      </c>
      <c r="C246" s="169">
        <v>44352</v>
      </c>
      <c r="D246" s="49" t="s">
        <v>518</v>
      </c>
      <c r="E246" s="49" t="s">
        <v>370</v>
      </c>
      <c r="F246" s="49" t="s">
        <v>519</v>
      </c>
      <c r="G246" s="49" t="s">
        <v>534</v>
      </c>
      <c r="H246" s="170">
        <v>17050000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1:30">
      <c r="A247" s="49"/>
      <c r="B247" s="49" t="s">
        <v>765</v>
      </c>
      <c r="C247" s="169">
        <v>44353</v>
      </c>
      <c r="D247" s="49" t="s">
        <v>525</v>
      </c>
      <c r="E247" s="49" t="s">
        <v>370</v>
      </c>
      <c r="F247" s="49" t="s">
        <v>519</v>
      </c>
      <c r="G247" s="49" t="s">
        <v>527</v>
      </c>
      <c r="H247" s="170">
        <v>1958400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1:30">
      <c r="A248" s="49"/>
      <c r="B248" s="49" t="s">
        <v>766</v>
      </c>
      <c r="C248" s="169">
        <v>44353</v>
      </c>
      <c r="D248" s="49" t="s">
        <v>518</v>
      </c>
      <c r="E248" s="49" t="s">
        <v>370</v>
      </c>
      <c r="F248" s="49" t="s">
        <v>530</v>
      </c>
      <c r="G248" s="49" t="s">
        <v>523</v>
      </c>
      <c r="H248" s="170">
        <v>17746832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1:30">
      <c r="A249" s="49"/>
      <c r="B249" s="49" t="s">
        <v>767</v>
      </c>
      <c r="C249" s="169">
        <v>44353</v>
      </c>
      <c r="D249" s="49" t="s">
        <v>518</v>
      </c>
      <c r="E249" s="49" t="s">
        <v>526</v>
      </c>
      <c r="F249" s="49" t="s">
        <v>530</v>
      </c>
      <c r="G249" s="49" t="s">
        <v>523</v>
      </c>
      <c r="H249" s="170">
        <v>6040300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1:30">
      <c r="A250" s="49"/>
      <c r="B250" s="49" t="s">
        <v>768</v>
      </c>
      <c r="C250" s="169">
        <v>44354</v>
      </c>
      <c r="D250" s="49" t="s">
        <v>525</v>
      </c>
      <c r="E250" s="49" t="s">
        <v>526</v>
      </c>
      <c r="F250" s="49" t="s">
        <v>519</v>
      </c>
      <c r="G250" s="49" t="s">
        <v>527</v>
      </c>
      <c r="H250" s="170">
        <v>2224219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1:30">
      <c r="A251" s="49"/>
      <c r="B251" s="49" t="s">
        <v>769</v>
      </c>
      <c r="C251" s="169">
        <v>44354</v>
      </c>
      <c r="D251" s="49" t="s">
        <v>518</v>
      </c>
      <c r="E251" s="49" t="s">
        <v>370</v>
      </c>
      <c r="F251" s="49" t="s">
        <v>519</v>
      </c>
      <c r="G251" s="49" t="s">
        <v>534</v>
      </c>
      <c r="H251" s="170">
        <v>847300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1:30">
      <c r="A252" s="49"/>
      <c r="B252" s="49" t="s">
        <v>770</v>
      </c>
      <c r="C252" s="169">
        <v>44354</v>
      </c>
      <c r="D252" s="49" t="s">
        <v>518</v>
      </c>
      <c r="E252" s="49" t="s">
        <v>526</v>
      </c>
      <c r="F252" s="49" t="s">
        <v>530</v>
      </c>
      <c r="G252" s="49" t="s">
        <v>523</v>
      </c>
      <c r="H252" s="170">
        <v>782428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1:30">
      <c r="A253" s="49"/>
      <c r="B253" s="49" t="s">
        <v>771</v>
      </c>
      <c r="C253" s="169">
        <v>44355</v>
      </c>
      <c r="D253" s="49" t="s">
        <v>518</v>
      </c>
      <c r="E253" s="49" t="s">
        <v>370</v>
      </c>
      <c r="F253" s="49" t="s">
        <v>519</v>
      </c>
      <c r="G253" s="49" t="s">
        <v>534</v>
      </c>
      <c r="H253" s="170">
        <v>299400</v>
      </c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1:30">
      <c r="A254" s="49"/>
      <c r="B254" s="49" t="s">
        <v>772</v>
      </c>
      <c r="C254" s="169">
        <v>44356</v>
      </c>
      <c r="D254" s="49" t="s">
        <v>518</v>
      </c>
      <c r="E254" s="49" t="s">
        <v>526</v>
      </c>
      <c r="F254" s="49" t="s">
        <v>530</v>
      </c>
      <c r="G254" s="49" t="s">
        <v>534</v>
      </c>
      <c r="H254" s="170">
        <v>1397100</v>
      </c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1:30">
      <c r="A255" s="49"/>
      <c r="B255" s="49" t="s">
        <v>773</v>
      </c>
      <c r="C255" s="169">
        <v>44356</v>
      </c>
      <c r="D255" s="49" t="s">
        <v>518</v>
      </c>
      <c r="E255" s="49" t="s">
        <v>370</v>
      </c>
      <c r="F255" s="49" t="s">
        <v>519</v>
      </c>
      <c r="G255" s="49" t="s">
        <v>523</v>
      </c>
      <c r="H255" s="170">
        <v>1714835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1:30">
      <c r="A256" s="49"/>
      <c r="B256" s="49" t="s">
        <v>774</v>
      </c>
      <c r="C256" s="169">
        <v>44356</v>
      </c>
      <c r="D256" s="49" t="s">
        <v>518</v>
      </c>
      <c r="E256" s="49" t="s">
        <v>371</v>
      </c>
      <c r="F256" s="49" t="s">
        <v>519</v>
      </c>
      <c r="G256" s="49" t="s">
        <v>548</v>
      </c>
      <c r="H256" s="170">
        <v>1991600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1:30">
      <c r="A257" s="49"/>
      <c r="B257" s="49" t="s">
        <v>775</v>
      </c>
      <c r="C257" s="169">
        <v>44357</v>
      </c>
      <c r="D257" s="49" t="s">
        <v>518</v>
      </c>
      <c r="E257" s="49" t="s">
        <v>526</v>
      </c>
      <c r="F257" s="49" t="s">
        <v>519</v>
      </c>
      <c r="G257" s="49" t="s">
        <v>527</v>
      </c>
      <c r="H257" s="170">
        <v>3701573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1:30">
      <c r="A258" s="49"/>
      <c r="B258" s="49" t="s">
        <v>776</v>
      </c>
      <c r="C258" s="169">
        <v>44357</v>
      </c>
      <c r="D258" s="49" t="s">
        <v>518</v>
      </c>
      <c r="E258" s="49" t="s">
        <v>370</v>
      </c>
      <c r="F258" s="49" t="s">
        <v>519</v>
      </c>
      <c r="G258" s="49" t="s">
        <v>523</v>
      </c>
      <c r="H258" s="170">
        <v>5460000</v>
      </c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1:30">
      <c r="A259" s="49"/>
      <c r="B259" s="49" t="s">
        <v>777</v>
      </c>
      <c r="C259" s="169">
        <v>44357</v>
      </c>
      <c r="D259" s="49" t="s">
        <v>525</v>
      </c>
      <c r="E259" s="49" t="s">
        <v>370</v>
      </c>
      <c r="F259" s="49" t="s">
        <v>519</v>
      </c>
      <c r="G259" s="49" t="s">
        <v>527</v>
      </c>
      <c r="H259" s="170">
        <v>3136600</v>
      </c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1:30">
      <c r="A260" s="49"/>
      <c r="B260" s="49" t="s">
        <v>778</v>
      </c>
      <c r="C260" s="169">
        <v>44358</v>
      </c>
      <c r="D260" s="49" t="s">
        <v>518</v>
      </c>
      <c r="E260" s="49" t="s">
        <v>370</v>
      </c>
      <c r="F260" s="49" t="s">
        <v>519</v>
      </c>
      <c r="G260" s="49" t="s">
        <v>531</v>
      </c>
      <c r="H260" s="170">
        <v>1780000</v>
      </c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1:30">
      <c r="A261" s="49"/>
      <c r="B261" s="49" t="s">
        <v>779</v>
      </c>
      <c r="C261" s="169">
        <v>44434</v>
      </c>
      <c r="D261" s="49" t="s">
        <v>518</v>
      </c>
      <c r="E261" s="49" t="s">
        <v>370</v>
      </c>
      <c r="F261" s="49" t="s">
        <v>519</v>
      </c>
      <c r="G261" s="49" t="s">
        <v>587</v>
      </c>
      <c r="H261" s="170">
        <v>230000</v>
      </c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1:30">
      <c r="A262" s="49"/>
      <c r="B262" s="49" t="s">
        <v>780</v>
      </c>
      <c r="C262" s="169">
        <v>44434</v>
      </c>
      <c r="D262" s="49" t="s">
        <v>518</v>
      </c>
      <c r="E262" s="49" t="s">
        <v>370</v>
      </c>
      <c r="F262" s="49" t="s">
        <v>519</v>
      </c>
      <c r="G262" s="49" t="s">
        <v>527</v>
      </c>
      <c r="H262" s="170">
        <v>1463800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1:30">
      <c r="A263" s="49"/>
      <c r="B263" s="49" t="s">
        <v>781</v>
      </c>
      <c r="C263" s="169">
        <v>44434</v>
      </c>
      <c r="D263" s="49" t="s">
        <v>525</v>
      </c>
      <c r="E263" s="49" t="s">
        <v>552</v>
      </c>
      <c r="F263" s="49" t="s">
        <v>560</v>
      </c>
      <c r="G263" s="49" t="s">
        <v>527</v>
      </c>
      <c r="H263" s="170">
        <v>3579800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1:30">
      <c r="A264" s="49"/>
      <c r="B264" s="49" t="s">
        <v>782</v>
      </c>
      <c r="C264" s="169">
        <v>44435</v>
      </c>
      <c r="D264" s="49" t="s">
        <v>518</v>
      </c>
      <c r="E264" s="49" t="s">
        <v>370</v>
      </c>
      <c r="F264" s="49" t="s">
        <v>519</v>
      </c>
      <c r="G264" s="49" t="s">
        <v>523</v>
      </c>
      <c r="H264" s="170">
        <v>1275600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1:30">
      <c r="A265" s="49"/>
      <c r="B265" s="49" t="s">
        <v>783</v>
      </c>
      <c r="C265" s="169">
        <v>44437</v>
      </c>
      <c r="D265" s="49" t="s">
        <v>525</v>
      </c>
      <c r="E265" s="49" t="s">
        <v>370</v>
      </c>
      <c r="F265" s="49" t="s">
        <v>519</v>
      </c>
      <c r="G265" s="49" t="s">
        <v>527</v>
      </c>
      <c r="H265" s="170">
        <v>5781710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1:30">
      <c r="A266" s="49"/>
      <c r="B266" s="49" t="s">
        <v>784</v>
      </c>
      <c r="C266" s="169">
        <v>44438</v>
      </c>
      <c r="D266" s="49" t="s">
        <v>518</v>
      </c>
      <c r="E266" s="49" t="s">
        <v>552</v>
      </c>
      <c r="F266" s="49" t="s">
        <v>530</v>
      </c>
      <c r="G266" s="49" t="s">
        <v>520</v>
      </c>
      <c r="H266" s="170">
        <v>320000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1:30">
      <c r="A267" s="49"/>
      <c r="B267" s="49" t="s">
        <v>785</v>
      </c>
      <c r="C267" s="169">
        <v>44438</v>
      </c>
      <c r="D267" s="49" t="s">
        <v>518</v>
      </c>
      <c r="E267" s="49" t="s">
        <v>370</v>
      </c>
      <c r="F267" s="49" t="s">
        <v>519</v>
      </c>
      <c r="G267" s="49" t="s">
        <v>523</v>
      </c>
      <c r="H267" s="170">
        <v>1379400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1:30">
      <c r="A268" s="49"/>
      <c r="B268" s="49" t="s">
        <v>786</v>
      </c>
      <c r="C268" s="169">
        <v>44439</v>
      </c>
      <c r="D268" s="49" t="s">
        <v>525</v>
      </c>
      <c r="E268" s="49" t="s">
        <v>526</v>
      </c>
      <c r="F268" s="49" t="s">
        <v>519</v>
      </c>
      <c r="G268" s="49" t="s">
        <v>527</v>
      </c>
      <c r="H268" s="170">
        <v>6385452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1:30">
      <c r="A269" s="49"/>
      <c r="B269" s="49" t="s">
        <v>787</v>
      </c>
      <c r="C269" s="169">
        <v>44439</v>
      </c>
      <c r="D269" s="49" t="s">
        <v>518</v>
      </c>
      <c r="E269" s="49" t="s">
        <v>526</v>
      </c>
      <c r="F269" s="49" t="s">
        <v>530</v>
      </c>
      <c r="G269" s="49" t="s">
        <v>523</v>
      </c>
      <c r="H269" s="170">
        <v>4671000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1:30">
      <c r="A270" s="49"/>
      <c r="B270" s="49" t="s">
        <v>788</v>
      </c>
      <c r="C270" s="169">
        <v>44440</v>
      </c>
      <c r="D270" s="49" t="s">
        <v>525</v>
      </c>
      <c r="E270" s="49" t="s">
        <v>370</v>
      </c>
      <c r="F270" s="49" t="s">
        <v>519</v>
      </c>
      <c r="G270" s="49" t="s">
        <v>520</v>
      </c>
      <c r="H270" s="170">
        <v>199000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1:30">
      <c r="A271" s="49"/>
      <c r="B271" s="49" t="s">
        <v>789</v>
      </c>
      <c r="C271" s="169">
        <v>44441</v>
      </c>
      <c r="D271" s="49" t="s">
        <v>518</v>
      </c>
      <c r="E271" s="49" t="s">
        <v>526</v>
      </c>
      <c r="F271" s="49" t="s">
        <v>519</v>
      </c>
      <c r="G271" s="49" t="s">
        <v>523</v>
      </c>
      <c r="H271" s="170">
        <v>2100000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1:30">
      <c r="A272" s="49"/>
      <c r="B272" s="49" t="s">
        <v>790</v>
      </c>
      <c r="C272" s="169">
        <v>44441</v>
      </c>
      <c r="D272" s="49" t="s">
        <v>518</v>
      </c>
      <c r="E272" s="49" t="s">
        <v>370</v>
      </c>
      <c r="F272" s="49" t="s">
        <v>530</v>
      </c>
      <c r="G272" s="49" t="s">
        <v>531</v>
      </c>
      <c r="H272" s="170">
        <v>1875000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1:30">
      <c r="A273" s="49"/>
      <c r="B273" s="49" t="s">
        <v>791</v>
      </c>
      <c r="C273" s="169">
        <v>44441</v>
      </c>
      <c r="D273" s="49" t="s">
        <v>525</v>
      </c>
      <c r="E273" s="49" t="s">
        <v>526</v>
      </c>
      <c r="F273" s="49" t="s">
        <v>519</v>
      </c>
      <c r="G273" s="49" t="s">
        <v>527</v>
      </c>
      <c r="H273" s="170">
        <v>2201500</v>
      </c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1:30">
      <c r="A274" s="49"/>
      <c r="B274" s="49" t="s">
        <v>792</v>
      </c>
      <c r="C274" s="169">
        <v>44441</v>
      </c>
      <c r="D274" s="49" t="s">
        <v>518</v>
      </c>
      <c r="E274" s="49" t="s">
        <v>370</v>
      </c>
      <c r="F274" s="49" t="s">
        <v>519</v>
      </c>
      <c r="G274" s="49" t="s">
        <v>523</v>
      </c>
      <c r="H274" s="170">
        <v>1986100</v>
      </c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1:30">
      <c r="A275" s="49"/>
      <c r="B275" s="49" t="s">
        <v>793</v>
      </c>
      <c r="C275" s="169">
        <v>44441</v>
      </c>
      <c r="D275" s="49" t="s">
        <v>518</v>
      </c>
      <c r="E275" s="49" t="s">
        <v>526</v>
      </c>
      <c r="F275" s="49" t="s">
        <v>530</v>
      </c>
      <c r="G275" s="49" t="s">
        <v>538</v>
      </c>
      <c r="H275" s="170">
        <v>105000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1:30">
      <c r="A276" s="49"/>
      <c r="B276" s="49" t="s">
        <v>794</v>
      </c>
      <c r="C276" s="169">
        <v>44442</v>
      </c>
      <c r="D276" s="49" t="s">
        <v>518</v>
      </c>
      <c r="E276" s="49" t="s">
        <v>370</v>
      </c>
      <c r="F276" s="49" t="s">
        <v>530</v>
      </c>
      <c r="G276" s="49" t="s">
        <v>534</v>
      </c>
      <c r="H276" s="170">
        <v>3700000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1:30">
      <c r="A277" s="49"/>
      <c r="B277" s="49" t="s">
        <v>795</v>
      </c>
      <c r="C277" s="169">
        <v>44442</v>
      </c>
      <c r="D277" s="49" t="s">
        <v>518</v>
      </c>
      <c r="E277" s="49" t="s">
        <v>526</v>
      </c>
      <c r="F277" s="49" t="s">
        <v>522</v>
      </c>
      <c r="G277" s="49" t="s">
        <v>523</v>
      </c>
      <c r="H277" s="170">
        <v>29128000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1:30">
      <c r="A278" s="49"/>
      <c r="B278" s="49" t="s">
        <v>796</v>
      </c>
      <c r="C278" s="169">
        <v>44444</v>
      </c>
      <c r="D278" s="49" t="s">
        <v>518</v>
      </c>
      <c r="E278" s="49" t="s">
        <v>552</v>
      </c>
      <c r="F278" s="49" t="s">
        <v>519</v>
      </c>
      <c r="G278" s="49" t="s">
        <v>531</v>
      </c>
      <c r="H278" s="170">
        <v>10700000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1:30">
      <c r="A279" s="49"/>
      <c r="B279" s="49" t="s">
        <v>797</v>
      </c>
      <c r="C279" s="169">
        <v>44444</v>
      </c>
      <c r="D279" s="49" t="s">
        <v>525</v>
      </c>
      <c r="E279" s="49" t="s">
        <v>526</v>
      </c>
      <c r="F279" s="49" t="s">
        <v>519</v>
      </c>
      <c r="G279" s="49" t="s">
        <v>527</v>
      </c>
      <c r="H279" s="170">
        <v>1778600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1:30">
      <c r="A280" s="49"/>
      <c r="B280" s="49" t="s">
        <v>798</v>
      </c>
      <c r="C280" s="169">
        <v>44445</v>
      </c>
      <c r="D280" s="49" t="s">
        <v>525</v>
      </c>
      <c r="E280" s="49" t="s">
        <v>370</v>
      </c>
      <c r="F280" s="49" t="s">
        <v>519</v>
      </c>
      <c r="G280" s="49" t="s">
        <v>527</v>
      </c>
      <c r="H280" s="170">
        <v>3866420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1:30">
      <c r="A281" s="49"/>
      <c r="B281" s="49" t="s">
        <v>799</v>
      </c>
      <c r="C281" s="169">
        <v>44445</v>
      </c>
      <c r="D281" s="49" t="s">
        <v>518</v>
      </c>
      <c r="E281" s="49" t="s">
        <v>370</v>
      </c>
      <c r="F281" s="49" t="s">
        <v>519</v>
      </c>
      <c r="G281" s="49" t="s">
        <v>587</v>
      </c>
      <c r="H281" s="170">
        <v>1037500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1:30">
      <c r="A282" s="49"/>
      <c r="B282" s="49" t="s">
        <v>800</v>
      </c>
      <c r="C282" s="169">
        <v>44446</v>
      </c>
      <c r="D282" s="49" t="s">
        <v>525</v>
      </c>
      <c r="E282" s="49" t="s">
        <v>370</v>
      </c>
      <c r="F282" s="49" t="s">
        <v>519</v>
      </c>
      <c r="G282" s="49" t="s">
        <v>527</v>
      </c>
      <c r="H282" s="170">
        <v>2480800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1:30">
      <c r="A283" s="49"/>
      <c r="B283" s="49" t="s">
        <v>801</v>
      </c>
      <c r="C283" s="169">
        <v>44446</v>
      </c>
      <c r="D283" s="49" t="s">
        <v>518</v>
      </c>
      <c r="E283" s="49" t="s">
        <v>526</v>
      </c>
      <c r="F283" s="49" t="s">
        <v>530</v>
      </c>
      <c r="G283" s="49" t="s">
        <v>534</v>
      </c>
      <c r="H283" s="170">
        <v>578400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1:30">
      <c r="A284" s="49"/>
      <c r="B284" s="49" t="s">
        <v>802</v>
      </c>
      <c r="C284" s="169">
        <v>44446</v>
      </c>
      <c r="D284" s="49" t="s">
        <v>518</v>
      </c>
      <c r="E284" s="49" t="s">
        <v>370</v>
      </c>
      <c r="F284" s="49" t="s">
        <v>519</v>
      </c>
      <c r="G284" s="49" t="s">
        <v>534</v>
      </c>
      <c r="H284" s="170">
        <v>3178400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1:30">
      <c r="A285" s="49"/>
      <c r="B285" s="49" t="s">
        <v>803</v>
      </c>
      <c r="C285" s="169">
        <v>44448</v>
      </c>
      <c r="D285" s="49" t="s">
        <v>518</v>
      </c>
      <c r="E285" s="49" t="s">
        <v>552</v>
      </c>
      <c r="F285" s="49" t="s">
        <v>530</v>
      </c>
      <c r="G285" s="49" t="s">
        <v>523</v>
      </c>
      <c r="H285" s="170">
        <v>7150000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1:30">
      <c r="A286" s="49"/>
      <c r="B286" s="49" t="s">
        <v>804</v>
      </c>
      <c r="C286" s="169">
        <v>44449</v>
      </c>
      <c r="D286" s="49" t="s">
        <v>518</v>
      </c>
      <c r="E286" s="49" t="s">
        <v>370</v>
      </c>
      <c r="F286" s="49" t="s">
        <v>519</v>
      </c>
      <c r="G286" s="49" t="s">
        <v>531</v>
      </c>
      <c r="H286" s="170">
        <v>1604800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1:30">
      <c r="A287" s="49"/>
      <c r="B287" s="49" t="s">
        <v>805</v>
      </c>
      <c r="C287" s="169">
        <v>44449</v>
      </c>
      <c r="D287" s="49" t="s">
        <v>518</v>
      </c>
      <c r="E287" s="49" t="s">
        <v>370</v>
      </c>
      <c r="F287" s="49" t="s">
        <v>519</v>
      </c>
      <c r="G287" s="49" t="s">
        <v>534</v>
      </c>
      <c r="H287" s="170">
        <v>18275350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1:30">
      <c r="A288" s="49"/>
      <c r="B288" s="49" t="s">
        <v>806</v>
      </c>
      <c r="C288" s="169">
        <v>44450</v>
      </c>
      <c r="D288" s="49" t="s">
        <v>518</v>
      </c>
      <c r="E288" s="49" t="s">
        <v>370</v>
      </c>
      <c r="F288" s="49" t="s">
        <v>530</v>
      </c>
      <c r="G288" s="49" t="s">
        <v>534</v>
      </c>
      <c r="H288" s="170">
        <v>710400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1:30">
      <c r="A289" s="49"/>
      <c r="B289" s="49" t="s">
        <v>807</v>
      </c>
      <c r="C289" s="169">
        <v>44450</v>
      </c>
      <c r="D289" s="49" t="s">
        <v>518</v>
      </c>
      <c r="E289" s="49" t="s">
        <v>526</v>
      </c>
      <c r="F289" s="49" t="s">
        <v>530</v>
      </c>
      <c r="G289" s="49" t="s">
        <v>523</v>
      </c>
      <c r="H289" s="170">
        <v>2205950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1:30">
      <c r="A290" s="49"/>
      <c r="B290" s="49" t="s">
        <v>808</v>
      </c>
      <c r="C290" s="169">
        <v>44450</v>
      </c>
      <c r="D290" s="49" t="s">
        <v>518</v>
      </c>
      <c r="E290" s="49" t="s">
        <v>526</v>
      </c>
      <c r="F290" s="49" t="s">
        <v>522</v>
      </c>
      <c r="G290" s="49" t="s">
        <v>523</v>
      </c>
      <c r="H290" s="170">
        <v>8166050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1:30">
      <c r="A291" s="49"/>
      <c r="B291" s="49" t="s">
        <v>809</v>
      </c>
      <c r="C291" s="169">
        <v>44450</v>
      </c>
      <c r="D291" s="49" t="s">
        <v>518</v>
      </c>
      <c r="E291" s="49" t="s">
        <v>526</v>
      </c>
      <c r="F291" s="49" t="s">
        <v>530</v>
      </c>
      <c r="G291" s="49" t="s">
        <v>527</v>
      </c>
      <c r="H291" s="170">
        <v>3222081</v>
      </c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1:30">
      <c r="A292" s="49"/>
      <c r="B292" s="49" t="s">
        <v>810</v>
      </c>
      <c r="C292" s="169">
        <v>44452</v>
      </c>
      <c r="D292" s="49" t="s">
        <v>518</v>
      </c>
      <c r="E292" s="49" t="s">
        <v>370</v>
      </c>
      <c r="F292" s="49" t="s">
        <v>519</v>
      </c>
      <c r="G292" s="49" t="s">
        <v>531</v>
      </c>
      <c r="H292" s="170">
        <v>371600</v>
      </c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1:30">
      <c r="A293" s="49"/>
      <c r="B293" s="49" t="s">
        <v>811</v>
      </c>
      <c r="C293" s="169">
        <v>44454</v>
      </c>
      <c r="D293" s="49" t="s">
        <v>518</v>
      </c>
      <c r="E293" s="49" t="s">
        <v>526</v>
      </c>
      <c r="F293" s="49" t="s">
        <v>530</v>
      </c>
      <c r="G293" s="49" t="s">
        <v>531</v>
      </c>
      <c r="H293" s="170">
        <v>1365000</v>
      </c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1:30">
      <c r="A294" s="49"/>
      <c r="B294" s="49" t="s">
        <v>812</v>
      </c>
      <c r="C294" s="169">
        <v>44454</v>
      </c>
      <c r="D294" s="49" t="s">
        <v>518</v>
      </c>
      <c r="E294" s="49" t="s">
        <v>370</v>
      </c>
      <c r="F294" s="49" t="s">
        <v>519</v>
      </c>
      <c r="G294" s="49" t="s">
        <v>523</v>
      </c>
      <c r="H294" s="170">
        <v>24000000</v>
      </c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1:30">
      <c r="A295" s="49"/>
      <c r="B295" s="49" t="s">
        <v>813</v>
      </c>
      <c r="C295" s="169">
        <v>44454</v>
      </c>
      <c r="D295" s="49" t="s">
        <v>518</v>
      </c>
      <c r="E295" s="49" t="s">
        <v>370</v>
      </c>
      <c r="F295" s="49" t="s">
        <v>522</v>
      </c>
      <c r="G295" s="49" t="s">
        <v>516</v>
      </c>
      <c r="H295" s="170">
        <v>7700000</v>
      </c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1:30">
      <c r="A296" s="49"/>
      <c r="B296" s="49" t="s">
        <v>814</v>
      </c>
      <c r="C296" s="169">
        <v>44455</v>
      </c>
      <c r="D296" s="49" t="s">
        <v>518</v>
      </c>
      <c r="E296" s="49" t="s">
        <v>526</v>
      </c>
      <c r="F296" s="49" t="s">
        <v>519</v>
      </c>
      <c r="G296" s="49" t="s">
        <v>527</v>
      </c>
      <c r="H296" s="170">
        <v>4578800</v>
      </c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1:30">
      <c r="A297" s="49"/>
      <c r="B297" s="49" t="s">
        <v>815</v>
      </c>
      <c r="C297" s="169">
        <v>44460</v>
      </c>
      <c r="D297" s="49" t="s">
        <v>525</v>
      </c>
      <c r="E297" s="49" t="s">
        <v>552</v>
      </c>
      <c r="F297" s="49" t="s">
        <v>519</v>
      </c>
      <c r="G297" s="49" t="s">
        <v>527</v>
      </c>
      <c r="H297" s="170">
        <v>2477200</v>
      </c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1:30">
      <c r="A298" s="49"/>
      <c r="B298" s="49" t="s">
        <v>816</v>
      </c>
      <c r="C298" s="169">
        <v>44461</v>
      </c>
      <c r="D298" s="49" t="s">
        <v>518</v>
      </c>
      <c r="E298" s="49" t="s">
        <v>370</v>
      </c>
      <c r="F298" s="49" t="s">
        <v>519</v>
      </c>
      <c r="G298" s="49" t="s">
        <v>534</v>
      </c>
      <c r="H298" s="170">
        <v>3432600</v>
      </c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1:30">
      <c r="B299" s="49" t="s">
        <v>817</v>
      </c>
      <c r="C299" s="169">
        <v>44462</v>
      </c>
      <c r="D299" s="49" t="s">
        <v>525</v>
      </c>
      <c r="E299" s="49" t="s">
        <v>526</v>
      </c>
      <c r="F299" s="49" t="s">
        <v>519</v>
      </c>
      <c r="G299" s="49" t="s">
        <v>527</v>
      </c>
      <c r="H299" s="170">
        <v>172100</v>
      </c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1:30">
      <c r="B300" s="49" t="s">
        <v>818</v>
      </c>
      <c r="C300" s="169">
        <v>44462</v>
      </c>
      <c r="D300" s="49" t="s">
        <v>518</v>
      </c>
      <c r="E300" s="49" t="s">
        <v>370</v>
      </c>
      <c r="F300" s="49" t="s">
        <v>522</v>
      </c>
      <c r="G300" s="49" t="s">
        <v>523</v>
      </c>
      <c r="H300" s="170">
        <v>11147050</v>
      </c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1:30">
      <c r="B301" s="49" t="s">
        <v>819</v>
      </c>
      <c r="C301" s="169">
        <v>44462</v>
      </c>
      <c r="D301" s="49" t="s">
        <v>518</v>
      </c>
      <c r="E301" s="49" t="s">
        <v>370</v>
      </c>
      <c r="F301" s="49" t="s">
        <v>519</v>
      </c>
      <c r="G301" s="49" t="s">
        <v>534</v>
      </c>
      <c r="H301" s="170">
        <v>2007000</v>
      </c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1:30">
      <c r="B302" s="49" t="s">
        <v>820</v>
      </c>
      <c r="C302" s="169">
        <v>44463</v>
      </c>
      <c r="D302" s="49" t="s">
        <v>518</v>
      </c>
      <c r="E302" s="49" t="s">
        <v>370</v>
      </c>
      <c r="F302" s="49" t="s">
        <v>519</v>
      </c>
      <c r="G302" s="49" t="s">
        <v>523</v>
      </c>
      <c r="H302" s="170">
        <v>9404500</v>
      </c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1:30">
      <c r="B303" s="49" t="s">
        <v>821</v>
      </c>
      <c r="C303" s="169">
        <v>44463</v>
      </c>
      <c r="D303" s="49" t="s">
        <v>518</v>
      </c>
      <c r="E303" s="49" t="s">
        <v>370</v>
      </c>
      <c r="F303" s="49" t="s">
        <v>522</v>
      </c>
      <c r="G303" s="49" t="s">
        <v>523</v>
      </c>
      <c r="H303" s="170">
        <v>5056900</v>
      </c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1:30">
      <c r="B304" s="49" t="s">
        <v>822</v>
      </c>
      <c r="C304" s="169">
        <v>44465</v>
      </c>
      <c r="D304" s="49" t="s">
        <v>518</v>
      </c>
      <c r="E304" s="49" t="s">
        <v>526</v>
      </c>
      <c r="F304" s="49" t="s">
        <v>519</v>
      </c>
      <c r="G304" s="49" t="s">
        <v>527</v>
      </c>
      <c r="H304" s="170">
        <v>4577032</v>
      </c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 t="s">
        <v>823</v>
      </c>
      <c r="C305" s="169">
        <v>44465</v>
      </c>
      <c r="D305" s="49" t="s">
        <v>518</v>
      </c>
      <c r="E305" s="49" t="s">
        <v>370</v>
      </c>
      <c r="F305" s="49" t="s">
        <v>560</v>
      </c>
      <c r="G305" s="49" t="s">
        <v>534</v>
      </c>
      <c r="H305" s="170">
        <v>953100</v>
      </c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 t="s">
        <v>824</v>
      </c>
      <c r="C306" s="169">
        <v>44466</v>
      </c>
      <c r="D306" s="49" t="s">
        <v>525</v>
      </c>
      <c r="E306" s="49" t="s">
        <v>370</v>
      </c>
      <c r="F306" s="49" t="s">
        <v>522</v>
      </c>
      <c r="G306" s="49" t="s">
        <v>587</v>
      </c>
      <c r="H306" s="170">
        <v>2562500</v>
      </c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 t="s">
        <v>825</v>
      </c>
      <c r="C307" s="169">
        <v>44467</v>
      </c>
      <c r="D307" s="49" t="s">
        <v>518</v>
      </c>
      <c r="E307" s="49" t="s">
        <v>370</v>
      </c>
      <c r="F307" s="49" t="s">
        <v>519</v>
      </c>
      <c r="G307" s="49" t="s">
        <v>534</v>
      </c>
      <c r="H307" s="170">
        <v>6908000</v>
      </c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 t="s">
        <v>826</v>
      </c>
      <c r="C308" s="169">
        <v>44468</v>
      </c>
      <c r="D308" s="49" t="s">
        <v>518</v>
      </c>
      <c r="E308" s="49" t="s">
        <v>552</v>
      </c>
      <c r="F308" s="49" t="s">
        <v>530</v>
      </c>
      <c r="G308" s="49" t="s">
        <v>569</v>
      </c>
      <c r="H308" s="170">
        <v>1588100</v>
      </c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 t="s">
        <v>827</v>
      </c>
      <c r="C309" s="169">
        <v>44469</v>
      </c>
      <c r="D309" s="49" t="s">
        <v>518</v>
      </c>
      <c r="E309" s="49" t="s">
        <v>370</v>
      </c>
      <c r="F309" s="49" t="s">
        <v>519</v>
      </c>
      <c r="G309" s="49" t="s">
        <v>523</v>
      </c>
      <c r="H309" s="170">
        <v>311200</v>
      </c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 t="s">
        <v>828</v>
      </c>
      <c r="C310" s="169">
        <v>44470</v>
      </c>
      <c r="D310" s="49" t="s">
        <v>518</v>
      </c>
      <c r="E310" s="49" t="s">
        <v>370</v>
      </c>
      <c r="F310" s="49" t="s">
        <v>519</v>
      </c>
      <c r="G310" s="49" t="s">
        <v>534</v>
      </c>
      <c r="H310" s="170">
        <v>14850000</v>
      </c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 t="s">
        <v>829</v>
      </c>
      <c r="C311" s="169">
        <v>44470</v>
      </c>
      <c r="D311" s="49" t="s">
        <v>518</v>
      </c>
      <c r="E311" s="49" t="s">
        <v>370</v>
      </c>
      <c r="F311" s="49" t="s">
        <v>519</v>
      </c>
      <c r="G311" s="49" t="s">
        <v>534</v>
      </c>
      <c r="H311" s="170">
        <v>1557500</v>
      </c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 t="s">
        <v>830</v>
      </c>
      <c r="C312" s="169">
        <v>44470</v>
      </c>
      <c r="D312" s="49" t="s">
        <v>518</v>
      </c>
      <c r="E312" s="49" t="s">
        <v>370</v>
      </c>
      <c r="F312" s="49" t="s">
        <v>519</v>
      </c>
      <c r="G312" s="49" t="s">
        <v>534</v>
      </c>
      <c r="H312" s="170">
        <v>4267000</v>
      </c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 t="s">
        <v>831</v>
      </c>
      <c r="C313" s="169">
        <v>44472</v>
      </c>
      <c r="D313" s="49" t="s">
        <v>518</v>
      </c>
      <c r="E313" s="49" t="s">
        <v>526</v>
      </c>
      <c r="F313" s="49" t="s">
        <v>519</v>
      </c>
      <c r="G313" s="49" t="s">
        <v>523</v>
      </c>
      <c r="H313" s="170">
        <v>1702350</v>
      </c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 t="s">
        <v>832</v>
      </c>
      <c r="C314" s="169">
        <v>44473</v>
      </c>
      <c r="D314" s="49" t="s">
        <v>518</v>
      </c>
      <c r="E314" s="49" t="s">
        <v>370</v>
      </c>
      <c r="F314" s="49" t="s">
        <v>519</v>
      </c>
      <c r="G314" s="49" t="s">
        <v>534</v>
      </c>
      <c r="H314" s="170">
        <v>280600</v>
      </c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 t="s">
        <v>833</v>
      </c>
      <c r="C315" s="169">
        <v>44473</v>
      </c>
      <c r="D315" s="49" t="s">
        <v>518</v>
      </c>
      <c r="E315" s="49" t="s">
        <v>526</v>
      </c>
      <c r="F315" s="49" t="s">
        <v>530</v>
      </c>
      <c r="G315" s="49" t="s">
        <v>534</v>
      </c>
      <c r="H315" s="170">
        <v>2025100</v>
      </c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 t="s">
        <v>834</v>
      </c>
      <c r="C316" s="169">
        <v>44473</v>
      </c>
      <c r="D316" s="49" t="s">
        <v>518</v>
      </c>
      <c r="E316" s="49" t="s">
        <v>370</v>
      </c>
      <c r="F316" s="49" t="s">
        <v>519</v>
      </c>
      <c r="G316" s="49" t="s">
        <v>523</v>
      </c>
      <c r="H316" s="170">
        <v>6748000</v>
      </c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 t="s">
        <v>835</v>
      </c>
      <c r="C317" s="169">
        <v>44474</v>
      </c>
      <c r="D317" s="49" t="s">
        <v>518</v>
      </c>
      <c r="E317" s="49" t="s">
        <v>526</v>
      </c>
      <c r="F317" s="49" t="s">
        <v>522</v>
      </c>
      <c r="G317" s="49" t="s">
        <v>565</v>
      </c>
      <c r="H317" s="170">
        <v>2067500</v>
      </c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 t="s">
        <v>836</v>
      </c>
      <c r="C318" s="169">
        <v>44474</v>
      </c>
      <c r="D318" s="49" t="s">
        <v>518</v>
      </c>
      <c r="E318" s="49" t="s">
        <v>370</v>
      </c>
      <c r="F318" s="49" t="s">
        <v>519</v>
      </c>
      <c r="G318" s="49" t="s">
        <v>523</v>
      </c>
      <c r="H318" s="170">
        <v>3235700</v>
      </c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 t="s">
        <v>837</v>
      </c>
      <c r="C319" s="169">
        <v>44476</v>
      </c>
      <c r="D319" s="49" t="s">
        <v>518</v>
      </c>
      <c r="E319" s="49" t="s">
        <v>370</v>
      </c>
      <c r="F319" s="49" t="s">
        <v>519</v>
      </c>
      <c r="G319" s="49" t="s">
        <v>531</v>
      </c>
      <c r="H319" s="170">
        <v>2356100</v>
      </c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 t="s">
        <v>838</v>
      </c>
      <c r="C320" s="169">
        <v>44476</v>
      </c>
      <c r="D320" s="49" t="s">
        <v>518</v>
      </c>
      <c r="E320" s="49" t="s">
        <v>370</v>
      </c>
      <c r="F320" s="49" t="s">
        <v>519</v>
      </c>
      <c r="G320" s="49" t="s">
        <v>523</v>
      </c>
      <c r="H320" s="170">
        <v>7932500</v>
      </c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 t="s">
        <v>839</v>
      </c>
      <c r="C321" s="169">
        <v>44479</v>
      </c>
      <c r="D321" s="49" t="s">
        <v>518</v>
      </c>
      <c r="E321" s="49" t="s">
        <v>370</v>
      </c>
      <c r="F321" s="49" t="s">
        <v>519</v>
      </c>
      <c r="G321" s="49" t="s">
        <v>534</v>
      </c>
      <c r="H321" s="170">
        <v>1851125</v>
      </c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 t="s">
        <v>840</v>
      </c>
      <c r="C322" s="169">
        <v>44480</v>
      </c>
      <c r="D322" s="49" t="s">
        <v>518</v>
      </c>
      <c r="E322" s="49" t="s">
        <v>370</v>
      </c>
      <c r="F322" s="49" t="s">
        <v>519</v>
      </c>
      <c r="G322" s="49" t="s">
        <v>523</v>
      </c>
      <c r="H322" s="170">
        <v>8345500</v>
      </c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 t="s">
        <v>841</v>
      </c>
      <c r="C323" s="169">
        <v>44480</v>
      </c>
      <c r="D323" s="49" t="s">
        <v>518</v>
      </c>
      <c r="E323" s="49" t="s">
        <v>370</v>
      </c>
      <c r="F323" s="49" t="s">
        <v>519</v>
      </c>
      <c r="G323" s="49" t="s">
        <v>516</v>
      </c>
      <c r="H323" s="170">
        <v>2400000</v>
      </c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 t="s">
        <v>842</v>
      </c>
      <c r="C324" s="169">
        <v>44481</v>
      </c>
      <c r="D324" s="49" t="s">
        <v>518</v>
      </c>
      <c r="E324" s="49" t="s">
        <v>526</v>
      </c>
      <c r="F324" s="49" t="s">
        <v>519</v>
      </c>
      <c r="G324" s="49" t="s">
        <v>531</v>
      </c>
      <c r="H324" s="170">
        <v>1675000</v>
      </c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 t="s">
        <v>843</v>
      </c>
      <c r="C325" s="169">
        <v>44482</v>
      </c>
      <c r="D325" s="49" t="s">
        <v>518</v>
      </c>
      <c r="E325" s="49" t="s">
        <v>552</v>
      </c>
      <c r="F325" s="49" t="s">
        <v>519</v>
      </c>
      <c r="G325" s="49" t="s">
        <v>534</v>
      </c>
      <c r="H325" s="170">
        <v>145680</v>
      </c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 t="s">
        <v>844</v>
      </c>
      <c r="C326" s="169">
        <v>44483</v>
      </c>
      <c r="D326" s="49" t="s">
        <v>518</v>
      </c>
      <c r="E326" s="49" t="s">
        <v>370</v>
      </c>
      <c r="F326" s="49" t="s">
        <v>519</v>
      </c>
      <c r="G326" s="49" t="s">
        <v>534</v>
      </c>
      <c r="H326" s="170">
        <v>13900000</v>
      </c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 t="s">
        <v>845</v>
      </c>
      <c r="C327" s="169">
        <v>44483</v>
      </c>
      <c r="D327" s="49" t="s">
        <v>518</v>
      </c>
      <c r="E327" s="49" t="s">
        <v>370</v>
      </c>
      <c r="F327" s="49" t="s">
        <v>519</v>
      </c>
      <c r="G327" s="49" t="s">
        <v>534</v>
      </c>
      <c r="H327" s="170">
        <v>13575000</v>
      </c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 t="s">
        <v>846</v>
      </c>
      <c r="C328" s="169">
        <v>44483</v>
      </c>
      <c r="D328" s="49" t="s">
        <v>518</v>
      </c>
      <c r="E328" s="49" t="s">
        <v>370</v>
      </c>
      <c r="F328" s="49" t="s">
        <v>560</v>
      </c>
      <c r="G328" s="49" t="s">
        <v>534</v>
      </c>
      <c r="H328" s="170">
        <v>5950500</v>
      </c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 t="s">
        <v>847</v>
      </c>
      <c r="C329" s="169">
        <v>44484</v>
      </c>
      <c r="D329" s="49" t="s">
        <v>518</v>
      </c>
      <c r="E329" s="49" t="s">
        <v>371</v>
      </c>
      <c r="F329" s="49" t="s">
        <v>530</v>
      </c>
      <c r="G329" s="49" t="s">
        <v>548</v>
      </c>
      <c r="H329" s="170">
        <v>1569440</v>
      </c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 t="s">
        <v>848</v>
      </c>
      <c r="C330" s="169">
        <v>44486</v>
      </c>
      <c r="D330" s="49" t="s">
        <v>518</v>
      </c>
      <c r="E330" s="49" t="s">
        <v>370</v>
      </c>
      <c r="F330" s="49" t="s">
        <v>530</v>
      </c>
      <c r="G330" s="49" t="s">
        <v>520</v>
      </c>
      <c r="H330" s="170">
        <v>2131900</v>
      </c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 t="s">
        <v>849</v>
      </c>
      <c r="C331" s="169">
        <v>44486</v>
      </c>
      <c r="D331" s="49" t="s">
        <v>518</v>
      </c>
      <c r="E331" s="49" t="s">
        <v>526</v>
      </c>
      <c r="F331" s="49" t="s">
        <v>519</v>
      </c>
      <c r="G331" s="49" t="s">
        <v>527</v>
      </c>
      <c r="H331" s="170">
        <v>631410</v>
      </c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 t="s">
        <v>850</v>
      </c>
      <c r="C332" s="169">
        <v>44487</v>
      </c>
      <c r="D332" s="49" t="s">
        <v>518</v>
      </c>
      <c r="E332" s="49" t="s">
        <v>370</v>
      </c>
      <c r="F332" s="49" t="s">
        <v>530</v>
      </c>
      <c r="G332" s="49" t="s">
        <v>531</v>
      </c>
      <c r="H332" s="170">
        <v>1856637</v>
      </c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 t="s">
        <v>851</v>
      </c>
      <c r="C333" s="169">
        <v>44489</v>
      </c>
      <c r="D333" s="49" t="s">
        <v>518</v>
      </c>
      <c r="E333" s="49" t="s">
        <v>526</v>
      </c>
      <c r="F333" s="49" t="s">
        <v>519</v>
      </c>
      <c r="G333" s="49" t="s">
        <v>587</v>
      </c>
      <c r="H333" s="170">
        <v>2321900</v>
      </c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 t="s">
        <v>852</v>
      </c>
      <c r="C334" s="169">
        <v>44489</v>
      </c>
      <c r="D334" s="49" t="s">
        <v>518</v>
      </c>
      <c r="E334" s="49" t="s">
        <v>370</v>
      </c>
      <c r="F334" s="49" t="s">
        <v>519</v>
      </c>
      <c r="G334" s="49" t="s">
        <v>527</v>
      </c>
      <c r="H334" s="170">
        <v>4726686</v>
      </c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 t="s">
        <v>853</v>
      </c>
      <c r="C335" s="169">
        <v>44490</v>
      </c>
      <c r="D335" s="49" t="s">
        <v>518</v>
      </c>
      <c r="E335" s="49" t="s">
        <v>552</v>
      </c>
      <c r="F335" s="49" t="s">
        <v>519</v>
      </c>
      <c r="G335" s="49" t="s">
        <v>548</v>
      </c>
      <c r="H335" s="170">
        <v>1444255</v>
      </c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 t="s">
        <v>854</v>
      </c>
      <c r="C336" s="169">
        <v>44490</v>
      </c>
      <c r="D336" s="49" t="s">
        <v>518</v>
      </c>
      <c r="E336" s="49" t="s">
        <v>370</v>
      </c>
      <c r="F336" s="49" t="s">
        <v>519</v>
      </c>
      <c r="G336" s="49" t="s">
        <v>534</v>
      </c>
      <c r="H336" s="170">
        <v>1830900</v>
      </c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 t="s">
        <v>855</v>
      </c>
      <c r="C337" s="169">
        <v>44491</v>
      </c>
      <c r="D337" s="49" t="s">
        <v>518</v>
      </c>
      <c r="E337" s="49" t="s">
        <v>552</v>
      </c>
      <c r="F337" s="49" t="s">
        <v>519</v>
      </c>
      <c r="G337" s="49" t="s">
        <v>548</v>
      </c>
      <c r="H337" s="170">
        <v>1325200</v>
      </c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 t="s">
        <v>856</v>
      </c>
      <c r="C338" s="169">
        <v>44491</v>
      </c>
      <c r="D338" s="49" t="s">
        <v>518</v>
      </c>
      <c r="E338" s="49" t="s">
        <v>370</v>
      </c>
      <c r="F338" s="49" t="s">
        <v>519</v>
      </c>
      <c r="G338" s="49" t="s">
        <v>534</v>
      </c>
      <c r="H338" s="170">
        <v>1267625</v>
      </c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 t="s">
        <v>857</v>
      </c>
      <c r="C339" s="169">
        <v>44491</v>
      </c>
      <c r="D339" s="49" t="s">
        <v>525</v>
      </c>
      <c r="E339" s="49" t="s">
        <v>370</v>
      </c>
      <c r="F339" s="49" t="s">
        <v>560</v>
      </c>
      <c r="G339" s="49" t="s">
        <v>527</v>
      </c>
      <c r="H339" s="170">
        <v>3409000</v>
      </c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 t="s">
        <v>858</v>
      </c>
      <c r="C340" s="169">
        <v>44492</v>
      </c>
      <c r="D340" s="49" t="s">
        <v>518</v>
      </c>
      <c r="E340" s="49" t="s">
        <v>370</v>
      </c>
      <c r="F340" s="49" t="s">
        <v>519</v>
      </c>
      <c r="G340" s="49" t="s">
        <v>523</v>
      </c>
      <c r="H340" s="170">
        <v>33250000</v>
      </c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 t="s">
        <v>859</v>
      </c>
      <c r="C341" s="169">
        <v>44492</v>
      </c>
      <c r="D341" s="49" t="s">
        <v>518</v>
      </c>
      <c r="E341" s="49" t="s">
        <v>370</v>
      </c>
      <c r="F341" s="49" t="s">
        <v>519</v>
      </c>
      <c r="G341" s="49" t="s">
        <v>523</v>
      </c>
      <c r="H341" s="170">
        <v>320100</v>
      </c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 t="s">
        <v>860</v>
      </c>
      <c r="C342" s="169">
        <v>44492</v>
      </c>
      <c r="D342" s="49" t="s">
        <v>518</v>
      </c>
      <c r="E342" s="49" t="s">
        <v>526</v>
      </c>
      <c r="F342" s="49" t="s">
        <v>530</v>
      </c>
      <c r="G342" s="49" t="s">
        <v>523</v>
      </c>
      <c r="H342" s="170">
        <v>275000</v>
      </c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 t="s">
        <v>861</v>
      </c>
      <c r="C343" s="169">
        <v>44493</v>
      </c>
      <c r="D343" s="49" t="s">
        <v>518</v>
      </c>
      <c r="E343" s="49" t="s">
        <v>526</v>
      </c>
      <c r="F343" s="49" t="s">
        <v>530</v>
      </c>
      <c r="G343" s="49" t="s">
        <v>523</v>
      </c>
      <c r="H343" s="170">
        <v>1519100</v>
      </c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 t="s">
        <v>862</v>
      </c>
      <c r="C344" s="169">
        <v>44495</v>
      </c>
      <c r="D344" s="49" t="s">
        <v>525</v>
      </c>
      <c r="E344" s="49" t="s">
        <v>526</v>
      </c>
      <c r="F344" s="49" t="s">
        <v>519</v>
      </c>
      <c r="G344" s="49" t="s">
        <v>527</v>
      </c>
      <c r="H344" s="170">
        <v>2182250</v>
      </c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 t="s">
        <v>863</v>
      </c>
      <c r="C345" s="169">
        <v>44496</v>
      </c>
      <c r="D345" s="49" t="s">
        <v>525</v>
      </c>
      <c r="E345" s="49" t="s">
        <v>526</v>
      </c>
      <c r="F345" s="49" t="s">
        <v>519</v>
      </c>
      <c r="G345" s="49" t="s">
        <v>527</v>
      </c>
      <c r="H345" s="170">
        <v>4328620</v>
      </c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 t="s">
        <v>864</v>
      </c>
      <c r="C346" s="169">
        <v>44496</v>
      </c>
      <c r="D346" s="49" t="s">
        <v>518</v>
      </c>
      <c r="E346" s="49" t="s">
        <v>370</v>
      </c>
      <c r="F346" s="49" t="s">
        <v>530</v>
      </c>
      <c r="G346" s="49" t="s">
        <v>523</v>
      </c>
      <c r="H346" s="170">
        <v>1840000</v>
      </c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 t="s">
        <v>865</v>
      </c>
      <c r="C347" s="169">
        <v>44497</v>
      </c>
      <c r="D347" s="49" t="s">
        <v>518</v>
      </c>
      <c r="E347" s="49" t="s">
        <v>370</v>
      </c>
      <c r="F347" s="49" t="s">
        <v>519</v>
      </c>
      <c r="G347" s="49" t="s">
        <v>534</v>
      </c>
      <c r="H347" s="170">
        <v>21250000</v>
      </c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 t="s">
        <v>866</v>
      </c>
      <c r="C348" s="169">
        <v>44497</v>
      </c>
      <c r="D348" s="49" t="s">
        <v>525</v>
      </c>
      <c r="E348" s="49" t="s">
        <v>370</v>
      </c>
      <c r="F348" s="49" t="s">
        <v>519</v>
      </c>
      <c r="G348" s="49" t="s">
        <v>527</v>
      </c>
      <c r="H348" s="170">
        <v>2534633</v>
      </c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 t="s">
        <v>867</v>
      </c>
      <c r="C349" s="169">
        <v>44497</v>
      </c>
      <c r="D349" s="49" t="s">
        <v>518</v>
      </c>
      <c r="E349" s="49" t="s">
        <v>370</v>
      </c>
      <c r="F349" s="49" t="s">
        <v>519</v>
      </c>
      <c r="G349" s="49" t="s">
        <v>523</v>
      </c>
      <c r="H349" s="170">
        <v>2494300</v>
      </c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 t="s">
        <v>868</v>
      </c>
      <c r="C350" s="169">
        <v>44497</v>
      </c>
      <c r="D350" s="49" t="s">
        <v>518</v>
      </c>
      <c r="E350" s="49" t="s">
        <v>370</v>
      </c>
      <c r="F350" s="49" t="s">
        <v>519</v>
      </c>
      <c r="G350" s="49" t="s">
        <v>523</v>
      </c>
      <c r="H350" s="170">
        <v>2562500</v>
      </c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 t="s">
        <v>869</v>
      </c>
      <c r="C351" s="169">
        <v>44498</v>
      </c>
      <c r="D351" s="49" t="s">
        <v>518</v>
      </c>
      <c r="E351" s="49" t="s">
        <v>526</v>
      </c>
      <c r="F351" s="49" t="s">
        <v>530</v>
      </c>
      <c r="G351" s="49" t="s">
        <v>531</v>
      </c>
      <c r="H351" s="170">
        <v>685000</v>
      </c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 t="s">
        <v>870</v>
      </c>
      <c r="C352" s="169">
        <v>44498</v>
      </c>
      <c r="D352" s="49" t="s">
        <v>518</v>
      </c>
      <c r="E352" s="49" t="s">
        <v>370</v>
      </c>
      <c r="F352" s="49" t="s">
        <v>530</v>
      </c>
      <c r="G352" s="49" t="s">
        <v>531</v>
      </c>
      <c r="H352" s="170">
        <v>503000</v>
      </c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 t="s">
        <v>871</v>
      </c>
      <c r="C353" s="169">
        <v>44498</v>
      </c>
      <c r="D353" s="49" t="s">
        <v>518</v>
      </c>
      <c r="E353" s="49" t="s">
        <v>370</v>
      </c>
      <c r="F353" s="49" t="s">
        <v>519</v>
      </c>
      <c r="G353" s="49" t="s">
        <v>523</v>
      </c>
      <c r="H353" s="170">
        <v>10259600</v>
      </c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 t="s">
        <v>872</v>
      </c>
      <c r="C354" s="169">
        <v>44499</v>
      </c>
      <c r="D354" s="49" t="s">
        <v>518</v>
      </c>
      <c r="E354" s="49" t="s">
        <v>370</v>
      </c>
      <c r="F354" s="49" t="s">
        <v>560</v>
      </c>
      <c r="G354" s="49" t="s">
        <v>534</v>
      </c>
      <c r="H354" s="170">
        <v>3798400</v>
      </c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 t="s">
        <v>873</v>
      </c>
      <c r="C355" s="169">
        <v>44499</v>
      </c>
      <c r="D355" s="49" t="s">
        <v>518</v>
      </c>
      <c r="E355" s="49" t="s">
        <v>370</v>
      </c>
      <c r="F355" s="49" t="s">
        <v>530</v>
      </c>
      <c r="G355" s="49" t="s">
        <v>520</v>
      </c>
      <c r="H355" s="170">
        <v>2269865</v>
      </c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 t="s">
        <v>874</v>
      </c>
      <c r="C356" s="169">
        <v>44500</v>
      </c>
      <c r="D356" s="49" t="s">
        <v>518</v>
      </c>
      <c r="E356" s="49" t="s">
        <v>370</v>
      </c>
      <c r="F356" s="49" t="s">
        <v>519</v>
      </c>
      <c r="G356" s="49" t="s">
        <v>527</v>
      </c>
      <c r="H356" s="170">
        <v>2363700</v>
      </c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 t="s">
        <v>875</v>
      </c>
      <c r="C357" s="169">
        <v>44501</v>
      </c>
      <c r="D357" s="49" t="s">
        <v>518</v>
      </c>
      <c r="E357" s="49" t="s">
        <v>526</v>
      </c>
      <c r="F357" s="49" t="s">
        <v>530</v>
      </c>
      <c r="G357" s="49" t="s">
        <v>527</v>
      </c>
      <c r="H357" s="170">
        <v>1960200</v>
      </c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 t="s">
        <v>876</v>
      </c>
      <c r="C358" s="169">
        <v>44501</v>
      </c>
      <c r="D358" s="49" t="s">
        <v>518</v>
      </c>
      <c r="E358" s="49" t="s">
        <v>526</v>
      </c>
      <c r="F358" s="49" t="s">
        <v>522</v>
      </c>
      <c r="G358" s="49" t="s">
        <v>523</v>
      </c>
      <c r="H358" s="170">
        <v>16833800</v>
      </c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 t="s">
        <v>877</v>
      </c>
      <c r="C359" s="169">
        <v>44501</v>
      </c>
      <c r="D359" s="49" t="s">
        <v>525</v>
      </c>
      <c r="E359" s="49" t="s">
        <v>370</v>
      </c>
      <c r="F359" s="49" t="s">
        <v>560</v>
      </c>
      <c r="G359" s="49" t="s">
        <v>527</v>
      </c>
      <c r="H359" s="170">
        <v>4127900</v>
      </c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 t="s">
        <v>878</v>
      </c>
      <c r="C360" s="169">
        <v>44503</v>
      </c>
      <c r="D360" s="49" t="s">
        <v>518</v>
      </c>
      <c r="E360" s="49" t="s">
        <v>370</v>
      </c>
      <c r="F360" s="49" t="s">
        <v>530</v>
      </c>
      <c r="G360" s="49" t="s">
        <v>534</v>
      </c>
      <c r="H360" s="170">
        <v>2753500</v>
      </c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 t="s">
        <v>879</v>
      </c>
      <c r="C361" s="169">
        <v>44504</v>
      </c>
      <c r="D361" s="49" t="s">
        <v>518</v>
      </c>
      <c r="E361" s="49" t="s">
        <v>370</v>
      </c>
      <c r="F361" s="49" t="s">
        <v>519</v>
      </c>
      <c r="G361" s="49" t="s">
        <v>534</v>
      </c>
      <c r="H361" s="170">
        <v>10518041</v>
      </c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 t="s">
        <v>880</v>
      </c>
      <c r="C362" s="169">
        <v>44504</v>
      </c>
      <c r="D362" s="49" t="s">
        <v>518</v>
      </c>
      <c r="E362" s="49" t="s">
        <v>370</v>
      </c>
      <c r="F362" s="49" t="s">
        <v>519</v>
      </c>
      <c r="G362" s="49" t="s">
        <v>527</v>
      </c>
      <c r="H362" s="170">
        <v>1554500</v>
      </c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 t="s">
        <v>881</v>
      </c>
      <c r="C363" s="169">
        <v>44505</v>
      </c>
      <c r="D363" s="49" t="s">
        <v>518</v>
      </c>
      <c r="E363" s="49" t="s">
        <v>370</v>
      </c>
      <c r="F363" s="49" t="s">
        <v>519</v>
      </c>
      <c r="G363" s="49" t="s">
        <v>527</v>
      </c>
      <c r="H363" s="170">
        <v>1115870</v>
      </c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 t="s">
        <v>882</v>
      </c>
      <c r="C364" s="169">
        <v>44506</v>
      </c>
      <c r="D364" s="49" t="s">
        <v>518</v>
      </c>
      <c r="E364" s="49" t="s">
        <v>370</v>
      </c>
      <c r="F364" s="49" t="s">
        <v>519</v>
      </c>
      <c r="G364" s="49" t="s">
        <v>534</v>
      </c>
      <c r="H364" s="170">
        <v>15625000</v>
      </c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  <row r="365" spans="2:30">
      <c r="B365" s="49" t="s">
        <v>883</v>
      </c>
      <c r="C365" s="169">
        <v>44506</v>
      </c>
      <c r="D365" s="49" t="s">
        <v>518</v>
      </c>
      <c r="E365" s="49" t="s">
        <v>526</v>
      </c>
      <c r="F365" s="49" t="s">
        <v>519</v>
      </c>
      <c r="G365" s="49" t="s">
        <v>523</v>
      </c>
      <c r="H365" s="170">
        <v>787500</v>
      </c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</row>
    <row r="366" spans="2:30">
      <c r="B366" s="49" t="s">
        <v>884</v>
      </c>
      <c r="C366" s="169">
        <v>44507</v>
      </c>
      <c r="D366" s="49" t="s">
        <v>518</v>
      </c>
      <c r="E366" s="49" t="s">
        <v>370</v>
      </c>
      <c r="F366" s="49" t="s">
        <v>530</v>
      </c>
      <c r="G366" s="49" t="s">
        <v>523</v>
      </c>
      <c r="H366" s="170">
        <v>15750000</v>
      </c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</row>
    <row r="367" spans="2:30">
      <c r="B367" s="49" t="s">
        <v>885</v>
      </c>
      <c r="C367" s="169">
        <v>44507</v>
      </c>
      <c r="D367" s="49" t="s">
        <v>518</v>
      </c>
      <c r="E367" s="49" t="s">
        <v>371</v>
      </c>
      <c r="F367" s="49" t="s">
        <v>530</v>
      </c>
      <c r="G367" s="49" t="s">
        <v>520</v>
      </c>
      <c r="H367" s="170">
        <v>320000</v>
      </c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</row>
    <row r="368" spans="2:30">
      <c r="B368" s="49" t="s">
        <v>886</v>
      </c>
      <c r="C368" s="169">
        <v>44509</v>
      </c>
      <c r="D368" s="49" t="s">
        <v>525</v>
      </c>
      <c r="E368" s="49" t="s">
        <v>526</v>
      </c>
      <c r="F368" s="49" t="s">
        <v>519</v>
      </c>
      <c r="G368" s="49" t="s">
        <v>527</v>
      </c>
      <c r="H368" s="170">
        <v>2611400</v>
      </c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</row>
    <row r="369" spans="2:30">
      <c r="B369" s="49" t="s">
        <v>887</v>
      </c>
      <c r="C369" s="169">
        <v>44509</v>
      </c>
      <c r="D369" s="49" t="s">
        <v>525</v>
      </c>
      <c r="E369" s="49" t="s">
        <v>370</v>
      </c>
      <c r="F369" s="49" t="s">
        <v>560</v>
      </c>
      <c r="G369" s="49" t="s">
        <v>527</v>
      </c>
      <c r="H369" s="170">
        <v>2398000</v>
      </c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</row>
    <row r="370" spans="2:30">
      <c r="B370" s="49" t="s">
        <v>888</v>
      </c>
      <c r="C370" s="169">
        <v>44510</v>
      </c>
      <c r="D370" s="49" t="s">
        <v>518</v>
      </c>
      <c r="E370" s="49" t="s">
        <v>370</v>
      </c>
      <c r="F370" s="49" t="s">
        <v>519</v>
      </c>
      <c r="G370" s="49" t="s">
        <v>527</v>
      </c>
      <c r="H370" s="170">
        <v>2329942</v>
      </c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</row>
    <row r="371" spans="2:30">
      <c r="B371" s="49" t="s">
        <v>889</v>
      </c>
      <c r="C371" s="169">
        <v>44510</v>
      </c>
      <c r="D371" s="49" t="s">
        <v>518</v>
      </c>
      <c r="E371" s="49" t="s">
        <v>526</v>
      </c>
      <c r="F371" s="49" t="s">
        <v>519</v>
      </c>
      <c r="G371" s="49" t="s">
        <v>523</v>
      </c>
      <c r="H371" s="170">
        <v>1305100</v>
      </c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</row>
    <row r="372" spans="2:30">
      <c r="B372" s="49" t="s">
        <v>890</v>
      </c>
      <c r="C372" s="169">
        <v>44510</v>
      </c>
      <c r="D372" s="49" t="s">
        <v>525</v>
      </c>
      <c r="E372" s="49" t="s">
        <v>370</v>
      </c>
      <c r="F372" s="49" t="s">
        <v>519</v>
      </c>
      <c r="G372" s="49" t="s">
        <v>527</v>
      </c>
      <c r="H372" s="170">
        <v>4981500</v>
      </c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</row>
    <row r="373" spans="2:30">
      <c r="B373" s="49" t="s">
        <v>891</v>
      </c>
      <c r="C373" s="169">
        <v>44510</v>
      </c>
      <c r="D373" s="49" t="s">
        <v>518</v>
      </c>
      <c r="E373" s="49" t="s">
        <v>370</v>
      </c>
      <c r="F373" s="49" t="s">
        <v>522</v>
      </c>
      <c r="G373" s="49" t="s">
        <v>520</v>
      </c>
      <c r="H373" s="170">
        <v>535000</v>
      </c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</row>
    <row r="374" spans="2:30">
      <c r="B374" s="49" t="s">
        <v>892</v>
      </c>
      <c r="C374" s="169">
        <v>44510</v>
      </c>
      <c r="D374" s="49" t="s">
        <v>518</v>
      </c>
      <c r="E374" s="49" t="s">
        <v>370</v>
      </c>
      <c r="F374" s="49" t="s">
        <v>519</v>
      </c>
      <c r="G374" s="49" t="s">
        <v>523</v>
      </c>
      <c r="H374" s="170">
        <v>10397500</v>
      </c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</row>
    <row r="375" spans="2:30">
      <c r="B375" s="49" t="s">
        <v>893</v>
      </c>
      <c r="C375" s="169">
        <v>44511</v>
      </c>
      <c r="D375" s="49" t="s">
        <v>518</v>
      </c>
      <c r="E375" s="49" t="s">
        <v>370</v>
      </c>
      <c r="F375" s="49" t="s">
        <v>530</v>
      </c>
      <c r="G375" s="49" t="s">
        <v>523</v>
      </c>
      <c r="H375" s="170">
        <v>2003000</v>
      </c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</row>
    <row r="376" spans="2:30">
      <c r="B376" s="49" t="s">
        <v>894</v>
      </c>
      <c r="C376" s="169">
        <v>44511</v>
      </c>
      <c r="D376" s="49" t="s">
        <v>518</v>
      </c>
      <c r="E376" s="49" t="s">
        <v>370</v>
      </c>
      <c r="F376" s="49" t="s">
        <v>519</v>
      </c>
      <c r="G376" s="49" t="s">
        <v>534</v>
      </c>
      <c r="H376" s="170">
        <v>10808800</v>
      </c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</row>
    <row r="377" spans="2:30">
      <c r="B377" s="49" t="s">
        <v>895</v>
      </c>
      <c r="C377" s="169">
        <v>44511</v>
      </c>
      <c r="D377" s="49" t="s">
        <v>518</v>
      </c>
      <c r="E377" s="49" t="s">
        <v>370</v>
      </c>
      <c r="F377" s="49" t="s">
        <v>519</v>
      </c>
      <c r="G377" s="49" t="s">
        <v>523</v>
      </c>
      <c r="H377" s="170">
        <v>1962400</v>
      </c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</row>
    <row r="378" spans="2:30">
      <c r="B378" s="49" t="s">
        <v>896</v>
      </c>
      <c r="C378" s="169">
        <v>44512</v>
      </c>
      <c r="D378" s="49" t="s">
        <v>518</v>
      </c>
      <c r="E378" s="49" t="s">
        <v>370</v>
      </c>
      <c r="F378" s="49" t="s">
        <v>519</v>
      </c>
      <c r="G378" s="49" t="s">
        <v>523</v>
      </c>
      <c r="H378" s="170">
        <v>2423500</v>
      </c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</row>
    <row r="379" spans="2:30">
      <c r="B379" s="49" t="s">
        <v>897</v>
      </c>
      <c r="C379" s="169">
        <v>44512</v>
      </c>
      <c r="D379" s="49" t="s">
        <v>525</v>
      </c>
      <c r="E379" s="49" t="s">
        <v>370</v>
      </c>
      <c r="F379" s="49" t="s">
        <v>519</v>
      </c>
      <c r="G379" s="49" t="s">
        <v>527</v>
      </c>
      <c r="H379" s="170">
        <v>3067800</v>
      </c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</row>
    <row r="380" spans="2:30">
      <c r="B380" s="49" t="s">
        <v>898</v>
      </c>
      <c r="C380" s="169">
        <v>44513</v>
      </c>
      <c r="D380" s="49" t="s">
        <v>518</v>
      </c>
      <c r="E380" s="49" t="s">
        <v>371</v>
      </c>
      <c r="F380" s="49" t="s">
        <v>519</v>
      </c>
      <c r="G380" s="49" t="s">
        <v>548</v>
      </c>
      <c r="H380" s="170">
        <v>1202090</v>
      </c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</row>
    <row r="381" spans="2:30">
      <c r="B381" s="49" t="s">
        <v>899</v>
      </c>
      <c r="C381" s="169">
        <v>44513</v>
      </c>
      <c r="D381" s="49" t="s">
        <v>518</v>
      </c>
      <c r="E381" s="49" t="s">
        <v>370</v>
      </c>
      <c r="F381" s="49" t="s">
        <v>519</v>
      </c>
      <c r="G381" s="49" t="s">
        <v>523</v>
      </c>
      <c r="H381" s="170">
        <v>3062000</v>
      </c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</row>
    <row r="382" spans="2:30">
      <c r="B382" s="49" t="s">
        <v>900</v>
      </c>
      <c r="C382" s="169">
        <v>44513</v>
      </c>
      <c r="D382" s="49" t="s">
        <v>518</v>
      </c>
      <c r="E382" s="49" t="s">
        <v>370</v>
      </c>
      <c r="F382" s="49" t="s">
        <v>560</v>
      </c>
      <c r="G382" s="49" t="s">
        <v>587</v>
      </c>
      <c r="H382" s="170">
        <v>2815900</v>
      </c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</row>
    <row r="383" spans="2:30">
      <c r="B383" s="49" t="s">
        <v>901</v>
      </c>
      <c r="C383" s="169">
        <v>44513</v>
      </c>
      <c r="D383" s="49" t="s">
        <v>518</v>
      </c>
      <c r="E383" s="49" t="s">
        <v>552</v>
      </c>
      <c r="F383" s="49" t="s">
        <v>530</v>
      </c>
      <c r="G383" s="49" t="s">
        <v>523</v>
      </c>
      <c r="H383" s="170">
        <v>790000</v>
      </c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</row>
    <row r="384" spans="2:30">
      <c r="B384" s="49" t="s">
        <v>902</v>
      </c>
      <c r="C384" s="169">
        <v>44513</v>
      </c>
      <c r="D384" s="49" t="s">
        <v>518</v>
      </c>
      <c r="E384" s="49" t="s">
        <v>370</v>
      </c>
      <c r="F384" s="49" t="s">
        <v>522</v>
      </c>
      <c r="G384" s="49" t="s">
        <v>531</v>
      </c>
      <c r="H384" s="170">
        <v>1975000</v>
      </c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</row>
    <row r="385" spans="2:30">
      <c r="B385" s="49" t="s">
        <v>903</v>
      </c>
      <c r="C385" s="169">
        <v>44514</v>
      </c>
      <c r="D385" s="49" t="s">
        <v>518</v>
      </c>
      <c r="E385" s="49" t="s">
        <v>526</v>
      </c>
      <c r="F385" s="49" t="s">
        <v>530</v>
      </c>
      <c r="G385" s="49" t="s">
        <v>523</v>
      </c>
      <c r="H385" s="170">
        <v>2070000</v>
      </c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</row>
    <row r="386" spans="2:30">
      <c r="B386" s="49" t="s">
        <v>904</v>
      </c>
      <c r="C386" s="169">
        <v>44514</v>
      </c>
      <c r="D386" s="49" t="s">
        <v>518</v>
      </c>
      <c r="E386" s="49" t="s">
        <v>370</v>
      </c>
      <c r="F386" s="49" t="s">
        <v>519</v>
      </c>
      <c r="G386" s="49" t="s">
        <v>523</v>
      </c>
      <c r="H386" s="170">
        <v>847300</v>
      </c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</row>
    <row r="387" spans="2:30">
      <c r="B387" s="49" t="s">
        <v>905</v>
      </c>
      <c r="C387" s="169">
        <v>44515</v>
      </c>
      <c r="D387" s="49" t="s">
        <v>518</v>
      </c>
      <c r="E387" s="49" t="s">
        <v>370</v>
      </c>
      <c r="F387" s="49" t="s">
        <v>519</v>
      </c>
      <c r="G387" s="49" t="s">
        <v>523</v>
      </c>
      <c r="H387" s="170">
        <v>2029750</v>
      </c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</row>
    <row r="388" spans="2:30">
      <c r="B388" s="49" t="s">
        <v>906</v>
      </c>
      <c r="C388" s="169">
        <v>44516</v>
      </c>
      <c r="D388" s="49" t="s">
        <v>525</v>
      </c>
      <c r="E388" s="49" t="s">
        <v>370</v>
      </c>
      <c r="F388" s="49" t="s">
        <v>519</v>
      </c>
      <c r="G388" s="49" t="s">
        <v>527</v>
      </c>
      <c r="H388" s="170">
        <v>2636313</v>
      </c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</row>
    <row r="389" spans="2:30">
      <c r="B389" s="49" t="s">
        <v>907</v>
      </c>
      <c r="C389" s="169">
        <v>44516</v>
      </c>
      <c r="D389" s="49" t="s">
        <v>518</v>
      </c>
      <c r="E389" s="49" t="s">
        <v>370</v>
      </c>
      <c r="F389" s="49" t="s">
        <v>530</v>
      </c>
      <c r="G389" s="49" t="s">
        <v>531</v>
      </c>
      <c r="H389" s="170">
        <v>2080000</v>
      </c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</row>
    <row r="390" spans="2:30">
      <c r="B390" s="49" t="s">
        <v>908</v>
      </c>
      <c r="C390" s="169">
        <v>44516</v>
      </c>
      <c r="D390" s="49" t="s">
        <v>518</v>
      </c>
      <c r="E390" s="49" t="s">
        <v>370</v>
      </c>
      <c r="F390" s="49" t="s">
        <v>522</v>
      </c>
      <c r="G390" s="49" t="s">
        <v>520</v>
      </c>
      <c r="H390" s="170">
        <v>205000</v>
      </c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</row>
    <row r="391" spans="2:30">
      <c r="B391" s="49" t="s">
        <v>909</v>
      </c>
      <c r="C391" s="169">
        <v>44516</v>
      </c>
      <c r="D391" s="49" t="s">
        <v>518</v>
      </c>
      <c r="E391" s="49" t="s">
        <v>370</v>
      </c>
      <c r="F391" s="49" t="s">
        <v>519</v>
      </c>
      <c r="G391" s="49" t="s">
        <v>527</v>
      </c>
      <c r="H391" s="170">
        <v>1936200</v>
      </c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</row>
    <row r="392" spans="2:30">
      <c r="B392" s="49" t="s">
        <v>910</v>
      </c>
      <c r="C392" s="169">
        <v>44517</v>
      </c>
      <c r="D392" s="49" t="s">
        <v>518</v>
      </c>
      <c r="E392" s="49" t="s">
        <v>526</v>
      </c>
      <c r="F392" s="49" t="s">
        <v>519</v>
      </c>
      <c r="G392" s="49" t="s">
        <v>542</v>
      </c>
      <c r="H392" s="170">
        <v>1403100</v>
      </c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</row>
    <row r="393" spans="2:30">
      <c r="B393" s="49" t="s">
        <v>911</v>
      </c>
      <c r="C393" s="169">
        <v>44518</v>
      </c>
      <c r="D393" s="49" t="s">
        <v>518</v>
      </c>
      <c r="E393" s="49" t="s">
        <v>371</v>
      </c>
      <c r="F393" s="49" t="s">
        <v>519</v>
      </c>
      <c r="G393" s="49" t="s">
        <v>523</v>
      </c>
      <c r="H393" s="170">
        <v>315000</v>
      </c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</row>
    <row r="394" spans="2:30">
      <c r="B394" s="49" t="s">
        <v>912</v>
      </c>
      <c r="C394" s="169">
        <v>44519</v>
      </c>
      <c r="D394" s="49" t="s">
        <v>518</v>
      </c>
      <c r="E394" s="49" t="s">
        <v>370</v>
      </c>
      <c r="F394" s="49" t="s">
        <v>530</v>
      </c>
      <c r="G394" s="49" t="s">
        <v>523</v>
      </c>
      <c r="H394" s="170">
        <v>2000000</v>
      </c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</row>
    <row r="395" spans="2:30">
      <c r="B395" s="49" t="s">
        <v>913</v>
      </c>
      <c r="C395" s="169">
        <v>44519</v>
      </c>
      <c r="D395" s="49" t="s">
        <v>518</v>
      </c>
      <c r="E395" s="49" t="s">
        <v>370</v>
      </c>
      <c r="F395" s="49" t="s">
        <v>519</v>
      </c>
      <c r="G395" s="49" t="s">
        <v>523</v>
      </c>
      <c r="H395" s="170">
        <v>9900000</v>
      </c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</row>
    <row r="396" spans="2:30">
      <c r="B396" s="49" t="s">
        <v>914</v>
      </c>
      <c r="C396" s="169">
        <v>44519</v>
      </c>
      <c r="D396" s="49" t="s">
        <v>518</v>
      </c>
      <c r="E396" s="49" t="s">
        <v>371</v>
      </c>
      <c r="F396" s="49" t="s">
        <v>519</v>
      </c>
      <c r="G396" s="49" t="s">
        <v>531</v>
      </c>
      <c r="H396" s="170">
        <v>3255300</v>
      </c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</row>
    <row r="397" spans="2:30">
      <c r="B397" s="49" t="s">
        <v>915</v>
      </c>
      <c r="C397" s="169">
        <v>44519</v>
      </c>
      <c r="D397" s="49" t="s">
        <v>525</v>
      </c>
      <c r="E397" s="49" t="s">
        <v>370</v>
      </c>
      <c r="F397" s="49" t="s">
        <v>519</v>
      </c>
      <c r="G397" s="49" t="s">
        <v>527</v>
      </c>
      <c r="H397" s="170">
        <v>4477175</v>
      </c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</row>
    <row r="398" spans="2:30">
      <c r="B398" s="49" t="s">
        <v>916</v>
      </c>
      <c r="C398" s="169">
        <v>44519</v>
      </c>
      <c r="D398" s="49" t="s">
        <v>518</v>
      </c>
      <c r="E398" s="49" t="s">
        <v>370</v>
      </c>
      <c r="F398" s="49" t="s">
        <v>519</v>
      </c>
      <c r="G398" s="49" t="s">
        <v>531</v>
      </c>
      <c r="H398" s="170">
        <v>2395000</v>
      </c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</row>
    <row r="399" spans="2:30">
      <c r="B399" s="49" t="s">
        <v>917</v>
      </c>
      <c r="C399" s="169">
        <v>44520</v>
      </c>
      <c r="D399" s="49" t="s">
        <v>518</v>
      </c>
      <c r="E399" s="49" t="s">
        <v>370</v>
      </c>
      <c r="F399" s="49" t="s">
        <v>522</v>
      </c>
      <c r="G399" s="49" t="s">
        <v>523</v>
      </c>
      <c r="H399" s="170">
        <v>5550000</v>
      </c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</row>
    <row r="400" spans="2:30">
      <c r="B400" s="49" t="s">
        <v>918</v>
      </c>
      <c r="C400" s="169">
        <v>44521</v>
      </c>
      <c r="D400" s="49" t="s">
        <v>518</v>
      </c>
      <c r="E400" s="49" t="s">
        <v>370</v>
      </c>
      <c r="F400" s="49" t="s">
        <v>560</v>
      </c>
      <c r="G400" s="49" t="s">
        <v>534</v>
      </c>
      <c r="H400" s="170">
        <v>1922800</v>
      </c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</row>
    <row r="401" spans="2:30">
      <c r="B401" s="49" t="s">
        <v>919</v>
      </c>
      <c r="C401" s="169">
        <v>44521</v>
      </c>
      <c r="D401" s="49" t="s">
        <v>518</v>
      </c>
      <c r="E401" s="49" t="s">
        <v>370</v>
      </c>
      <c r="F401" s="49" t="s">
        <v>519</v>
      </c>
      <c r="G401" s="49" t="s">
        <v>527</v>
      </c>
      <c r="H401" s="170">
        <v>3028850</v>
      </c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</row>
    <row r="402" spans="2:30">
      <c r="B402" s="49" t="s">
        <v>920</v>
      </c>
      <c r="C402" s="169">
        <v>44521</v>
      </c>
      <c r="D402" s="49" t="s">
        <v>525</v>
      </c>
      <c r="E402" s="49" t="s">
        <v>370</v>
      </c>
      <c r="F402" s="49" t="s">
        <v>560</v>
      </c>
      <c r="G402" s="49" t="s">
        <v>520</v>
      </c>
      <c r="H402" s="170">
        <v>10811785</v>
      </c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</row>
    <row r="403" spans="2:30">
      <c r="B403" s="49" t="s">
        <v>921</v>
      </c>
      <c r="C403" s="169">
        <v>44522</v>
      </c>
      <c r="D403" s="49" t="s">
        <v>518</v>
      </c>
      <c r="E403" s="49" t="s">
        <v>370</v>
      </c>
      <c r="F403" s="49" t="s">
        <v>522</v>
      </c>
      <c r="G403" s="49" t="s">
        <v>565</v>
      </c>
      <c r="H403" s="170">
        <v>30000</v>
      </c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</row>
    <row r="404" spans="2:30">
      <c r="B404" s="49" t="s">
        <v>922</v>
      </c>
      <c r="C404" s="169">
        <v>44522</v>
      </c>
      <c r="D404" s="49" t="s">
        <v>518</v>
      </c>
      <c r="E404" s="49" t="s">
        <v>370</v>
      </c>
      <c r="F404" s="49" t="s">
        <v>519</v>
      </c>
      <c r="G404" s="49" t="s">
        <v>534</v>
      </c>
      <c r="H404" s="170">
        <v>15700000</v>
      </c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</row>
    <row r="405" spans="2:30">
      <c r="B405" s="49" t="s">
        <v>923</v>
      </c>
      <c r="C405" s="169">
        <v>44522</v>
      </c>
      <c r="D405" s="49" t="s">
        <v>518</v>
      </c>
      <c r="E405" s="49" t="s">
        <v>526</v>
      </c>
      <c r="F405" s="49" t="s">
        <v>530</v>
      </c>
      <c r="G405" s="49" t="s">
        <v>534</v>
      </c>
      <c r="H405" s="170">
        <v>5503255</v>
      </c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</row>
    <row r="406" spans="2:30">
      <c r="B406" s="49" t="s">
        <v>924</v>
      </c>
      <c r="C406" s="169">
        <v>44523</v>
      </c>
      <c r="D406" s="49" t="s">
        <v>518</v>
      </c>
      <c r="E406" s="49" t="s">
        <v>526</v>
      </c>
      <c r="F406" s="49" t="s">
        <v>530</v>
      </c>
      <c r="G406" s="49" t="s">
        <v>587</v>
      </c>
      <c r="H406" s="170">
        <v>5015000</v>
      </c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</row>
    <row r="407" spans="2:30">
      <c r="B407" s="49" t="s">
        <v>925</v>
      </c>
      <c r="C407" s="169">
        <v>44523</v>
      </c>
      <c r="D407" s="49" t="s">
        <v>518</v>
      </c>
      <c r="E407" s="49" t="s">
        <v>371</v>
      </c>
      <c r="F407" s="49" t="s">
        <v>519</v>
      </c>
      <c r="G407" s="49" t="s">
        <v>538</v>
      </c>
      <c r="H407" s="170">
        <v>601000</v>
      </c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</row>
    <row r="408" spans="2:30">
      <c r="B408" s="49" t="s">
        <v>926</v>
      </c>
      <c r="C408" s="169">
        <v>44524</v>
      </c>
      <c r="D408" s="49" t="s">
        <v>518</v>
      </c>
      <c r="E408" s="49" t="s">
        <v>370</v>
      </c>
      <c r="F408" s="49" t="s">
        <v>519</v>
      </c>
      <c r="G408" s="49" t="s">
        <v>520</v>
      </c>
      <c r="H408" s="170">
        <v>1563500</v>
      </c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</row>
    <row r="409" spans="2:30">
      <c r="B409" s="49" t="s">
        <v>927</v>
      </c>
      <c r="C409" s="169">
        <v>44525</v>
      </c>
      <c r="D409" s="49" t="s">
        <v>525</v>
      </c>
      <c r="E409" s="49" t="s">
        <v>370</v>
      </c>
      <c r="F409" s="49" t="s">
        <v>519</v>
      </c>
      <c r="G409" s="49" t="s">
        <v>527</v>
      </c>
      <c r="H409" s="170">
        <v>10979275</v>
      </c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</row>
    <row r="410" spans="2:30">
      <c r="B410" s="49" t="s">
        <v>928</v>
      </c>
      <c r="C410" s="169">
        <v>44525</v>
      </c>
      <c r="D410" s="49" t="s">
        <v>518</v>
      </c>
      <c r="E410" s="49" t="s">
        <v>370</v>
      </c>
      <c r="F410" s="49" t="s">
        <v>519</v>
      </c>
      <c r="G410" s="49" t="s">
        <v>534</v>
      </c>
      <c r="H410" s="170">
        <v>6198000</v>
      </c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</row>
    <row r="411" spans="2:30">
      <c r="B411" s="49" t="s">
        <v>929</v>
      </c>
      <c r="C411" s="169">
        <v>44525</v>
      </c>
      <c r="D411" s="49" t="s">
        <v>518</v>
      </c>
      <c r="E411" s="49" t="s">
        <v>526</v>
      </c>
      <c r="F411" s="49" t="s">
        <v>519</v>
      </c>
      <c r="G411" s="49" t="s">
        <v>523</v>
      </c>
      <c r="H411" s="170">
        <v>504000</v>
      </c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</row>
    <row r="412" spans="2:30">
      <c r="B412" s="49" t="s">
        <v>930</v>
      </c>
      <c r="C412" s="169">
        <v>44526</v>
      </c>
      <c r="D412" s="49" t="s">
        <v>518</v>
      </c>
      <c r="E412" s="49" t="s">
        <v>526</v>
      </c>
      <c r="F412" s="49" t="s">
        <v>530</v>
      </c>
      <c r="G412" s="49" t="s">
        <v>565</v>
      </c>
      <c r="H412" s="170">
        <v>2211300</v>
      </c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</row>
    <row r="413" spans="2:30">
      <c r="B413" s="49" t="s">
        <v>931</v>
      </c>
      <c r="C413" s="169">
        <v>44527</v>
      </c>
      <c r="D413" s="49" t="s">
        <v>525</v>
      </c>
      <c r="E413" s="49" t="s">
        <v>552</v>
      </c>
      <c r="F413" s="49" t="s">
        <v>519</v>
      </c>
      <c r="G413" s="49" t="s">
        <v>527</v>
      </c>
      <c r="H413" s="170">
        <v>6000902</v>
      </c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</row>
    <row r="414" spans="2:30">
      <c r="B414" s="49" t="s">
        <v>932</v>
      </c>
      <c r="C414" s="169">
        <v>44527</v>
      </c>
      <c r="D414" s="49" t="s">
        <v>518</v>
      </c>
      <c r="E414" s="49" t="s">
        <v>370</v>
      </c>
      <c r="F414" s="49" t="s">
        <v>519</v>
      </c>
      <c r="G414" s="49" t="s">
        <v>523</v>
      </c>
      <c r="H414" s="170">
        <v>660473</v>
      </c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</row>
    <row r="415" spans="2:30">
      <c r="B415" s="49" t="s">
        <v>933</v>
      </c>
      <c r="C415" s="169">
        <v>44527</v>
      </c>
      <c r="D415" s="49" t="s">
        <v>518</v>
      </c>
      <c r="E415" s="49" t="s">
        <v>370</v>
      </c>
      <c r="F415" s="49" t="s">
        <v>519</v>
      </c>
      <c r="G415" s="49" t="s">
        <v>527</v>
      </c>
      <c r="H415" s="170">
        <v>4978985</v>
      </c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</row>
    <row r="416" spans="2:30">
      <c r="B416" s="49" t="s">
        <v>934</v>
      </c>
      <c r="C416" s="169">
        <v>44528</v>
      </c>
      <c r="D416" s="49" t="s">
        <v>518</v>
      </c>
      <c r="E416" s="49" t="s">
        <v>370</v>
      </c>
      <c r="F416" s="49" t="s">
        <v>519</v>
      </c>
      <c r="G416" s="49" t="s">
        <v>523</v>
      </c>
      <c r="H416" s="170">
        <v>5213100</v>
      </c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</row>
    <row r="417" spans="2:30">
      <c r="B417" s="49" t="s">
        <v>935</v>
      </c>
      <c r="C417" s="169">
        <v>44528</v>
      </c>
      <c r="D417" s="49" t="s">
        <v>525</v>
      </c>
      <c r="E417" s="49" t="s">
        <v>370</v>
      </c>
      <c r="F417" s="49" t="s">
        <v>560</v>
      </c>
      <c r="G417" s="49" t="s">
        <v>527</v>
      </c>
      <c r="H417" s="170">
        <v>2336132</v>
      </c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</row>
    <row r="418" spans="2:30">
      <c r="B418" s="49" t="s">
        <v>936</v>
      </c>
      <c r="C418" s="169">
        <v>44528</v>
      </c>
      <c r="D418" s="49" t="s">
        <v>518</v>
      </c>
      <c r="E418" s="49" t="s">
        <v>370</v>
      </c>
      <c r="F418" s="49" t="s">
        <v>519</v>
      </c>
      <c r="G418" s="49" t="s">
        <v>523</v>
      </c>
      <c r="H418" s="170">
        <v>6253000</v>
      </c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</row>
    <row r="419" spans="2:30">
      <c r="B419" s="49" t="s">
        <v>937</v>
      </c>
      <c r="C419" s="169">
        <v>44528</v>
      </c>
      <c r="D419" s="49" t="s">
        <v>518</v>
      </c>
      <c r="E419" s="49" t="s">
        <v>370</v>
      </c>
      <c r="F419" s="49" t="s">
        <v>522</v>
      </c>
      <c r="G419" s="49" t="s">
        <v>531</v>
      </c>
      <c r="H419" s="170">
        <v>1500000</v>
      </c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</row>
    <row r="420" spans="2:30">
      <c r="B420" s="49" t="s">
        <v>938</v>
      </c>
      <c r="C420" s="169">
        <v>44528</v>
      </c>
      <c r="D420" s="49" t="s">
        <v>525</v>
      </c>
      <c r="E420" s="49" t="s">
        <v>526</v>
      </c>
      <c r="F420" s="49" t="s">
        <v>560</v>
      </c>
      <c r="G420" s="49" t="s">
        <v>527</v>
      </c>
      <c r="H420" s="170">
        <v>2984500</v>
      </c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</row>
    <row r="421" spans="2:30">
      <c r="B421" s="49" t="s">
        <v>939</v>
      </c>
      <c r="C421" s="169">
        <v>44528</v>
      </c>
      <c r="D421" s="49" t="s">
        <v>518</v>
      </c>
      <c r="E421" s="49" t="s">
        <v>526</v>
      </c>
      <c r="F421" s="49" t="s">
        <v>530</v>
      </c>
      <c r="G421" s="49" t="s">
        <v>523</v>
      </c>
      <c r="H421" s="170">
        <v>2502600</v>
      </c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</row>
    <row r="422" spans="2:30">
      <c r="B422" s="49" t="s">
        <v>940</v>
      </c>
      <c r="C422" s="169">
        <v>44528</v>
      </c>
      <c r="D422" s="49" t="s">
        <v>518</v>
      </c>
      <c r="E422" s="49" t="s">
        <v>370</v>
      </c>
      <c r="F422" s="49" t="s">
        <v>522</v>
      </c>
      <c r="G422" s="49" t="s">
        <v>523</v>
      </c>
      <c r="H422" s="170">
        <v>8115500</v>
      </c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</row>
    <row r="423" spans="2:30">
      <c r="B423" s="49" t="s">
        <v>941</v>
      </c>
      <c r="C423" s="169">
        <v>44529</v>
      </c>
      <c r="D423" s="49" t="s">
        <v>525</v>
      </c>
      <c r="E423" s="49" t="s">
        <v>370</v>
      </c>
      <c r="F423" s="49" t="s">
        <v>519</v>
      </c>
      <c r="G423" s="49" t="s">
        <v>527</v>
      </c>
      <c r="H423" s="170">
        <v>2162291</v>
      </c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</row>
    <row r="424" spans="2:30">
      <c r="B424" s="49" t="s">
        <v>942</v>
      </c>
      <c r="C424" s="169">
        <v>44530</v>
      </c>
      <c r="D424" s="49" t="s">
        <v>525</v>
      </c>
      <c r="E424" s="49" t="s">
        <v>526</v>
      </c>
      <c r="F424" s="49" t="s">
        <v>530</v>
      </c>
      <c r="G424" s="49" t="s">
        <v>527</v>
      </c>
      <c r="H424" s="170">
        <v>4064995</v>
      </c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</row>
    <row r="425" spans="2:30">
      <c r="B425" s="49" t="s">
        <v>943</v>
      </c>
      <c r="C425" s="169">
        <v>44530</v>
      </c>
      <c r="D425" s="49" t="s">
        <v>525</v>
      </c>
      <c r="E425" s="49" t="s">
        <v>370</v>
      </c>
      <c r="F425" s="49" t="s">
        <v>519</v>
      </c>
      <c r="G425" s="49" t="s">
        <v>527</v>
      </c>
      <c r="H425" s="170">
        <v>3295800</v>
      </c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</row>
    <row r="426" spans="2:30">
      <c r="B426" s="49" t="s">
        <v>944</v>
      </c>
      <c r="C426" s="169">
        <v>44530</v>
      </c>
      <c r="D426" s="49" t="s">
        <v>518</v>
      </c>
      <c r="E426" s="49" t="s">
        <v>370</v>
      </c>
      <c r="F426" s="49" t="s">
        <v>519</v>
      </c>
      <c r="G426" s="49" t="s">
        <v>523</v>
      </c>
      <c r="H426" s="170">
        <v>9710700</v>
      </c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</row>
    <row r="427" spans="2:30">
      <c r="B427" s="49" t="s">
        <v>945</v>
      </c>
      <c r="C427" s="169">
        <v>44531</v>
      </c>
      <c r="D427" s="49" t="s">
        <v>518</v>
      </c>
      <c r="E427" s="49" t="s">
        <v>370</v>
      </c>
      <c r="F427" s="49" t="s">
        <v>530</v>
      </c>
      <c r="G427" s="49" t="s">
        <v>523</v>
      </c>
      <c r="H427" s="170">
        <v>2350000</v>
      </c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</row>
    <row r="428" spans="2:30">
      <c r="B428" s="49" t="s">
        <v>946</v>
      </c>
      <c r="C428" s="169">
        <v>44531</v>
      </c>
      <c r="D428" s="49" t="s">
        <v>518</v>
      </c>
      <c r="E428" s="49" t="s">
        <v>370</v>
      </c>
      <c r="F428" s="49" t="s">
        <v>519</v>
      </c>
      <c r="G428" s="49" t="s">
        <v>548</v>
      </c>
      <c r="H428" s="170">
        <v>1807440</v>
      </c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</row>
    <row r="429" spans="2:30">
      <c r="B429" s="49" t="s">
        <v>947</v>
      </c>
      <c r="C429" s="169">
        <v>44531</v>
      </c>
      <c r="D429" s="49" t="s">
        <v>518</v>
      </c>
      <c r="E429" s="49" t="s">
        <v>526</v>
      </c>
      <c r="F429" s="49" t="s">
        <v>530</v>
      </c>
      <c r="G429" s="49" t="s">
        <v>534</v>
      </c>
      <c r="H429" s="170">
        <v>3175400</v>
      </c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</row>
    <row r="430" spans="2:30">
      <c r="B430" s="49" t="s">
        <v>948</v>
      </c>
      <c r="C430" s="169">
        <v>44531</v>
      </c>
      <c r="D430" s="49" t="s">
        <v>518</v>
      </c>
      <c r="E430" s="49" t="s">
        <v>526</v>
      </c>
      <c r="F430" s="49" t="s">
        <v>522</v>
      </c>
      <c r="G430" s="49" t="s">
        <v>523</v>
      </c>
      <c r="H430" s="170">
        <v>3741300</v>
      </c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</row>
    <row r="431" spans="2:30">
      <c r="B431" s="49" t="s">
        <v>949</v>
      </c>
      <c r="C431" s="169">
        <v>44532</v>
      </c>
      <c r="D431" s="49" t="s">
        <v>525</v>
      </c>
      <c r="E431" s="49" t="s">
        <v>370</v>
      </c>
      <c r="F431" s="49" t="s">
        <v>519</v>
      </c>
      <c r="G431" s="49" t="s">
        <v>527</v>
      </c>
      <c r="H431" s="170">
        <v>2806200</v>
      </c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</row>
    <row r="432" spans="2:30">
      <c r="B432" s="49" t="s">
        <v>950</v>
      </c>
      <c r="C432" s="169">
        <v>44532</v>
      </c>
      <c r="D432" s="49" t="s">
        <v>518</v>
      </c>
      <c r="E432" s="49" t="s">
        <v>552</v>
      </c>
      <c r="F432" s="49" t="s">
        <v>519</v>
      </c>
      <c r="G432" s="49" t="s">
        <v>523</v>
      </c>
      <c r="H432" s="170">
        <v>6169400</v>
      </c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</row>
    <row r="433" spans="2:30">
      <c r="B433" s="49" t="s">
        <v>951</v>
      </c>
      <c r="C433" s="169">
        <v>44532</v>
      </c>
      <c r="D433" s="49" t="s">
        <v>518</v>
      </c>
      <c r="E433" s="49" t="s">
        <v>370</v>
      </c>
      <c r="F433" s="49" t="s">
        <v>560</v>
      </c>
      <c r="G433" s="49" t="s">
        <v>587</v>
      </c>
      <c r="H433" s="170">
        <v>2325718</v>
      </c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</row>
    <row r="434" spans="2:30">
      <c r="B434" s="49" t="s">
        <v>952</v>
      </c>
      <c r="C434" s="169">
        <v>44533</v>
      </c>
      <c r="D434" s="49" t="s">
        <v>518</v>
      </c>
      <c r="E434" s="49" t="s">
        <v>370</v>
      </c>
      <c r="F434" s="49" t="s">
        <v>519</v>
      </c>
      <c r="G434" s="49" t="s">
        <v>565</v>
      </c>
      <c r="H434" s="170">
        <v>245000</v>
      </c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</row>
    <row r="435" spans="2:30">
      <c r="B435" s="49" t="s">
        <v>953</v>
      </c>
      <c r="C435" s="169">
        <v>44533</v>
      </c>
      <c r="D435" s="49" t="s">
        <v>518</v>
      </c>
      <c r="E435" s="49" t="s">
        <v>526</v>
      </c>
      <c r="F435" s="49" t="s">
        <v>519</v>
      </c>
      <c r="G435" s="49" t="s">
        <v>527</v>
      </c>
      <c r="H435" s="170">
        <v>4201800</v>
      </c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</row>
    <row r="436" spans="2:30">
      <c r="B436" s="49" t="s">
        <v>954</v>
      </c>
      <c r="C436" s="169">
        <v>44534</v>
      </c>
      <c r="D436" s="49" t="s">
        <v>525</v>
      </c>
      <c r="E436" s="49" t="s">
        <v>526</v>
      </c>
      <c r="F436" s="49" t="s">
        <v>519</v>
      </c>
      <c r="G436" s="49" t="s">
        <v>527</v>
      </c>
      <c r="H436" s="170">
        <v>2820265</v>
      </c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</row>
    <row r="437" spans="2:30">
      <c r="B437" s="49" t="s">
        <v>955</v>
      </c>
      <c r="C437" s="169">
        <v>44534</v>
      </c>
      <c r="D437" s="49" t="s">
        <v>518</v>
      </c>
      <c r="E437" s="49" t="s">
        <v>370</v>
      </c>
      <c r="F437" s="49" t="s">
        <v>519</v>
      </c>
      <c r="G437" s="49" t="s">
        <v>534</v>
      </c>
      <c r="H437" s="170">
        <v>12220000</v>
      </c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</row>
    <row r="438" spans="2:30">
      <c r="B438" s="49" t="s">
        <v>956</v>
      </c>
      <c r="C438" s="169">
        <v>44535</v>
      </c>
      <c r="D438" s="49" t="s">
        <v>518</v>
      </c>
      <c r="E438" s="49" t="s">
        <v>370</v>
      </c>
      <c r="F438" s="49" t="s">
        <v>519</v>
      </c>
      <c r="G438" s="49" t="s">
        <v>523</v>
      </c>
      <c r="H438" s="170">
        <v>1144300</v>
      </c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</row>
    <row r="439" spans="2:30">
      <c r="B439" s="49" t="s">
        <v>957</v>
      </c>
      <c r="C439" s="169">
        <v>44535</v>
      </c>
      <c r="D439" s="49" t="s">
        <v>518</v>
      </c>
      <c r="E439" s="49" t="s">
        <v>370</v>
      </c>
      <c r="F439" s="49" t="s">
        <v>519</v>
      </c>
      <c r="G439" s="49" t="s">
        <v>523</v>
      </c>
      <c r="H439" s="170">
        <v>4530000</v>
      </c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</row>
    <row r="440" spans="2:30">
      <c r="B440" s="49" t="s">
        <v>958</v>
      </c>
      <c r="C440" s="169">
        <v>44535</v>
      </c>
      <c r="D440" s="49" t="s">
        <v>518</v>
      </c>
      <c r="E440" s="49" t="s">
        <v>552</v>
      </c>
      <c r="F440" s="49" t="s">
        <v>519</v>
      </c>
      <c r="G440" s="49" t="s">
        <v>523</v>
      </c>
      <c r="H440" s="170">
        <v>552300</v>
      </c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</row>
    <row r="441" spans="2:30">
      <c r="B441" s="49" t="s">
        <v>959</v>
      </c>
      <c r="C441" s="169">
        <v>44535</v>
      </c>
      <c r="D441" s="49" t="s">
        <v>518</v>
      </c>
      <c r="E441" s="49" t="s">
        <v>370</v>
      </c>
      <c r="F441" s="49" t="s">
        <v>530</v>
      </c>
      <c r="G441" s="49" t="s">
        <v>534</v>
      </c>
      <c r="H441" s="170">
        <v>2000300</v>
      </c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</row>
    <row r="442" spans="2:30">
      <c r="B442" s="49" t="s">
        <v>960</v>
      </c>
      <c r="C442" s="169">
        <v>44535</v>
      </c>
      <c r="D442" s="49" t="s">
        <v>518</v>
      </c>
      <c r="E442" s="49" t="s">
        <v>370</v>
      </c>
      <c r="F442" s="49" t="s">
        <v>519</v>
      </c>
      <c r="G442" s="49" t="s">
        <v>523</v>
      </c>
      <c r="H442" s="170">
        <v>3990000</v>
      </c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</row>
    <row r="443" spans="2:30">
      <c r="B443" s="49" t="s">
        <v>961</v>
      </c>
      <c r="C443" s="169">
        <v>44537</v>
      </c>
      <c r="D443" s="49" t="s">
        <v>518</v>
      </c>
      <c r="E443" s="49" t="s">
        <v>370</v>
      </c>
      <c r="F443" s="49" t="s">
        <v>519</v>
      </c>
      <c r="G443" s="49" t="s">
        <v>523</v>
      </c>
      <c r="H443" s="170">
        <v>5850000</v>
      </c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</row>
    <row r="444" spans="2:30">
      <c r="B444" s="49" t="s">
        <v>962</v>
      </c>
      <c r="C444" s="169">
        <v>44537</v>
      </c>
      <c r="D444" s="49" t="s">
        <v>518</v>
      </c>
      <c r="E444" s="49" t="s">
        <v>370</v>
      </c>
      <c r="F444" s="49" t="s">
        <v>519</v>
      </c>
      <c r="G444" s="49" t="s">
        <v>523</v>
      </c>
      <c r="H444" s="170">
        <v>6250000</v>
      </c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</row>
    <row r="445" spans="2:30">
      <c r="B445" s="49" t="s">
        <v>963</v>
      </c>
      <c r="C445" s="169">
        <v>44537</v>
      </c>
      <c r="D445" s="49" t="s">
        <v>518</v>
      </c>
      <c r="E445" s="49" t="s">
        <v>552</v>
      </c>
      <c r="F445" s="49" t="s">
        <v>519</v>
      </c>
      <c r="G445" s="49" t="s">
        <v>523</v>
      </c>
      <c r="H445" s="170">
        <v>1327600</v>
      </c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</row>
    <row r="446" spans="2:30">
      <c r="B446" s="49" t="s">
        <v>964</v>
      </c>
      <c r="C446" s="169">
        <v>44537</v>
      </c>
      <c r="D446" s="49" t="s">
        <v>518</v>
      </c>
      <c r="E446" s="49" t="s">
        <v>370</v>
      </c>
      <c r="F446" s="49" t="s">
        <v>530</v>
      </c>
      <c r="G446" s="49" t="s">
        <v>531</v>
      </c>
      <c r="H446" s="170">
        <v>1510000</v>
      </c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</row>
    <row r="447" spans="2:30">
      <c r="B447" s="49" t="s">
        <v>965</v>
      </c>
      <c r="C447" s="169">
        <v>44538</v>
      </c>
      <c r="D447" s="49" t="s">
        <v>518</v>
      </c>
      <c r="E447" s="49" t="s">
        <v>370</v>
      </c>
      <c r="F447" s="49" t="s">
        <v>519</v>
      </c>
      <c r="G447" s="49" t="s">
        <v>523</v>
      </c>
      <c r="H447" s="170">
        <v>3871000</v>
      </c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</row>
    <row r="448" spans="2:30">
      <c r="B448" s="49" t="s">
        <v>966</v>
      </c>
      <c r="C448" s="169">
        <v>44539</v>
      </c>
      <c r="D448" s="49" t="s">
        <v>518</v>
      </c>
      <c r="E448" s="49" t="s">
        <v>370</v>
      </c>
      <c r="F448" s="49" t="s">
        <v>519</v>
      </c>
      <c r="G448" s="49" t="s">
        <v>523</v>
      </c>
      <c r="H448" s="170">
        <v>513300</v>
      </c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</row>
    <row r="449" spans="2:30">
      <c r="B449" s="49" t="s">
        <v>967</v>
      </c>
      <c r="C449" s="169">
        <v>44539</v>
      </c>
      <c r="D449" s="49" t="s">
        <v>525</v>
      </c>
      <c r="E449" s="49" t="s">
        <v>370</v>
      </c>
      <c r="F449" s="49" t="s">
        <v>519</v>
      </c>
      <c r="G449" s="49" t="s">
        <v>527</v>
      </c>
      <c r="H449" s="170">
        <v>2943800</v>
      </c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</row>
    <row r="450" spans="2:30">
      <c r="B450" s="49" t="s">
        <v>968</v>
      </c>
      <c r="C450" s="169">
        <v>44539</v>
      </c>
      <c r="D450" s="49" t="s">
        <v>518</v>
      </c>
      <c r="E450" s="49" t="s">
        <v>526</v>
      </c>
      <c r="F450" s="49" t="s">
        <v>530</v>
      </c>
      <c r="G450" s="49" t="s">
        <v>587</v>
      </c>
      <c r="H450" s="170">
        <v>3952500</v>
      </c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</row>
    <row r="451" spans="2:30">
      <c r="B451" s="49" t="s">
        <v>969</v>
      </c>
      <c r="C451" s="169">
        <v>44539</v>
      </c>
      <c r="D451" s="49" t="s">
        <v>518</v>
      </c>
      <c r="E451" s="49" t="s">
        <v>370</v>
      </c>
      <c r="F451" s="49" t="s">
        <v>519</v>
      </c>
      <c r="G451" s="49" t="s">
        <v>523</v>
      </c>
      <c r="H451" s="170">
        <v>8923000</v>
      </c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</row>
    <row r="452" spans="2:30">
      <c r="B452" s="49" t="s">
        <v>970</v>
      </c>
      <c r="C452" s="169">
        <v>44539</v>
      </c>
      <c r="D452" s="49" t="s">
        <v>518</v>
      </c>
      <c r="E452" s="49" t="s">
        <v>526</v>
      </c>
      <c r="F452" s="49" t="s">
        <v>522</v>
      </c>
      <c r="G452" s="49" t="s">
        <v>523</v>
      </c>
      <c r="H452" s="170">
        <v>2900000</v>
      </c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</row>
    <row r="453" spans="2:30">
      <c r="B453" s="49" t="s">
        <v>971</v>
      </c>
      <c r="C453" s="169">
        <v>44539</v>
      </c>
      <c r="D453" s="49" t="s">
        <v>518</v>
      </c>
      <c r="E453" s="49" t="s">
        <v>370</v>
      </c>
      <c r="F453" s="49" t="s">
        <v>519</v>
      </c>
      <c r="G453" s="49" t="s">
        <v>534</v>
      </c>
      <c r="H453" s="170">
        <v>6450000</v>
      </c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</row>
    <row r="454" spans="2:30">
      <c r="B454" s="49" t="s">
        <v>972</v>
      </c>
      <c r="C454" s="169">
        <v>44540</v>
      </c>
      <c r="D454" s="49" t="s">
        <v>518</v>
      </c>
      <c r="E454" s="49" t="s">
        <v>370</v>
      </c>
      <c r="F454" s="49" t="s">
        <v>519</v>
      </c>
      <c r="G454" s="49" t="s">
        <v>523</v>
      </c>
      <c r="H454" s="170">
        <v>4479400</v>
      </c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</row>
    <row r="455" spans="2:30">
      <c r="B455" s="49" t="s">
        <v>973</v>
      </c>
      <c r="C455" s="169">
        <v>44541</v>
      </c>
      <c r="D455" s="49" t="s">
        <v>518</v>
      </c>
      <c r="E455" s="49" t="s">
        <v>526</v>
      </c>
      <c r="F455" s="49" t="s">
        <v>519</v>
      </c>
      <c r="G455" s="49" t="s">
        <v>527</v>
      </c>
      <c r="H455" s="170">
        <v>2030600</v>
      </c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</row>
    <row r="456" spans="2:30">
      <c r="B456" s="49" t="s">
        <v>974</v>
      </c>
      <c r="C456" s="169">
        <v>44541</v>
      </c>
      <c r="D456" s="49" t="s">
        <v>525</v>
      </c>
      <c r="E456" s="49" t="s">
        <v>370</v>
      </c>
      <c r="F456" s="49" t="s">
        <v>519</v>
      </c>
      <c r="G456" s="49" t="s">
        <v>527</v>
      </c>
      <c r="H456" s="170">
        <v>2013357</v>
      </c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</row>
    <row r="457" spans="2:30">
      <c r="B457" s="49" t="s">
        <v>975</v>
      </c>
      <c r="C457" s="169">
        <v>44541</v>
      </c>
      <c r="D457" s="49" t="s">
        <v>525</v>
      </c>
      <c r="E457" s="49" t="s">
        <v>370</v>
      </c>
      <c r="F457" s="49" t="s">
        <v>519</v>
      </c>
      <c r="G457" s="49" t="s">
        <v>527</v>
      </c>
      <c r="H457" s="170">
        <v>4017155</v>
      </c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</row>
    <row r="458" spans="2:30">
      <c r="B458" s="49" t="s">
        <v>976</v>
      </c>
      <c r="C458" s="169">
        <v>44541</v>
      </c>
      <c r="D458" s="49" t="s">
        <v>518</v>
      </c>
      <c r="E458" s="49" t="s">
        <v>370</v>
      </c>
      <c r="F458" s="49" t="s">
        <v>519</v>
      </c>
      <c r="G458" s="49" t="s">
        <v>534</v>
      </c>
      <c r="H458" s="170">
        <v>11650000</v>
      </c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</row>
    <row r="459" spans="2:30">
      <c r="B459" s="49" t="s">
        <v>977</v>
      </c>
      <c r="C459" s="169">
        <v>44542</v>
      </c>
      <c r="D459" s="49" t="s">
        <v>518</v>
      </c>
      <c r="E459" s="49" t="s">
        <v>370</v>
      </c>
      <c r="F459" s="49" t="s">
        <v>519</v>
      </c>
      <c r="G459" s="49" t="s">
        <v>523</v>
      </c>
      <c r="H459" s="170">
        <v>9250000</v>
      </c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</row>
    <row r="460" spans="2:30">
      <c r="B460" s="49" t="s">
        <v>978</v>
      </c>
      <c r="C460" s="169">
        <v>44542</v>
      </c>
      <c r="D460" s="49" t="s">
        <v>525</v>
      </c>
      <c r="E460" s="49" t="s">
        <v>552</v>
      </c>
      <c r="F460" s="49" t="s">
        <v>519</v>
      </c>
      <c r="G460" s="49" t="s">
        <v>527</v>
      </c>
      <c r="H460" s="170">
        <v>2198800</v>
      </c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</row>
    <row r="461" spans="2:30">
      <c r="B461" s="49" t="s">
        <v>979</v>
      </c>
      <c r="C461" s="169">
        <v>44542</v>
      </c>
      <c r="D461" s="49" t="s">
        <v>525</v>
      </c>
      <c r="E461" s="49" t="s">
        <v>370</v>
      </c>
      <c r="F461" s="49" t="s">
        <v>519</v>
      </c>
      <c r="G461" s="49" t="s">
        <v>527</v>
      </c>
      <c r="H461" s="170">
        <v>3553009</v>
      </c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</row>
    <row r="462" spans="2:30">
      <c r="B462" s="49" t="s">
        <v>980</v>
      </c>
      <c r="C462" s="169">
        <v>44542</v>
      </c>
      <c r="D462" s="49" t="s">
        <v>518</v>
      </c>
      <c r="E462" s="49" t="s">
        <v>526</v>
      </c>
      <c r="F462" s="49" t="s">
        <v>530</v>
      </c>
      <c r="G462" s="49" t="s">
        <v>523</v>
      </c>
      <c r="H462" s="170">
        <v>1063100</v>
      </c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</row>
    <row r="463" spans="2:30">
      <c r="B463" s="49" t="s">
        <v>981</v>
      </c>
      <c r="C463" s="169">
        <v>44543</v>
      </c>
      <c r="D463" s="49" t="s">
        <v>518</v>
      </c>
      <c r="E463" s="49" t="s">
        <v>370</v>
      </c>
      <c r="F463" s="49" t="s">
        <v>530</v>
      </c>
      <c r="G463" s="49" t="s">
        <v>523</v>
      </c>
      <c r="H463" s="170">
        <v>2854500</v>
      </c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</row>
    <row r="464" spans="2:30">
      <c r="B464" s="49" t="s">
        <v>982</v>
      </c>
      <c r="C464" s="169">
        <v>44543</v>
      </c>
      <c r="D464" s="49" t="s">
        <v>518</v>
      </c>
      <c r="E464" s="49" t="s">
        <v>370</v>
      </c>
      <c r="F464" s="49" t="s">
        <v>530</v>
      </c>
      <c r="G464" s="49" t="s">
        <v>516</v>
      </c>
      <c r="H464" s="170">
        <v>3356200</v>
      </c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</row>
    <row r="465" spans="2:30">
      <c r="B465" s="49" t="s">
        <v>983</v>
      </c>
      <c r="C465" s="169">
        <v>44544</v>
      </c>
      <c r="D465" s="49" t="s">
        <v>525</v>
      </c>
      <c r="E465" s="49" t="s">
        <v>370</v>
      </c>
      <c r="F465" s="49" t="s">
        <v>519</v>
      </c>
      <c r="G465" s="49" t="s">
        <v>527</v>
      </c>
      <c r="H465" s="170">
        <v>1882600</v>
      </c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</row>
    <row r="466" spans="2:30">
      <c r="B466" s="49" t="s">
        <v>984</v>
      </c>
      <c r="C466" s="169">
        <v>44544</v>
      </c>
      <c r="D466" s="49" t="s">
        <v>525</v>
      </c>
      <c r="E466" s="49" t="s">
        <v>370</v>
      </c>
      <c r="F466" s="49" t="s">
        <v>519</v>
      </c>
      <c r="G466" s="49" t="s">
        <v>527</v>
      </c>
      <c r="H466" s="170">
        <v>2393232</v>
      </c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</row>
    <row r="467" spans="2:30">
      <c r="B467" s="49" t="s">
        <v>985</v>
      </c>
      <c r="C467" s="169">
        <v>44544</v>
      </c>
      <c r="D467" s="49" t="s">
        <v>518</v>
      </c>
      <c r="E467" s="49" t="s">
        <v>370</v>
      </c>
      <c r="F467" s="49" t="s">
        <v>519</v>
      </c>
      <c r="G467" s="49" t="s">
        <v>534</v>
      </c>
      <c r="H467" s="170">
        <v>14678200</v>
      </c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</row>
    <row r="468" spans="2:30">
      <c r="B468" s="49" t="s">
        <v>986</v>
      </c>
      <c r="C468" s="169">
        <v>44547</v>
      </c>
      <c r="D468" s="49" t="s">
        <v>525</v>
      </c>
      <c r="E468" s="49" t="s">
        <v>370</v>
      </c>
      <c r="F468" s="49" t="s">
        <v>519</v>
      </c>
      <c r="G468" s="49" t="s">
        <v>527</v>
      </c>
      <c r="H468" s="170">
        <v>5017360</v>
      </c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</row>
    <row r="469" spans="2:30">
      <c r="B469" s="49" t="s">
        <v>987</v>
      </c>
      <c r="C469" s="169">
        <v>44548</v>
      </c>
      <c r="D469" s="49" t="s">
        <v>518</v>
      </c>
      <c r="E469" s="49" t="s">
        <v>370</v>
      </c>
      <c r="F469" s="49" t="s">
        <v>519</v>
      </c>
      <c r="G469" s="49" t="s">
        <v>523</v>
      </c>
      <c r="H469" s="170">
        <v>2625000</v>
      </c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</row>
    <row r="470" spans="2:30">
      <c r="B470" s="49" t="s">
        <v>988</v>
      </c>
      <c r="C470" s="169">
        <v>44549</v>
      </c>
      <c r="D470" s="49" t="s">
        <v>518</v>
      </c>
      <c r="E470" s="49" t="s">
        <v>370</v>
      </c>
      <c r="F470" s="49" t="s">
        <v>519</v>
      </c>
      <c r="G470" s="49" t="s">
        <v>534</v>
      </c>
      <c r="H470" s="170">
        <v>285700</v>
      </c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</row>
    <row r="471" spans="2:30">
      <c r="B471" s="49" t="s">
        <v>989</v>
      </c>
      <c r="C471" s="169">
        <v>44549</v>
      </c>
      <c r="D471" s="49" t="s">
        <v>518</v>
      </c>
      <c r="E471" s="49" t="s">
        <v>370</v>
      </c>
      <c r="F471" s="49" t="s">
        <v>522</v>
      </c>
      <c r="G471" s="49" t="s">
        <v>520</v>
      </c>
      <c r="H471" s="170">
        <v>275000</v>
      </c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</row>
    <row r="472" spans="2:30">
      <c r="B472" s="49" t="s">
        <v>990</v>
      </c>
      <c r="C472" s="169">
        <v>44549</v>
      </c>
      <c r="D472" s="49" t="s">
        <v>518</v>
      </c>
      <c r="E472" s="49" t="s">
        <v>370</v>
      </c>
      <c r="F472" s="49" t="s">
        <v>519</v>
      </c>
      <c r="G472" s="49" t="s">
        <v>534</v>
      </c>
      <c r="H472" s="170">
        <v>10396250</v>
      </c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</row>
    <row r="473" spans="2:30">
      <c r="B473" s="49" t="s">
        <v>991</v>
      </c>
      <c r="C473" s="169">
        <v>44549</v>
      </c>
      <c r="D473" s="49" t="s">
        <v>518</v>
      </c>
      <c r="E473" s="49" t="s">
        <v>370</v>
      </c>
      <c r="F473" s="49" t="s">
        <v>522</v>
      </c>
      <c r="G473" s="49" t="s">
        <v>523</v>
      </c>
      <c r="H473" s="170">
        <v>27208210</v>
      </c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</row>
    <row r="474" spans="2:30">
      <c r="B474" s="49" t="s">
        <v>992</v>
      </c>
      <c r="C474" s="169">
        <v>44549</v>
      </c>
      <c r="D474" s="49" t="s">
        <v>518</v>
      </c>
      <c r="E474" s="49" t="s">
        <v>526</v>
      </c>
      <c r="F474" s="49" t="s">
        <v>530</v>
      </c>
      <c r="G474" s="49" t="s">
        <v>534</v>
      </c>
      <c r="H474" s="170">
        <v>1740000</v>
      </c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</row>
    <row r="475" spans="2:30">
      <c r="B475" s="49" t="s">
        <v>993</v>
      </c>
      <c r="C475" s="169">
        <v>44549</v>
      </c>
      <c r="D475" s="49" t="s">
        <v>525</v>
      </c>
      <c r="E475" s="49" t="s">
        <v>526</v>
      </c>
      <c r="F475" s="49" t="s">
        <v>560</v>
      </c>
      <c r="G475" s="49" t="s">
        <v>527</v>
      </c>
      <c r="H475" s="170">
        <v>2464755</v>
      </c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</row>
    <row r="476" spans="2:30">
      <c r="B476" s="49" t="s">
        <v>994</v>
      </c>
      <c r="C476" s="169">
        <v>44550</v>
      </c>
      <c r="D476" s="49" t="s">
        <v>518</v>
      </c>
      <c r="E476" s="49" t="s">
        <v>370</v>
      </c>
      <c r="F476" s="49" t="s">
        <v>519</v>
      </c>
      <c r="G476" s="49" t="s">
        <v>534</v>
      </c>
      <c r="H476" s="170">
        <v>535000</v>
      </c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</row>
    <row r="477" spans="2:30">
      <c r="B477" s="49" t="s">
        <v>995</v>
      </c>
      <c r="C477" s="169">
        <v>44550</v>
      </c>
      <c r="D477" s="49" t="s">
        <v>518</v>
      </c>
      <c r="E477" s="49" t="s">
        <v>370</v>
      </c>
      <c r="F477" s="49" t="s">
        <v>519</v>
      </c>
      <c r="G477" s="49" t="s">
        <v>587</v>
      </c>
      <c r="H477" s="170">
        <v>2837500</v>
      </c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</row>
    <row r="478" spans="2:30">
      <c r="B478" s="49" t="s">
        <v>996</v>
      </c>
      <c r="C478" s="169">
        <v>44551</v>
      </c>
      <c r="D478" s="49" t="s">
        <v>518</v>
      </c>
      <c r="E478" s="49" t="s">
        <v>526</v>
      </c>
      <c r="F478" s="49" t="s">
        <v>530</v>
      </c>
      <c r="G478" s="49" t="s">
        <v>548</v>
      </c>
      <c r="H478" s="170">
        <v>1400000</v>
      </c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</row>
    <row r="479" spans="2:30">
      <c r="B479" s="49" t="s">
        <v>997</v>
      </c>
      <c r="C479" s="169">
        <v>44551</v>
      </c>
      <c r="D479" s="49" t="s">
        <v>518</v>
      </c>
      <c r="E479" s="49" t="s">
        <v>526</v>
      </c>
      <c r="F479" s="49" t="s">
        <v>519</v>
      </c>
      <c r="G479" s="49" t="s">
        <v>587</v>
      </c>
      <c r="H479" s="170">
        <v>1711268</v>
      </c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</row>
    <row r="480" spans="2:30">
      <c r="B480" s="49" t="s">
        <v>998</v>
      </c>
      <c r="C480" s="169">
        <v>44551</v>
      </c>
      <c r="D480" s="49" t="s">
        <v>518</v>
      </c>
      <c r="E480" s="49" t="s">
        <v>370</v>
      </c>
      <c r="F480" s="49" t="s">
        <v>530</v>
      </c>
      <c r="G480" s="49" t="s">
        <v>531</v>
      </c>
      <c r="H480" s="170">
        <v>1780000</v>
      </c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</row>
    <row r="481" spans="2:30">
      <c r="B481" s="49" t="s">
        <v>999</v>
      </c>
      <c r="C481" s="169">
        <v>44551</v>
      </c>
      <c r="D481" s="49" t="s">
        <v>518</v>
      </c>
      <c r="E481" s="49" t="s">
        <v>370</v>
      </c>
      <c r="F481" s="49" t="s">
        <v>519</v>
      </c>
      <c r="G481" s="49" t="s">
        <v>523</v>
      </c>
      <c r="H481" s="170">
        <v>10746600</v>
      </c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</row>
    <row r="482" spans="2:30">
      <c r="B482" s="49" t="s">
        <v>1000</v>
      </c>
      <c r="C482" s="169">
        <v>44551</v>
      </c>
      <c r="D482" s="49" t="s">
        <v>518</v>
      </c>
      <c r="E482" s="49" t="s">
        <v>370</v>
      </c>
      <c r="F482" s="49" t="s">
        <v>522</v>
      </c>
      <c r="G482" s="49" t="s">
        <v>520</v>
      </c>
      <c r="H482" s="170">
        <v>645000</v>
      </c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</row>
    <row r="483" spans="2:30">
      <c r="B483" s="49" t="s">
        <v>1001</v>
      </c>
      <c r="C483" s="169">
        <v>44552</v>
      </c>
      <c r="D483" s="49" t="s">
        <v>525</v>
      </c>
      <c r="E483" s="49" t="s">
        <v>370</v>
      </c>
      <c r="F483" s="49" t="s">
        <v>519</v>
      </c>
      <c r="G483" s="49" t="s">
        <v>527</v>
      </c>
      <c r="H483" s="170">
        <v>3724339</v>
      </c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</row>
    <row r="484" spans="2:30">
      <c r="B484" s="49" t="s">
        <v>1002</v>
      </c>
      <c r="C484" s="169">
        <v>44552</v>
      </c>
      <c r="D484" s="49" t="s">
        <v>518</v>
      </c>
      <c r="E484" s="49" t="s">
        <v>370</v>
      </c>
      <c r="F484" s="49" t="s">
        <v>519</v>
      </c>
      <c r="G484" s="49" t="s">
        <v>523</v>
      </c>
      <c r="H484" s="170">
        <v>12493000</v>
      </c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</row>
    <row r="485" spans="2:30">
      <c r="B485" s="49" t="s">
        <v>1003</v>
      </c>
      <c r="C485" s="169">
        <v>44552</v>
      </c>
      <c r="D485" s="49" t="s">
        <v>518</v>
      </c>
      <c r="E485" s="49" t="s">
        <v>526</v>
      </c>
      <c r="F485" s="49" t="s">
        <v>519</v>
      </c>
      <c r="G485" s="49" t="s">
        <v>520</v>
      </c>
      <c r="H485" s="170">
        <v>539040</v>
      </c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</row>
    <row r="486" spans="2:30">
      <c r="B486" s="49" t="s">
        <v>1004</v>
      </c>
      <c r="C486" s="169">
        <v>44552</v>
      </c>
      <c r="D486" s="49" t="s">
        <v>518</v>
      </c>
      <c r="E486" s="49" t="s">
        <v>370</v>
      </c>
      <c r="F486" s="49" t="s">
        <v>519</v>
      </c>
      <c r="G486" s="49" t="s">
        <v>520</v>
      </c>
      <c r="H486" s="170">
        <v>2159000</v>
      </c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</row>
    <row r="487" spans="2:30">
      <c r="B487" s="49" t="s">
        <v>1005</v>
      </c>
      <c r="C487" s="169">
        <v>44553</v>
      </c>
      <c r="D487" s="49" t="s">
        <v>518</v>
      </c>
      <c r="E487" s="49" t="s">
        <v>370</v>
      </c>
      <c r="F487" s="49" t="s">
        <v>519</v>
      </c>
      <c r="G487" s="49" t="s">
        <v>523</v>
      </c>
      <c r="H487" s="170">
        <v>3750000</v>
      </c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</row>
    <row r="488" spans="2:30">
      <c r="B488" s="49" t="s">
        <v>1006</v>
      </c>
      <c r="C488" s="169">
        <v>44553</v>
      </c>
      <c r="D488" s="49" t="s">
        <v>525</v>
      </c>
      <c r="E488" s="49" t="s">
        <v>370</v>
      </c>
      <c r="F488" s="49" t="s">
        <v>560</v>
      </c>
      <c r="G488" s="49" t="s">
        <v>527</v>
      </c>
      <c r="H488" s="170">
        <v>100000</v>
      </c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</row>
    <row r="489" spans="2:30">
      <c r="B489" s="49" t="s">
        <v>1007</v>
      </c>
      <c r="C489" s="169">
        <v>44553</v>
      </c>
      <c r="D489" s="49" t="s">
        <v>525</v>
      </c>
      <c r="E489" s="49" t="s">
        <v>370</v>
      </c>
      <c r="F489" s="49" t="s">
        <v>560</v>
      </c>
      <c r="G489" s="49" t="s">
        <v>527</v>
      </c>
      <c r="H489" s="170">
        <v>1121600</v>
      </c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</row>
    <row r="490" spans="2:30">
      <c r="B490" s="49" t="s">
        <v>1008</v>
      </c>
      <c r="C490" s="169">
        <v>44554</v>
      </c>
      <c r="D490" s="49" t="s">
        <v>518</v>
      </c>
      <c r="E490" s="49" t="s">
        <v>370</v>
      </c>
      <c r="F490" s="49" t="s">
        <v>522</v>
      </c>
      <c r="G490" s="49" t="s">
        <v>523</v>
      </c>
      <c r="H490" s="170">
        <v>9000000</v>
      </c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</row>
    <row r="491" spans="2:30">
      <c r="B491" s="49" t="s">
        <v>1009</v>
      </c>
      <c r="C491" s="169">
        <v>44554</v>
      </c>
      <c r="D491" s="49" t="s">
        <v>518</v>
      </c>
      <c r="E491" s="49" t="s">
        <v>370</v>
      </c>
      <c r="F491" s="49" t="s">
        <v>519</v>
      </c>
      <c r="G491" s="49" t="s">
        <v>523</v>
      </c>
      <c r="H491" s="170">
        <v>292200</v>
      </c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</row>
    <row r="492" spans="2:30">
      <c r="B492" s="49" t="s">
        <v>1010</v>
      </c>
      <c r="C492" s="169">
        <v>44554</v>
      </c>
      <c r="D492" s="49" t="s">
        <v>518</v>
      </c>
      <c r="E492" s="49" t="s">
        <v>552</v>
      </c>
      <c r="F492" s="49" t="s">
        <v>560</v>
      </c>
      <c r="G492" s="49" t="s">
        <v>520</v>
      </c>
      <c r="H492" s="170">
        <v>345000</v>
      </c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</row>
    <row r="493" spans="2:30">
      <c r="B493" s="49" t="s">
        <v>1011</v>
      </c>
      <c r="C493" s="169">
        <v>44555</v>
      </c>
      <c r="D493" s="49" t="s">
        <v>518</v>
      </c>
      <c r="E493" s="49" t="s">
        <v>370</v>
      </c>
      <c r="F493" s="49" t="s">
        <v>519</v>
      </c>
      <c r="G493" s="49" t="s">
        <v>523</v>
      </c>
      <c r="H493" s="170">
        <v>11575700</v>
      </c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</row>
    <row r="494" spans="2:30">
      <c r="B494" s="49" t="s">
        <v>1012</v>
      </c>
      <c r="C494" s="169">
        <v>44555</v>
      </c>
      <c r="D494" s="49" t="s">
        <v>518</v>
      </c>
      <c r="E494" s="49" t="s">
        <v>371</v>
      </c>
      <c r="F494" s="49" t="s">
        <v>519</v>
      </c>
      <c r="G494" s="49" t="s">
        <v>523</v>
      </c>
      <c r="H494" s="170">
        <v>608500</v>
      </c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</row>
    <row r="495" spans="2:30">
      <c r="B495" s="49" t="s">
        <v>1013</v>
      </c>
      <c r="C495" s="169">
        <v>44555</v>
      </c>
      <c r="D495" s="49" t="s">
        <v>518</v>
      </c>
      <c r="E495" s="49" t="s">
        <v>370</v>
      </c>
      <c r="F495" s="49" t="s">
        <v>519</v>
      </c>
      <c r="G495" s="49" t="s">
        <v>534</v>
      </c>
      <c r="H495" s="170">
        <v>5114500</v>
      </c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</row>
    <row r="496" spans="2:30">
      <c r="B496" s="49" t="s">
        <v>1014</v>
      </c>
      <c r="C496" s="169">
        <v>44555</v>
      </c>
      <c r="D496" s="49" t="s">
        <v>518</v>
      </c>
      <c r="E496" s="49" t="s">
        <v>526</v>
      </c>
      <c r="F496" s="49" t="s">
        <v>530</v>
      </c>
      <c r="G496" s="49" t="s">
        <v>534</v>
      </c>
      <c r="H496" s="170">
        <v>4822450</v>
      </c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</row>
    <row r="497" spans="2:30">
      <c r="B497" s="49" t="s">
        <v>1015</v>
      </c>
      <c r="C497" s="169">
        <v>44555</v>
      </c>
      <c r="D497" s="49" t="s">
        <v>518</v>
      </c>
      <c r="E497" s="49" t="s">
        <v>370</v>
      </c>
      <c r="F497" s="49" t="s">
        <v>530</v>
      </c>
      <c r="G497" s="49" t="s">
        <v>523</v>
      </c>
      <c r="H497" s="170">
        <v>1125600</v>
      </c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</row>
    <row r="498" spans="2:30">
      <c r="B498" s="49" t="s">
        <v>1016</v>
      </c>
      <c r="C498" s="169">
        <v>44555</v>
      </c>
      <c r="D498" s="49" t="s">
        <v>518</v>
      </c>
      <c r="E498" s="49" t="s">
        <v>370</v>
      </c>
      <c r="F498" s="49" t="s">
        <v>519</v>
      </c>
      <c r="G498" s="49" t="s">
        <v>523</v>
      </c>
      <c r="H498" s="170">
        <v>9377600</v>
      </c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</row>
    <row r="499" spans="2:30">
      <c r="B499" s="49" t="s">
        <v>1017</v>
      </c>
      <c r="C499" s="169">
        <v>44555</v>
      </c>
      <c r="D499" s="49" t="s">
        <v>525</v>
      </c>
      <c r="E499" s="49" t="s">
        <v>370</v>
      </c>
      <c r="F499" s="49" t="s">
        <v>519</v>
      </c>
      <c r="G499" s="49" t="s">
        <v>527</v>
      </c>
      <c r="H499" s="170">
        <v>3920500</v>
      </c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</row>
    <row r="500" spans="2:30">
      <c r="B500" s="49" t="s">
        <v>1018</v>
      </c>
      <c r="C500" s="169">
        <v>44556</v>
      </c>
      <c r="D500" s="49" t="s">
        <v>518</v>
      </c>
      <c r="E500" s="49" t="s">
        <v>552</v>
      </c>
      <c r="F500" s="49" t="s">
        <v>530</v>
      </c>
      <c r="G500" s="49" t="s">
        <v>534</v>
      </c>
      <c r="H500" s="170">
        <v>626000</v>
      </c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</row>
    <row r="501" spans="2:30">
      <c r="B501" s="49" t="s">
        <v>1019</v>
      </c>
      <c r="C501" s="169">
        <v>44556</v>
      </c>
      <c r="D501" s="49" t="s">
        <v>525</v>
      </c>
      <c r="E501" s="49" t="s">
        <v>526</v>
      </c>
      <c r="F501" s="49" t="s">
        <v>519</v>
      </c>
      <c r="G501" s="49" t="s">
        <v>527</v>
      </c>
      <c r="H501" s="170">
        <v>4132600</v>
      </c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</row>
    <row r="502" spans="2:30">
      <c r="B502" s="49" t="s">
        <v>1020</v>
      </c>
      <c r="C502" s="169">
        <v>44556</v>
      </c>
      <c r="D502" s="49" t="s">
        <v>525</v>
      </c>
      <c r="E502" s="49" t="s">
        <v>370</v>
      </c>
      <c r="F502" s="49" t="s">
        <v>519</v>
      </c>
      <c r="G502" s="49" t="s">
        <v>527</v>
      </c>
      <c r="H502" s="170">
        <v>6235057</v>
      </c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</row>
    <row r="503" spans="2:30">
      <c r="B503" s="49" t="s">
        <v>1021</v>
      </c>
      <c r="C503" s="169">
        <v>44557</v>
      </c>
      <c r="D503" s="49" t="s">
        <v>525</v>
      </c>
      <c r="E503" s="49" t="s">
        <v>552</v>
      </c>
      <c r="F503" s="49" t="s">
        <v>519</v>
      </c>
      <c r="G503" s="49" t="s">
        <v>527</v>
      </c>
      <c r="H503" s="170">
        <v>1960000</v>
      </c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</row>
    <row r="504" spans="2:30">
      <c r="B504" s="49" t="s">
        <v>1022</v>
      </c>
      <c r="C504" s="169">
        <v>44557</v>
      </c>
      <c r="D504" s="49" t="s">
        <v>525</v>
      </c>
      <c r="E504" s="49" t="s">
        <v>370</v>
      </c>
      <c r="F504" s="49" t="s">
        <v>560</v>
      </c>
      <c r="G504" s="49" t="s">
        <v>527</v>
      </c>
      <c r="H504" s="170">
        <v>2500000</v>
      </c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</row>
    <row r="505" spans="2:30">
      <c r="B505" s="49" t="s">
        <v>1023</v>
      </c>
      <c r="C505" s="169">
        <v>44557</v>
      </c>
      <c r="D505" s="49" t="s">
        <v>518</v>
      </c>
      <c r="E505" s="49" t="s">
        <v>526</v>
      </c>
      <c r="F505" s="49" t="s">
        <v>560</v>
      </c>
      <c r="G505" s="49" t="s">
        <v>527</v>
      </c>
      <c r="H505" s="170">
        <v>3883300</v>
      </c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</row>
    <row r="506" spans="2:30">
      <c r="B506" s="49" t="s">
        <v>1024</v>
      </c>
      <c r="C506" s="169">
        <v>44558</v>
      </c>
      <c r="D506" s="49" t="s">
        <v>518</v>
      </c>
      <c r="E506" s="49" t="s">
        <v>370</v>
      </c>
      <c r="F506" s="49" t="s">
        <v>530</v>
      </c>
      <c r="G506" s="49" t="s">
        <v>523</v>
      </c>
      <c r="H506" s="170">
        <v>1425000</v>
      </c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</row>
    <row r="507" spans="2:30">
      <c r="B507" s="49" t="s">
        <v>1025</v>
      </c>
      <c r="C507" s="169">
        <v>44558</v>
      </c>
      <c r="D507" s="49" t="s">
        <v>518</v>
      </c>
      <c r="E507" s="49" t="s">
        <v>370</v>
      </c>
      <c r="F507" s="49" t="s">
        <v>519</v>
      </c>
      <c r="G507" s="49" t="s">
        <v>534</v>
      </c>
      <c r="H507" s="170">
        <v>1545100</v>
      </c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</row>
    <row r="508" spans="2:30">
      <c r="B508" s="49" t="s">
        <v>1026</v>
      </c>
      <c r="C508" s="169">
        <v>44558</v>
      </c>
      <c r="D508" s="49" t="s">
        <v>518</v>
      </c>
      <c r="E508" s="49" t="s">
        <v>526</v>
      </c>
      <c r="F508" s="49" t="s">
        <v>519</v>
      </c>
      <c r="G508" s="49" t="s">
        <v>523</v>
      </c>
      <c r="H508" s="170">
        <v>1665100</v>
      </c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</row>
    <row r="509" spans="2:30">
      <c r="B509" s="49" t="s">
        <v>1027</v>
      </c>
      <c r="C509" s="169">
        <v>44559</v>
      </c>
      <c r="D509" s="49" t="s">
        <v>518</v>
      </c>
      <c r="E509" s="49" t="s">
        <v>370</v>
      </c>
      <c r="F509" s="49" t="s">
        <v>519</v>
      </c>
      <c r="G509" s="49" t="s">
        <v>523</v>
      </c>
      <c r="H509" s="170">
        <v>8245000</v>
      </c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</row>
    <row r="510" spans="2:30">
      <c r="B510" s="49" t="s">
        <v>1028</v>
      </c>
      <c r="C510" s="169">
        <v>44560</v>
      </c>
      <c r="D510" s="49" t="s">
        <v>518</v>
      </c>
      <c r="E510" s="49" t="s">
        <v>370</v>
      </c>
      <c r="F510" s="49" t="s">
        <v>519</v>
      </c>
      <c r="G510" s="49" t="s">
        <v>520</v>
      </c>
      <c r="H510" s="170">
        <v>2432600</v>
      </c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</row>
    <row r="511" spans="2:30">
      <c r="B511" s="49" t="s">
        <v>1029</v>
      </c>
      <c r="C511" s="169">
        <v>44560</v>
      </c>
      <c r="D511" s="49" t="s">
        <v>518</v>
      </c>
      <c r="E511" s="49" t="s">
        <v>370</v>
      </c>
      <c r="F511" s="49" t="s">
        <v>522</v>
      </c>
      <c r="G511" s="49" t="s">
        <v>531</v>
      </c>
      <c r="H511" s="170">
        <v>1480000</v>
      </c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</row>
    <row r="512" spans="2:30">
      <c r="B512" s="49" t="s">
        <v>1030</v>
      </c>
      <c r="C512" s="169">
        <v>44560</v>
      </c>
      <c r="D512" s="49" t="s">
        <v>518</v>
      </c>
      <c r="E512" s="49" t="s">
        <v>370</v>
      </c>
      <c r="F512" s="49" t="s">
        <v>519</v>
      </c>
      <c r="G512" s="49" t="s">
        <v>523</v>
      </c>
      <c r="H512" s="170">
        <v>9050000</v>
      </c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</row>
    <row r="513" spans="1:40">
      <c r="A513" s="171"/>
      <c r="B513" s="49" t="s">
        <v>1031</v>
      </c>
      <c r="C513" s="169">
        <v>44560</v>
      </c>
      <c r="D513" s="49" t="s">
        <v>525</v>
      </c>
      <c r="E513" s="49" t="s">
        <v>370</v>
      </c>
      <c r="F513" s="49" t="s">
        <v>519</v>
      </c>
      <c r="G513" s="49" t="s">
        <v>527</v>
      </c>
      <c r="H513" s="170">
        <v>1480755</v>
      </c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</row>
    <row r="514" spans="1:40">
      <c r="B514" s="49" t="s">
        <v>1032</v>
      </c>
      <c r="C514" s="169">
        <v>44561</v>
      </c>
      <c r="D514" s="49" t="s">
        <v>518</v>
      </c>
      <c r="E514" s="49" t="s">
        <v>552</v>
      </c>
      <c r="F514" s="49" t="s">
        <v>522</v>
      </c>
      <c r="G514" s="49" t="s">
        <v>534</v>
      </c>
      <c r="H514" s="170">
        <v>4101750</v>
      </c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</row>
    <row r="515" spans="1:40">
      <c r="B515" s="49" t="s">
        <v>1033</v>
      </c>
      <c r="C515" s="169">
        <v>44561</v>
      </c>
      <c r="D515" s="49" t="s">
        <v>518</v>
      </c>
      <c r="E515" s="49" t="s">
        <v>371</v>
      </c>
      <c r="F515" s="49" t="s">
        <v>519</v>
      </c>
      <c r="G515" s="49" t="s">
        <v>523</v>
      </c>
      <c r="H515" s="170">
        <v>1739100</v>
      </c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</row>
    <row r="516" spans="1:40">
      <c r="B516" s="49" t="s">
        <v>1034</v>
      </c>
      <c r="C516" s="169">
        <v>44561</v>
      </c>
      <c r="D516" s="49" t="s">
        <v>518</v>
      </c>
      <c r="E516" s="49" t="s">
        <v>370</v>
      </c>
      <c r="F516" s="49" t="s">
        <v>519</v>
      </c>
      <c r="G516" s="49" t="s">
        <v>534</v>
      </c>
      <c r="H516" s="170">
        <v>2250000</v>
      </c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</row>
    <row r="517" spans="1:40">
      <c r="B517" s="49" t="s">
        <v>1035</v>
      </c>
      <c r="C517" s="169">
        <v>44561</v>
      </c>
      <c r="D517" s="49" t="s">
        <v>518</v>
      </c>
      <c r="E517" s="49" t="s">
        <v>370</v>
      </c>
      <c r="F517" s="49" t="s">
        <v>519</v>
      </c>
      <c r="G517" s="49" t="s">
        <v>534</v>
      </c>
      <c r="H517" s="170">
        <v>16482200</v>
      </c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</row>
    <row r="518" spans="1:40">
      <c r="B518" s="49" t="s">
        <v>1036</v>
      </c>
      <c r="C518" s="169">
        <v>44561</v>
      </c>
      <c r="D518" s="49" t="s">
        <v>518</v>
      </c>
      <c r="E518" s="49" t="s">
        <v>526</v>
      </c>
      <c r="F518" s="49" t="s">
        <v>519</v>
      </c>
      <c r="G518" s="49" t="s">
        <v>527</v>
      </c>
      <c r="H518" s="170">
        <v>1776800</v>
      </c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</row>
    <row r="519" spans="1:40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1:40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1:40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1:40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1:40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1:40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1:40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1:40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1:40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1:40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33" spans="2:40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</row>
    <row r="534" spans="2:40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</row>
    <row r="535" spans="2:40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</row>
    <row r="536" spans="2:40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</row>
    <row r="537" spans="2:40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</row>
    <row r="538" spans="2:40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</row>
    <row r="539" spans="2:40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</row>
    <row r="540" spans="2:40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</row>
    <row r="541" spans="2:40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</row>
    <row r="542" spans="2:40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</row>
    <row r="543" spans="2:40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</row>
    <row r="544" spans="2:40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</row>
    <row r="545" spans="2:40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</row>
    <row r="546" spans="2:40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</row>
    <row r="547" spans="2:40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</row>
    <row r="548" spans="2:40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</row>
    <row r="549" spans="2:40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</row>
    <row r="550" spans="2:40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</row>
    <row r="551" spans="2:40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</row>
    <row r="552" spans="2:40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</row>
    <row r="553" spans="2:40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</row>
    <row r="554" spans="2:40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</row>
    <row r="555" spans="2:40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</row>
    <row r="556" spans="2:40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</row>
    <row r="557" spans="2:40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</row>
    <row r="558" spans="2:40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</row>
    <row r="559" spans="2:40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</row>
    <row r="560" spans="2:40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</row>
    <row r="561" spans="2:40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</row>
    <row r="562" spans="2:40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</row>
    <row r="563" spans="2:40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</row>
    <row r="564" spans="2:40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2:40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2:40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2:40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2:40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2:40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2:40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2:40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2:40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2:40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2:40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2:40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2:40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2:40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2:40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2:40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2:40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2:40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2:40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2:40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2:40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2:40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2:40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2:40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2:40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2:40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2:40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2:40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2:40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2:40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2:40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2:40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2:40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2:40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2:40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2:40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2:40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2:40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2:40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2:40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2:40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2:40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2:40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2:40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2:40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2:40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2:40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2:40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2:40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2:40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2:40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2:40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2:40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2:40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2:40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2:40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2:40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2:40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2:40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2:40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2:40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2:40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2:40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2:40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2:40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2:40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2:40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2:40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2:40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2:40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2:40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2:40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2:40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2:40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2:40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2:40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2:40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1" spans="2:40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</row>
    <row r="642" spans="2:40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</row>
    <row r="643" spans="2:40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</row>
    <row r="644" spans="2:40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</row>
    <row r="645" spans="2:40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</row>
    <row r="646" spans="2:40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</row>
    <row r="647" spans="2:40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</row>
    <row r="648" spans="2:40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</row>
    <row r="649" spans="2:40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</row>
    <row r="650" spans="2:40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</row>
    <row r="651" spans="2:40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</row>
    <row r="652" spans="2:40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</row>
    <row r="653" spans="2:40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</row>
    <row r="654" spans="2:40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</row>
    <row r="655" spans="2:40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</row>
    <row r="656" spans="2:40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2:40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2:40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2:40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2:40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2:40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2:40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2:40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2:40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2:40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2:40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2:40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8" spans="2:40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</row>
    <row r="669" spans="2:40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</row>
    <row r="670" spans="2:40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</row>
    <row r="671" spans="2:40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</row>
    <row r="672" spans="2:40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</row>
    <row r="673" spans="2:40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</row>
    <row r="674" spans="2:40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</row>
    <row r="675" spans="2:40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</row>
    <row r="676" spans="2:40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</row>
    <row r="677" spans="2:40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</row>
    <row r="678" spans="2:40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</row>
    <row r="679" spans="2:40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</row>
    <row r="680" spans="2:40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</row>
    <row r="681" spans="2:40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</row>
    <row r="682" spans="2:40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</row>
    <row r="683" spans="2:40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</row>
    <row r="684" spans="2:40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</row>
    <row r="685" spans="2:40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</row>
    <row r="686" spans="2:40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</row>
    <row r="687" spans="2:40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</row>
    <row r="688" spans="2:40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</row>
    <row r="689" spans="2:40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</row>
    <row r="690" spans="2:40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</row>
    <row r="691" spans="2:40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</row>
    <row r="692" spans="2:40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</row>
    <row r="693" spans="2:40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</row>
    <row r="694" spans="2:40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</row>
    <row r="695" spans="2:40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</row>
    <row r="696" spans="2:40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2:40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2:40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2:40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2:40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2:40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2:40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2:40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2:40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2:40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2:40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2:40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8" spans="2:40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</row>
    <row r="709" spans="2:40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</row>
    <row r="710" spans="2:40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</row>
    <row r="711" spans="2:40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</row>
    <row r="712" spans="2:40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</row>
    <row r="713" spans="2:40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</row>
    <row r="714" spans="2:40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2:40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2:40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2:40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2:40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2:40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2:40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2:40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2:40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2:40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2:40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2:40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2:40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7" spans="2:40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</row>
    <row r="728" spans="2:40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</row>
    <row r="729" spans="2:40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</row>
    <row r="730" spans="2:40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</row>
    <row r="731" spans="2:40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</row>
    <row r="732" spans="2:40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</row>
    <row r="733" spans="2:40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</row>
    <row r="734" spans="2:40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</row>
    <row r="735" spans="2:40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</row>
    <row r="736" spans="2:40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</row>
    <row r="737" spans="2:40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</row>
    <row r="738" spans="2:40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</row>
    <row r="739" spans="2:40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</row>
    <row r="740" spans="2:40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</row>
    <row r="741" spans="2:40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2:40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2:40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2:40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2:40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2:40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2:40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2:40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2:40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2:40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2:40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2:40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2:40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2:40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2:40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2:40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2:40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2:40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2:40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2:40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2:40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2:40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2:40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2:40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2:40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2:40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2:40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2:40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2:40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2:40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2:40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2:40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2:40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2:40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2:40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2:40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2:40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2:40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2:40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0" spans="2:40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</row>
    <row r="781" spans="2:40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</row>
    <row r="782" spans="2:40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</row>
    <row r="783" spans="2:40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</row>
    <row r="784" spans="2:40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</row>
    <row r="785" spans="2:40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</row>
    <row r="786" spans="2:40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</row>
    <row r="787" spans="2:40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</row>
    <row r="788" spans="2:40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</row>
    <row r="789" spans="2:40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</row>
    <row r="790" spans="2:40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</row>
    <row r="791" spans="2:40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</row>
    <row r="792" spans="2:40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</row>
    <row r="793" spans="2:40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</row>
    <row r="794" spans="2:40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</row>
    <row r="795" spans="2:40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</row>
    <row r="796" spans="2:40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</row>
    <row r="797" spans="2:40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</row>
    <row r="798" spans="2:40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</row>
    <row r="799" spans="2:40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</row>
    <row r="800" spans="2:40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</row>
    <row r="801" spans="2:40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</row>
    <row r="802" spans="2:40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</row>
    <row r="803" spans="2:40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</row>
    <row r="804" spans="2:40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</row>
    <row r="805" spans="2:40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</row>
    <row r="806" spans="2:40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</row>
    <row r="807" spans="2:40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</row>
    <row r="808" spans="2:40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</row>
    <row r="809" spans="2:40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</row>
    <row r="810" spans="2:40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</row>
    <row r="811" spans="2:40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</row>
    <row r="812" spans="2:40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</row>
    <row r="813" spans="2:40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</row>
    <row r="814" spans="2:40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</row>
    <row r="815" spans="2:40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</row>
    <row r="816" spans="2:40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</row>
    <row r="817" spans="2:40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</row>
    <row r="818" spans="2:40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</row>
    <row r="819" spans="2:40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</row>
    <row r="820" spans="2:40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</row>
    <row r="821" spans="2:40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</row>
    <row r="822" spans="2:40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</row>
    <row r="823" spans="2:40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</row>
    <row r="824" spans="2:40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</row>
    <row r="825" spans="2:40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</row>
    <row r="826" spans="2:40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</row>
    <row r="827" spans="2:40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</row>
    <row r="828" spans="2:40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2:40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2:40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2:40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2:40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2:40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2:40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2:40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2:40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2:40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2:40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2:40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2:40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1" spans="2:40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</row>
    <row r="842" spans="2:40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</row>
    <row r="843" spans="2:40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</row>
    <row r="844" spans="2:40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</row>
    <row r="845" spans="2:40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</row>
    <row r="846" spans="2:40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</row>
    <row r="847" spans="2:40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</row>
    <row r="848" spans="2:40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</row>
    <row r="849" spans="2:40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</row>
    <row r="850" spans="2:40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</row>
    <row r="851" spans="2:40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</row>
    <row r="852" spans="2:40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</row>
    <row r="853" spans="2:40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</row>
    <row r="854" spans="2:40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2:40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2:40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2:40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2:40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2:40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2:40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2:40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2:40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2:40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2:40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2:40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2:40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2:40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2:40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2:40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2:40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2:40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2:40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3" spans="2:40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</row>
    <row r="874" spans="2:40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2:40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2:40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2:40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2:40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2:40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2:40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2:40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2:40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2:40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2:40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2:40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2:40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2:40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2:40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2:40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2:40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2:40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2:40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2:40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2:40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2:40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2:40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2:40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</sheetData>
  <pageMargins left="0.75" right="0.75" top="1" bottom="1" header="0.5" footer="0.5"/>
  <pageSetup scale="36" orientation="portrait" r:id="rId1"/>
  <headerFooter alignWithMargins="0"/>
  <ignoredErrors>
    <ignoredError sqref="B19:B518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9A19-CD3F-41AE-A39D-3E9FEADA52D3}">
  <sheetPr codeName="Sheet30"/>
  <dimension ref="A1:AN891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8" width="15.5" customWidth="1"/>
    <col min="9" max="13" width="12.5" customWidth="1"/>
  </cols>
  <sheetData>
    <row r="1" spans="1:40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</row>
    <row r="2" spans="1:40" s="78" customFormat="1" ht="18">
      <c r="A2" s="77"/>
      <c r="B2" s="84" t="s">
        <v>1055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</row>
    <row r="3" spans="1:40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</row>
    <row r="4" spans="1:40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</row>
    <row r="5" spans="1:40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</row>
    <row r="6" spans="1:40">
      <c r="A6" s="49"/>
      <c r="B6" s="136" t="s">
        <v>1053</v>
      </c>
      <c r="C6" s="59" t="s">
        <v>1054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</row>
    <row r="7" spans="1:40" ht="16" thickBot="1">
      <c r="A7" s="49"/>
      <c r="B7" s="137" t="s">
        <v>1055</v>
      </c>
      <c r="C7" s="56" t="s">
        <v>1056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</row>
    <row r="8" spans="1:40">
      <c r="A8" s="49"/>
      <c r="B8" s="49"/>
      <c r="C8" s="156" t="s">
        <v>500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</row>
    <row r="9" spans="1:40">
      <c r="A9" s="49"/>
      <c r="B9" s="49" t="s">
        <v>1059</v>
      </c>
      <c r="C9" s="49"/>
      <c r="D9" s="49"/>
      <c r="H9" s="140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</row>
    <row r="10" spans="1:40">
      <c r="A10" s="49"/>
      <c r="B10" s="49" t="s">
        <v>1057</v>
      </c>
      <c r="C10" s="49"/>
      <c r="D10" s="49"/>
      <c r="H10" s="16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</row>
    <row r="11" spans="1:40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</row>
    <row r="12" spans="1:40" ht="14.5" customHeight="1">
      <c r="A12" s="49"/>
      <c r="B12" s="50" t="s">
        <v>513</v>
      </c>
      <c r="C12" s="142" t="s">
        <v>514</v>
      </c>
      <c r="D12" s="50" t="s">
        <v>515</v>
      </c>
      <c r="E12" s="50" t="s">
        <v>369</v>
      </c>
      <c r="F12" s="50" t="s">
        <v>516</v>
      </c>
      <c r="G12" s="50" t="s">
        <v>1037</v>
      </c>
      <c r="H12" s="108" t="s">
        <v>1040</v>
      </c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 spans="1:40" ht="14.5" customHeight="1">
      <c r="A13" s="167"/>
      <c r="B13" s="49" t="s">
        <v>517</v>
      </c>
      <c r="C13" s="169">
        <v>44198</v>
      </c>
      <c r="D13" s="49" t="s">
        <v>518</v>
      </c>
      <c r="E13" s="49" t="s">
        <v>370</v>
      </c>
      <c r="F13" s="49" t="s">
        <v>519</v>
      </c>
      <c r="G13" s="49" t="s">
        <v>520</v>
      </c>
      <c r="H13" s="170">
        <v>1617630</v>
      </c>
      <c r="I13" s="49"/>
      <c r="J13" s="170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 spans="1:40" ht="14.5" customHeight="1">
      <c r="A14" s="49"/>
      <c r="B14" s="170" t="s">
        <v>521</v>
      </c>
      <c r="C14" s="169">
        <v>44198</v>
      </c>
      <c r="D14" s="49" t="s">
        <v>518</v>
      </c>
      <c r="E14" s="49" t="s">
        <v>370</v>
      </c>
      <c r="F14" s="49" t="s">
        <v>522</v>
      </c>
      <c r="G14" s="49" t="s">
        <v>523</v>
      </c>
      <c r="H14" s="170">
        <v>8678500</v>
      </c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 spans="1:40" ht="14.5" customHeight="1">
      <c r="A15" s="49"/>
      <c r="B15" s="49" t="s">
        <v>524</v>
      </c>
      <c r="C15" s="169">
        <v>44198</v>
      </c>
      <c r="D15" s="49" t="s">
        <v>525</v>
      </c>
      <c r="E15" s="49" t="s">
        <v>526</v>
      </c>
      <c r="F15" s="49" t="s">
        <v>519</v>
      </c>
      <c r="G15" s="49" t="s">
        <v>527</v>
      </c>
      <c r="H15" s="170">
        <v>2052660</v>
      </c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 spans="1:40" ht="14.5" customHeight="1">
      <c r="A16" s="49"/>
      <c r="B16" s="49" t="s">
        <v>528</v>
      </c>
      <c r="C16" s="169">
        <v>44199</v>
      </c>
      <c r="D16" s="49" t="s">
        <v>518</v>
      </c>
      <c r="E16" s="49" t="s">
        <v>370</v>
      </c>
      <c r="F16" s="49" t="s">
        <v>519</v>
      </c>
      <c r="G16" s="49" t="s">
        <v>523</v>
      </c>
      <c r="H16" s="170">
        <v>17580000</v>
      </c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 spans="1:30" ht="14.5" customHeight="1">
      <c r="A17" s="49"/>
      <c r="B17" s="49" t="s">
        <v>529</v>
      </c>
      <c r="C17" s="169">
        <v>44199</v>
      </c>
      <c r="D17" s="49" t="s">
        <v>518</v>
      </c>
      <c r="E17" s="49" t="s">
        <v>370</v>
      </c>
      <c r="F17" s="49" t="s">
        <v>530</v>
      </c>
      <c r="G17" s="49" t="s">
        <v>531</v>
      </c>
      <c r="H17" s="170">
        <v>1925000</v>
      </c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 spans="1:30" ht="14.5" customHeight="1">
      <c r="A18" s="49"/>
      <c r="B18" s="49" t="s">
        <v>532</v>
      </c>
      <c r="C18" s="169">
        <v>44200</v>
      </c>
      <c r="D18" s="49" t="s">
        <v>518</v>
      </c>
      <c r="E18" s="49" t="s">
        <v>526</v>
      </c>
      <c r="F18" s="49" t="s">
        <v>519</v>
      </c>
      <c r="G18" s="49" t="s">
        <v>523</v>
      </c>
      <c r="H18" s="170">
        <v>12934500</v>
      </c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 spans="1:30" ht="14.5" customHeight="1">
      <c r="A19" s="49"/>
      <c r="B19" s="49" t="s">
        <v>533</v>
      </c>
      <c r="C19" s="169">
        <v>44201</v>
      </c>
      <c r="D19" s="49" t="s">
        <v>518</v>
      </c>
      <c r="E19" s="49" t="s">
        <v>526</v>
      </c>
      <c r="F19" s="49" t="s">
        <v>530</v>
      </c>
      <c r="G19" s="49" t="s">
        <v>534</v>
      </c>
      <c r="H19" s="170">
        <v>928300</v>
      </c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 spans="1:30" ht="14.5" customHeight="1">
      <c r="A20" s="49"/>
      <c r="B20" s="49" t="s">
        <v>535</v>
      </c>
      <c r="C20" s="169">
        <v>44203</v>
      </c>
      <c r="D20" s="49" t="s">
        <v>525</v>
      </c>
      <c r="E20" s="49" t="s">
        <v>370</v>
      </c>
      <c r="F20" s="49" t="s">
        <v>519</v>
      </c>
      <c r="G20" s="49" t="s">
        <v>527</v>
      </c>
      <c r="H20" s="170">
        <v>2219900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spans="1:30" ht="14.5" customHeight="1">
      <c r="A21" s="49"/>
      <c r="B21" s="49" t="s">
        <v>536</v>
      </c>
      <c r="C21" s="169">
        <v>44203</v>
      </c>
      <c r="D21" s="49" t="s">
        <v>518</v>
      </c>
      <c r="E21" s="49" t="s">
        <v>370</v>
      </c>
      <c r="F21" s="49" t="s">
        <v>519</v>
      </c>
      <c r="G21" s="49" t="s">
        <v>523</v>
      </c>
      <c r="H21" s="170">
        <v>14100000</v>
      </c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1:30" ht="14.5" customHeight="1">
      <c r="A22" s="49"/>
      <c r="B22" s="49" t="s">
        <v>537</v>
      </c>
      <c r="C22" s="169">
        <v>44204</v>
      </c>
      <c r="D22" s="49" t="s">
        <v>518</v>
      </c>
      <c r="E22" s="49" t="s">
        <v>370</v>
      </c>
      <c r="F22" s="49" t="s">
        <v>530</v>
      </c>
      <c r="G22" s="49" t="s">
        <v>538</v>
      </c>
      <c r="H22" s="170">
        <v>4762808</v>
      </c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spans="1:30">
      <c r="A23" s="49"/>
      <c r="B23" s="49" t="s">
        <v>539</v>
      </c>
      <c r="C23" s="169">
        <v>44204</v>
      </c>
      <c r="D23" s="49" t="s">
        <v>518</v>
      </c>
      <c r="E23" s="49" t="s">
        <v>370</v>
      </c>
      <c r="F23" s="49" t="s">
        <v>519</v>
      </c>
      <c r="G23" s="49" t="s">
        <v>523</v>
      </c>
      <c r="H23" s="170">
        <v>13925190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1:30">
      <c r="A24" s="49"/>
      <c r="B24" s="49" t="s">
        <v>540</v>
      </c>
      <c r="C24" s="169">
        <v>44205</v>
      </c>
      <c r="D24" s="49" t="s">
        <v>518</v>
      </c>
      <c r="E24" s="49" t="s">
        <v>370</v>
      </c>
      <c r="F24" s="49" t="s">
        <v>519</v>
      </c>
      <c r="G24" s="49" t="s">
        <v>523</v>
      </c>
      <c r="H24" s="170">
        <v>6350000</v>
      </c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1:30">
      <c r="A25" s="49"/>
      <c r="B25" s="49" t="s">
        <v>541</v>
      </c>
      <c r="C25" s="169">
        <v>44205</v>
      </c>
      <c r="D25" s="49" t="s">
        <v>518</v>
      </c>
      <c r="E25" s="49" t="s">
        <v>526</v>
      </c>
      <c r="F25" s="49" t="s">
        <v>530</v>
      </c>
      <c r="G25" s="49" t="s">
        <v>542</v>
      </c>
      <c r="H25" s="170">
        <v>4036000</v>
      </c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1:30">
      <c r="A26" s="49"/>
      <c r="B26" s="49" t="s">
        <v>543</v>
      </c>
      <c r="C26" s="169">
        <v>44206</v>
      </c>
      <c r="D26" s="49" t="s">
        <v>518</v>
      </c>
      <c r="E26" s="49" t="s">
        <v>370</v>
      </c>
      <c r="F26" s="49" t="s">
        <v>530</v>
      </c>
      <c r="G26" s="49" t="s">
        <v>520</v>
      </c>
      <c r="H26" s="170">
        <v>472800</v>
      </c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1:30">
      <c r="A27" s="49"/>
      <c r="B27" s="49" t="s">
        <v>544</v>
      </c>
      <c r="C27" s="169">
        <v>44206</v>
      </c>
      <c r="D27" s="49" t="s">
        <v>518</v>
      </c>
      <c r="E27" s="49" t="s">
        <v>526</v>
      </c>
      <c r="F27" s="49" t="s">
        <v>530</v>
      </c>
      <c r="G27" s="49" t="s">
        <v>523</v>
      </c>
      <c r="H27" s="170">
        <v>11710880</v>
      </c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1:30">
      <c r="A28" s="49"/>
      <c r="B28" s="49" t="s">
        <v>545</v>
      </c>
      <c r="C28" s="169">
        <v>44208</v>
      </c>
      <c r="D28" s="49" t="s">
        <v>518</v>
      </c>
      <c r="E28" s="49" t="s">
        <v>370</v>
      </c>
      <c r="F28" s="49" t="s">
        <v>519</v>
      </c>
      <c r="G28" s="49" t="s">
        <v>523</v>
      </c>
      <c r="H28" s="170">
        <v>1370300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1:30">
      <c r="A29" s="49"/>
      <c r="B29" s="49" t="s">
        <v>546</v>
      </c>
      <c r="C29" s="169">
        <v>44209</v>
      </c>
      <c r="D29" s="49" t="s">
        <v>525</v>
      </c>
      <c r="E29" s="49" t="s">
        <v>526</v>
      </c>
      <c r="F29" s="49" t="s">
        <v>519</v>
      </c>
      <c r="G29" s="49" t="s">
        <v>527</v>
      </c>
      <c r="H29" s="170">
        <v>1432835</v>
      </c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1:30">
      <c r="A30" s="49"/>
      <c r="B30" s="49" t="s">
        <v>547</v>
      </c>
      <c r="C30" s="169">
        <v>44211</v>
      </c>
      <c r="D30" s="49" t="s">
        <v>518</v>
      </c>
      <c r="E30" s="49" t="s">
        <v>370</v>
      </c>
      <c r="F30" s="49" t="s">
        <v>530</v>
      </c>
      <c r="G30" s="49" t="s">
        <v>548</v>
      </c>
      <c r="H30" s="170">
        <v>82000</v>
      </c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1:30">
      <c r="A31" s="49"/>
      <c r="B31" s="49" t="s">
        <v>549</v>
      </c>
      <c r="C31" s="169">
        <v>44212</v>
      </c>
      <c r="D31" s="49" t="s">
        <v>518</v>
      </c>
      <c r="E31" s="49" t="s">
        <v>370</v>
      </c>
      <c r="F31" s="49" t="s">
        <v>530</v>
      </c>
      <c r="G31" s="49" t="s">
        <v>520</v>
      </c>
      <c r="H31" s="170">
        <v>192000</v>
      </c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1:30">
      <c r="A32" s="49"/>
      <c r="B32" s="49" t="s">
        <v>550</v>
      </c>
      <c r="C32" s="169">
        <v>44212</v>
      </c>
      <c r="D32" s="49" t="s">
        <v>518</v>
      </c>
      <c r="E32" s="49" t="s">
        <v>370</v>
      </c>
      <c r="F32" s="49" t="s">
        <v>519</v>
      </c>
      <c r="G32" s="49" t="s">
        <v>534</v>
      </c>
      <c r="H32" s="170">
        <v>4950000</v>
      </c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1:30">
      <c r="A33" s="49"/>
      <c r="B33" s="49" t="s">
        <v>551</v>
      </c>
      <c r="C33" s="169">
        <v>44212</v>
      </c>
      <c r="D33" s="49" t="s">
        <v>518</v>
      </c>
      <c r="E33" s="49" t="s">
        <v>552</v>
      </c>
      <c r="F33" s="49" t="s">
        <v>522</v>
      </c>
      <c r="G33" s="49" t="s">
        <v>523</v>
      </c>
      <c r="H33" s="170">
        <v>2432875</v>
      </c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1:30">
      <c r="A34" s="49"/>
      <c r="B34" s="49" t="s">
        <v>553</v>
      </c>
      <c r="C34" s="169">
        <v>44213</v>
      </c>
      <c r="D34" s="49" t="s">
        <v>518</v>
      </c>
      <c r="E34" s="49" t="s">
        <v>371</v>
      </c>
      <c r="F34" s="49" t="s">
        <v>530</v>
      </c>
      <c r="G34" s="49" t="s">
        <v>523</v>
      </c>
      <c r="H34" s="170">
        <v>1529600</v>
      </c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1:30">
      <c r="A35" s="49"/>
      <c r="B35" s="49" t="s">
        <v>554</v>
      </c>
      <c r="C35" s="169">
        <v>44214</v>
      </c>
      <c r="D35" s="49" t="s">
        <v>518</v>
      </c>
      <c r="E35" s="49" t="s">
        <v>370</v>
      </c>
      <c r="F35" s="49" t="s">
        <v>519</v>
      </c>
      <c r="G35" s="49" t="s">
        <v>523</v>
      </c>
      <c r="H35" s="170">
        <v>7677000</v>
      </c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1:30">
      <c r="A36" s="49"/>
      <c r="B36" s="49" t="s">
        <v>555</v>
      </c>
      <c r="C36" s="169">
        <v>44214</v>
      </c>
      <c r="D36" s="49" t="s">
        <v>518</v>
      </c>
      <c r="E36" s="49" t="s">
        <v>370</v>
      </c>
      <c r="F36" s="49" t="s">
        <v>519</v>
      </c>
      <c r="G36" s="49" t="s">
        <v>523</v>
      </c>
      <c r="H36" s="170">
        <v>13750000</v>
      </c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1:30">
      <c r="A37" s="49"/>
      <c r="B37" s="49" t="s">
        <v>556</v>
      </c>
      <c r="C37" s="169">
        <v>44214</v>
      </c>
      <c r="D37" s="49" t="s">
        <v>525</v>
      </c>
      <c r="E37" s="49" t="s">
        <v>370</v>
      </c>
      <c r="F37" s="49" t="s">
        <v>519</v>
      </c>
      <c r="G37" s="49" t="s">
        <v>527</v>
      </c>
      <c r="H37" s="170">
        <v>2529400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1:30">
      <c r="A38" s="49"/>
      <c r="B38" s="49" t="s">
        <v>557</v>
      </c>
      <c r="C38" s="169">
        <v>44215</v>
      </c>
      <c r="D38" s="49" t="s">
        <v>518</v>
      </c>
      <c r="E38" s="49" t="s">
        <v>370</v>
      </c>
      <c r="F38" s="49" t="s">
        <v>519</v>
      </c>
      <c r="G38" s="49" t="s">
        <v>548</v>
      </c>
      <c r="H38" s="170">
        <v>2328650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1:30">
      <c r="A39" s="49"/>
      <c r="B39" s="49" t="s">
        <v>558</v>
      </c>
      <c r="C39" s="169">
        <v>44216</v>
      </c>
      <c r="D39" s="49" t="s">
        <v>518</v>
      </c>
      <c r="E39" s="49" t="s">
        <v>526</v>
      </c>
      <c r="F39" s="49" t="s">
        <v>530</v>
      </c>
      <c r="G39" s="49" t="s">
        <v>534</v>
      </c>
      <c r="H39" s="170">
        <v>4380200</v>
      </c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1:30">
      <c r="A40" s="49"/>
      <c r="B40" s="49" t="s">
        <v>559</v>
      </c>
      <c r="C40" s="169">
        <v>44218</v>
      </c>
      <c r="D40" s="49" t="s">
        <v>518</v>
      </c>
      <c r="E40" s="49" t="s">
        <v>370</v>
      </c>
      <c r="F40" s="49" t="s">
        <v>560</v>
      </c>
      <c r="G40" s="49" t="s">
        <v>523</v>
      </c>
      <c r="H40" s="170">
        <v>2815000</v>
      </c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1:30">
      <c r="A41" s="49"/>
      <c r="B41" s="49" t="s">
        <v>561</v>
      </c>
      <c r="C41" s="169">
        <v>44218</v>
      </c>
      <c r="D41" s="49" t="s">
        <v>518</v>
      </c>
      <c r="E41" s="49" t="s">
        <v>370</v>
      </c>
      <c r="F41" s="49" t="s">
        <v>519</v>
      </c>
      <c r="G41" s="49" t="s">
        <v>531</v>
      </c>
      <c r="H41" s="170">
        <v>1177700</v>
      </c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1:30">
      <c r="A42" s="49"/>
      <c r="B42" s="49" t="s">
        <v>562</v>
      </c>
      <c r="C42" s="169">
        <v>44219</v>
      </c>
      <c r="D42" s="49" t="s">
        <v>518</v>
      </c>
      <c r="E42" s="49" t="s">
        <v>552</v>
      </c>
      <c r="F42" s="49" t="s">
        <v>519</v>
      </c>
      <c r="G42" s="49" t="s">
        <v>534</v>
      </c>
      <c r="H42" s="170">
        <v>7203500</v>
      </c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1:30">
      <c r="A43" s="49"/>
      <c r="B43" s="49" t="s">
        <v>563</v>
      </c>
      <c r="C43" s="169">
        <v>44221</v>
      </c>
      <c r="D43" s="49" t="s">
        <v>518</v>
      </c>
      <c r="E43" s="49" t="s">
        <v>526</v>
      </c>
      <c r="F43" s="49" t="s">
        <v>519</v>
      </c>
      <c r="G43" s="49" t="s">
        <v>516</v>
      </c>
      <c r="H43" s="170">
        <v>53410614</v>
      </c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1:30">
      <c r="A44" s="49"/>
      <c r="B44" s="49" t="s">
        <v>564</v>
      </c>
      <c r="C44" s="169">
        <v>44221</v>
      </c>
      <c r="D44" s="49" t="s">
        <v>518</v>
      </c>
      <c r="E44" s="49" t="s">
        <v>370</v>
      </c>
      <c r="F44" s="49" t="s">
        <v>530</v>
      </c>
      <c r="G44" s="49" t="s">
        <v>565</v>
      </c>
      <c r="H44" s="170">
        <v>3189300</v>
      </c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1:30">
      <c r="A45" s="49"/>
      <c r="B45" s="49" t="s">
        <v>566</v>
      </c>
      <c r="C45" s="169">
        <v>44221</v>
      </c>
      <c r="D45" s="49" t="s">
        <v>525</v>
      </c>
      <c r="E45" s="49" t="s">
        <v>526</v>
      </c>
      <c r="F45" s="49" t="s">
        <v>519</v>
      </c>
      <c r="G45" s="49" t="s">
        <v>567</v>
      </c>
      <c r="H45" s="170">
        <v>3145700</v>
      </c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1:30">
      <c r="A46" s="49"/>
      <c r="B46" s="49" t="s">
        <v>568</v>
      </c>
      <c r="C46" s="169">
        <v>44221</v>
      </c>
      <c r="D46" s="49" t="s">
        <v>518</v>
      </c>
      <c r="E46" s="49" t="s">
        <v>526</v>
      </c>
      <c r="F46" s="49" t="s">
        <v>519</v>
      </c>
      <c r="G46" s="49" t="s">
        <v>569</v>
      </c>
      <c r="H46" s="170">
        <v>1451100</v>
      </c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1:30">
      <c r="A47" s="49"/>
      <c r="B47" s="49" t="s">
        <v>570</v>
      </c>
      <c r="C47" s="169">
        <v>44222</v>
      </c>
      <c r="D47" s="49" t="s">
        <v>518</v>
      </c>
      <c r="E47" s="49" t="s">
        <v>371</v>
      </c>
      <c r="F47" s="49" t="s">
        <v>519</v>
      </c>
      <c r="G47" s="49" t="s">
        <v>534</v>
      </c>
      <c r="H47" s="170">
        <v>1787900</v>
      </c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1:30">
      <c r="A48" s="49"/>
      <c r="B48" s="49" t="s">
        <v>571</v>
      </c>
      <c r="C48" s="169">
        <v>44222</v>
      </c>
      <c r="D48" s="49" t="s">
        <v>518</v>
      </c>
      <c r="E48" s="49" t="s">
        <v>370</v>
      </c>
      <c r="F48" s="49" t="s">
        <v>519</v>
      </c>
      <c r="G48" s="49" t="s">
        <v>523</v>
      </c>
      <c r="H48" s="170">
        <v>18777355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1:30">
      <c r="A49" s="49"/>
      <c r="B49" s="49" t="s">
        <v>572</v>
      </c>
      <c r="C49" s="169">
        <v>44224</v>
      </c>
      <c r="D49" s="49" t="s">
        <v>518</v>
      </c>
      <c r="E49" s="49" t="s">
        <v>526</v>
      </c>
      <c r="F49" s="49" t="s">
        <v>522</v>
      </c>
      <c r="G49" s="49" t="s">
        <v>534</v>
      </c>
      <c r="H49" s="170">
        <v>8800000</v>
      </c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1:30">
      <c r="A50" s="49"/>
      <c r="B50" s="49" t="s">
        <v>573</v>
      </c>
      <c r="C50" s="169">
        <v>44224</v>
      </c>
      <c r="D50" s="49" t="s">
        <v>518</v>
      </c>
      <c r="E50" s="49" t="s">
        <v>370</v>
      </c>
      <c r="F50" s="49" t="s">
        <v>519</v>
      </c>
      <c r="G50" s="49" t="s">
        <v>534</v>
      </c>
      <c r="H50" s="170">
        <v>1123000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1:30">
      <c r="A51" s="49"/>
      <c r="B51" s="49" t="s">
        <v>574</v>
      </c>
      <c r="C51" s="169">
        <v>44225</v>
      </c>
      <c r="D51" s="49" t="s">
        <v>525</v>
      </c>
      <c r="E51" s="49" t="s">
        <v>370</v>
      </c>
      <c r="F51" s="49" t="s">
        <v>519</v>
      </c>
      <c r="G51" s="49" t="s">
        <v>527</v>
      </c>
      <c r="H51" s="170">
        <v>2145420</v>
      </c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1:30">
      <c r="A52" s="49"/>
      <c r="B52" s="49" t="s">
        <v>575</v>
      </c>
      <c r="C52" s="169">
        <v>44225</v>
      </c>
      <c r="D52" s="49" t="s">
        <v>518</v>
      </c>
      <c r="E52" s="49" t="s">
        <v>370</v>
      </c>
      <c r="F52" s="49" t="s">
        <v>519</v>
      </c>
      <c r="G52" s="49" t="s">
        <v>534</v>
      </c>
      <c r="H52" s="170">
        <v>18933000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1:30">
      <c r="A53" s="49"/>
      <c r="B53" s="49" t="s">
        <v>576</v>
      </c>
      <c r="C53" s="169">
        <v>44225</v>
      </c>
      <c r="D53" s="49" t="s">
        <v>518</v>
      </c>
      <c r="E53" s="49" t="s">
        <v>370</v>
      </c>
      <c r="F53" s="49" t="s">
        <v>522</v>
      </c>
      <c r="G53" s="49" t="s">
        <v>523</v>
      </c>
      <c r="H53" s="170">
        <v>21400000</v>
      </c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1:30">
      <c r="A54" s="49"/>
      <c r="B54" s="49" t="s">
        <v>577</v>
      </c>
      <c r="C54" s="169">
        <v>44226</v>
      </c>
      <c r="D54" s="49" t="s">
        <v>518</v>
      </c>
      <c r="E54" s="49" t="s">
        <v>370</v>
      </c>
      <c r="F54" s="49" t="s">
        <v>519</v>
      </c>
      <c r="G54" s="49" t="s">
        <v>534</v>
      </c>
      <c r="H54" s="170">
        <v>3754000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1:30">
      <c r="A55" s="49"/>
      <c r="B55" s="49" t="s">
        <v>578</v>
      </c>
      <c r="C55" s="169">
        <v>44227</v>
      </c>
      <c r="D55" s="49" t="s">
        <v>518</v>
      </c>
      <c r="E55" s="49" t="s">
        <v>370</v>
      </c>
      <c r="F55" s="49" t="s">
        <v>519</v>
      </c>
      <c r="G55" s="49" t="s">
        <v>534</v>
      </c>
      <c r="H55" s="170">
        <v>9650000</v>
      </c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1:30">
      <c r="A56" s="49"/>
      <c r="B56" s="49" t="s">
        <v>579</v>
      </c>
      <c r="C56" s="169">
        <v>44227</v>
      </c>
      <c r="D56" s="49" t="s">
        <v>518</v>
      </c>
      <c r="E56" s="49" t="s">
        <v>370</v>
      </c>
      <c r="F56" s="49" t="s">
        <v>519</v>
      </c>
      <c r="G56" s="49" t="s">
        <v>534</v>
      </c>
      <c r="H56" s="170">
        <v>9503000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1:30">
      <c r="A57" s="49"/>
      <c r="B57" s="49" t="s">
        <v>580</v>
      </c>
      <c r="C57" s="169">
        <v>44228</v>
      </c>
      <c r="D57" s="49" t="s">
        <v>518</v>
      </c>
      <c r="E57" s="49" t="s">
        <v>370</v>
      </c>
      <c r="F57" s="49" t="s">
        <v>519</v>
      </c>
      <c r="G57" s="49" t="s">
        <v>531</v>
      </c>
      <c r="H57" s="170">
        <v>1688300</v>
      </c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1:30">
      <c r="A58" s="49"/>
      <c r="B58" s="49" t="s">
        <v>581</v>
      </c>
      <c r="C58" s="169">
        <v>44229</v>
      </c>
      <c r="D58" s="49" t="s">
        <v>518</v>
      </c>
      <c r="E58" s="49" t="s">
        <v>526</v>
      </c>
      <c r="F58" s="49" t="s">
        <v>530</v>
      </c>
      <c r="G58" s="49" t="s">
        <v>523</v>
      </c>
      <c r="H58" s="170">
        <v>17856705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1:30">
      <c r="A59" s="49"/>
      <c r="B59" s="49" t="s">
        <v>582</v>
      </c>
      <c r="C59" s="169">
        <v>44229</v>
      </c>
      <c r="D59" s="49" t="s">
        <v>518</v>
      </c>
      <c r="E59" s="49" t="s">
        <v>370</v>
      </c>
      <c r="F59" s="49" t="s">
        <v>519</v>
      </c>
      <c r="G59" s="49" t="s">
        <v>523</v>
      </c>
      <c r="H59" s="170">
        <v>7577000</v>
      </c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1:30">
      <c r="A60" s="49"/>
      <c r="B60" s="49" t="s">
        <v>583</v>
      </c>
      <c r="C60" s="169">
        <v>44229</v>
      </c>
      <c r="D60" s="49" t="s">
        <v>518</v>
      </c>
      <c r="E60" s="49" t="s">
        <v>526</v>
      </c>
      <c r="F60" s="49" t="s">
        <v>530</v>
      </c>
      <c r="G60" s="49" t="s">
        <v>534</v>
      </c>
      <c r="H60" s="170">
        <v>1990915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30">
      <c r="A61" s="49"/>
      <c r="B61" s="49" t="s">
        <v>584</v>
      </c>
      <c r="C61" s="169">
        <v>44230</v>
      </c>
      <c r="D61" s="49" t="s">
        <v>518</v>
      </c>
      <c r="E61" s="49" t="s">
        <v>370</v>
      </c>
      <c r="F61" s="49" t="s">
        <v>519</v>
      </c>
      <c r="G61" s="49" t="s">
        <v>531</v>
      </c>
      <c r="H61" s="170">
        <v>1245000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30">
      <c r="A62" s="49"/>
      <c r="B62" s="49" t="s">
        <v>585</v>
      </c>
      <c r="C62" s="169">
        <v>44231</v>
      </c>
      <c r="D62" s="49" t="s">
        <v>518</v>
      </c>
      <c r="E62" s="49" t="s">
        <v>526</v>
      </c>
      <c r="F62" s="49" t="s">
        <v>530</v>
      </c>
      <c r="G62" s="49" t="s">
        <v>534</v>
      </c>
      <c r="H62" s="170">
        <v>1895000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30">
      <c r="A63" s="49"/>
      <c r="B63" s="49" t="s">
        <v>586</v>
      </c>
      <c r="C63" s="169">
        <v>44232</v>
      </c>
      <c r="D63" s="49" t="s">
        <v>518</v>
      </c>
      <c r="E63" s="49" t="s">
        <v>526</v>
      </c>
      <c r="F63" s="49" t="s">
        <v>530</v>
      </c>
      <c r="G63" s="49" t="s">
        <v>587</v>
      </c>
      <c r="H63" s="170">
        <v>5000368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30">
      <c r="A64" s="49"/>
      <c r="B64" s="49" t="s">
        <v>588</v>
      </c>
      <c r="C64" s="169">
        <v>44232</v>
      </c>
      <c r="D64" s="49" t="s">
        <v>518</v>
      </c>
      <c r="E64" s="49" t="s">
        <v>370</v>
      </c>
      <c r="F64" s="49" t="s">
        <v>519</v>
      </c>
      <c r="G64" s="49" t="s">
        <v>523</v>
      </c>
      <c r="H64" s="170">
        <v>8397700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1:30">
      <c r="A65" s="49"/>
      <c r="B65" s="49" t="s">
        <v>589</v>
      </c>
      <c r="C65" s="169">
        <v>44233</v>
      </c>
      <c r="D65" s="49" t="s">
        <v>518</v>
      </c>
      <c r="E65" s="49" t="s">
        <v>370</v>
      </c>
      <c r="F65" s="49" t="s">
        <v>522</v>
      </c>
      <c r="G65" s="49" t="s">
        <v>523</v>
      </c>
      <c r="H65" s="170">
        <v>36356000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1:30">
      <c r="A66" s="49"/>
      <c r="B66" s="49" t="s">
        <v>590</v>
      </c>
      <c r="C66" s="169">
        <v>44234</v>
      </c>
      <c r="D66" s="49" t="s">
        <v>518</v>
      </c>
      <c r="E66" s="49" t="s">
        <v>370</v>
      </c>
      <c r="F66" s="49" t="s">
        <v>522</v>
      </c>
      <c r="G66" s="49" t="s">
        <v>523</v>
      </c>
      <c r="H66" s="170">
        <v>16932600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1:30">
      <c r="A67" s="49"/>
      <c r="B67" s="49" t="s">
        <v>591</v>
      </c>
      <c r="C67" s="169">
        <v>44234</v>
      </c>
      <c r="D67" s="49" t="s">
        <v>518</v>
      </c>
      <c r="E67" s="49" t="s">
        <v>371</v>
      </c>
      <c r="F67" s="49" t="s">
        <v>560</v>
      </c>
      <c r="G67" s="49" t="s">
        <v>520</v>
      </c>
      <c r="H67" s="170">
        <v>1849000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1:30">
      <c r="A68" s="49"/>
      <c r="B68" s="49" t="s">
        <v>592</v>
      </c>
      <c r="C68" s="169">
        <v>44235</v>
      </c>
      <c r="D68" s="49" t="s">
        <v>518</v>
      </c>
      <c r="E68" s="49" t="s">
        <v>371</v>
      </c>
      <c r="F68" s="49" t="s">
        <v>519</v>
      </c>
      <c r="G68" s="49" t="s">
        <v>523</v>
      </c>
      <c r="H68" s="170">
        <v>218490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1:30">
      <c r="A69" s="49"/>
      <c r="B69" s="49" t="s">
        <v>593</v>
      </c>
      <c r="C69" s="169">
        <v>44235</v>
      </c>
      <c r="D69" s="49" t="s">
        <v>518</v>
      </c>
      <c r="E69" s="49" t="s">
        <v>370</v>
      </c>
      <c r="F69" s="49" t="s">
        <v>519</v>
      </c>
      <c r="G69" s="49" t="s">
        <v>523</v>
      </c>
      <c r="H69" s="170">
        <v>3052600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1:30">
      <c r="A70" s="49"/>
      <c r="B70" s="49" t="s">
        <v>594</v>
      </c>
      <c r="C70" s="169">
        <v>44236</v>
      </c>
      <c r="D70" s="49" t="s">
        <v>518</v>
      </c>
      <c r="E70" s="49" t="s">
        <v>526</v>
      </c>
      <c r="F70" s="49" t="s">
        <v>530</v>
      </c>
      <c r="G70" s="49" t="s">
        <v>548</v>
      </c>
      <c r="H70" s="170">
        <v>8126500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1:30">
      <c r="A71" s="49"/>
      <c r="B71" s="49" t="s">
        <v>595</v>
      </c>
      <c r="C71" s="169">
        <v>44236</v>
      </c>
      <c r="D71" s="49" t="s">
        <v>518</v>
      </c>
      <c r="E71" s="49" t="s">
        <v>370</v>
      </c>
      <c r="F71" s="49" t="s">
        <v>530</v>
      </c>
      <c r="G71" s="49" t="s">
        <v>523</v>
      </c>
      <c r="H71" s="170">
        <v>11400000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1:30">
      <c r="A72" s="49"/>
      <c r="B72" s="49" t="s">
        <v>596</v>
      </c>
      <c r="C72" s="169">
        <v>44236</v>
      </c>
      <c r="D72" s="49" t="s">
        <v>518</v>
      </c>
      <c r="E72" s="49" t="s">
        <v>370</v>
      </c>
      <c r="F72" s="49" t="s">
        <v>519</v>
      </c>
      <c r="G72" s="49" t="s">
        <v>527</v>
      </c>
      <c r="H72" s="170">
        <v>5918400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1:30">
      <c r="A73" s="49"/>
      <c r="B73" s="49" t="s">
        <v>597</v>
      </c>
      <c r="C73" s="169">
        <v>44236</v>
      </c>
      <c r="D73" s="49" t="s">
        <v>525</v>
      </c>
      <c r="E73" s="49" t="s">
        <v>370</v>
      </c>
      <c r="F73" s="49" t="s">
        <v>519</v>
      </c>
      <c r="G73" s="49" t="s">
        <v>527</v>
      </c>
      <c r="H73" s="170">
        <v>2550750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1:30">
      <c r="A74" s="49"/>
      <c r="B74" s="49" t="s">
        <v>598</v>
      </c>
      <c r="C74" s="169">
        <v>44240</v>
      </c>
      <c r="D74" s="49" t="s">
        <v>518</v>
      </c>
      <c r="E74" s="49" t="s">
        <v>370</v>
      </c>
      <c r="F74" s="49" t="s">
        <v>530</v>
      </c>
      <c r="G74" s="49" t="s">
        <v>520</v>
      </c>
      <c r="H74" s="170">
        <v>140000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1:30">
      <c r="A75" s="49"/>
      <c r="B75" s="49" t="s">
        <v>599</v>
      </c>
      <c r="C75" s="169">
        <v>44240</v>
      </c>
      <c r="D75" s="49" t="s">
        <v>518</v>
      </c>
      <c r="E75" s="49" t="s">
        <v>370</v>
      </c>
      <c r="F75" s="49" t="s">
        <v>530</v>
      </c>
      <c r="G75" s="49" t="s">
        <v>565</v>
      </c>
      <c r="H75" s="170">
        <v>725000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1:30">
      <c r="A76" s="49"/>
      <c r="B76" s="49" t="s">
        <v>600</v>
      </c>
      <c r="C76" s="169">
        <v>44240</v>
      </c>
      <c r="D76" s="49" t="s">
        <v>518</v>
      </c>
      <c r="E76" s="49" t="s">
        <v>370</v>
      </c>
      <c r="F76" s="49" t="s">
        <v>519</v>
      </c>
      <c r="G76" s="49" t="s">
        <v>534</v>
      </c>
      <c r="H76" s="170">
        <v>10098900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1:30">
      <c r="A77" s="49"/>
      <c r="B77" s="49" t="s">
        <v>601</v>
      </c>
      <c r="C77" s="169">
        <v>44240</v>
      </c>
      <c r="D77" s="49" t="s">
        <v>525</v>
      </c>
      <c r="E77" s="49" t="s">
        <v>370</v>
      </c>
      <c r="F77" s="49" t="s">
        <v>519</v>
      </c>
      <c r="G77" s="49" t="s">
        <v>527</v>
      </c>
      <c r="H77" s="170">
        <v>2937200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1:30">
      <c r="A78" s="49"/>
      <c r="B78" s="49" t="s">
        <v>602</v>
      </c>
      <c r="C78" s="169">
        <v>44240</v>
      </c>
      <c r="D78" s="49" t="s">
        <v>518</v>
      </c>
      <c r="E78" s="49" t="s">
        <v>370</v>
      </c>
      <c r="F78" s="49" t="s">
        <v>519</v>
      </c>
      <c r="G78" s="49" t="s">
        <v>523</v>
      </c>
      <c r="H78" s="170">
        <v>3644800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1:30">
      <c r="A79" s="49"/>
      <c r="B79" s="49" t="s">
        <v>603</v>
      </c>
      <c r="C79" s="169">
        <v>44242</v>
      </c>
      <c r="D79" s="49" t="s">
        <v>518</v>
      </c>
      <c r="E79" s="49" t="s">
        <v>370</v>
      </c>
      <c r="F79" s="49" t="s">
        <v>519</v>
      </c>
      <c r="G79" s="49" t="s">
        <v>523</v>
      </c>
      <c r="H79" s="170">
        <v>13882500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1:30">
      <c r="A80" s="49"/>
      <c r="B80" s="49" t="s">
        <v>604</v>
      </c>
      <c r="C80" s="169">
        <v>44243</v>
      </c>
      <c r="D80" s="49" t="s">
        <v>525</v>
      </c>
      <c r="E80" s="49" t="s">
        <v>370</v>
      </c>
      <c r="F80" s="49" t="s">
        <v>519</v>
      </c>
      <c r="G80" s="49" t="s">
        <v>527</v>
      </c>
      <c r="H80" s="170">
        <v>2050000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1:30">
      <c r="A81" s="49"/>
      <c r="B81" s="49" t="s">
        <v>605</v>
      </c>
      <c r="C81" s="169">
        <v>44244</v>
      </c>
      <c r="D81" s="49" t="s">
        <v>525</v>
      </c>
      <c r="E81" s="49" t="s">
        <v>370</v>
      </c>
      <c r="F81" s="49" t="s">
        <v>560</v>
      </c>
      <c r="G81" s="49" t="s">
        <v>527</v>
      </c>
      <c r="H81" s="170">
        <v>3805200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1:30">
      <c r="A82" s="49"/>
      <c r="B82" s="49" t="s">
        <v>606</v>
      </c>
      <c r="C82" s="169">
        <v>44245</v>
      </c>
      <c r="D82" s="49" t="s">
        <v>525</v>
      </c>
      <c r="E82" s="49" t="s">
        <v>370</v>
      </c>
      <c r="F82" s="49" t="s">
        <v>519</v>
      </c>
      <c r="G82" s="49" t="s">
        <v>548</v>
      </c>
      <c r="H82" s="170">
        <v>1417800</v>
      </c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1:30">
      <c r="A83" s="49"/>
      <c r="B83" s="49" t="s">
        <v>607</v>
      </c>
      <c r="C83" s="169">
        <v>44245</v>
      </c>
      <c r="D83" s="49" t="s">
        <v>525</v>
      </c>
      <c r="E83" s="49" t="s">
        <v>526</v>
      </c>
      <c r="F83" s="49" t="s">
        <v>530</v>
      </c>
      <c r="G83" s="49" t="s">
        <v>527</v>
      </c>
      <c r="H83" s="170">
        <v>5613900</v>
      </c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1:30">
      <c r="A84" s="49"/>
      <c r="B84" s="49" t="s">
        <v>608</v>
      </c>
      <c r="C84" s="169">
        <v>44246</v>
      </c>
      <c r="D84" s="49" t="s">
        <v>518</v>
      </c>
      <c r="E84" s="49" t="s">
        <v>370</v>
      </c>
      <c r="F84" s="49" t="s">
        <v>519</v>
      </c>
      <c r="G84" s="49" t="s">
        <v>527</v>
      </c>
      <c r="H84" s="170">
        <v>2471100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1:30">
      <c r="A85" s="49"/>
      <c r="B85" s="49" t="s">
        <v>609</v>
      </c>
      <c r="C85" s="169">
        <v>44247</v>
      </c>
      <c r="D85" s="49" t="s">
        <v>525</v>
      </c>
      <c r="E85" s="49" t="s">
        <v>552</v>
      </c>
      <c r="F85" s="49" t="s">
        <v>519</v>
      </c>
      <c r="G85" s="49" t="s">
        <v>527</v>
      </c>
      <c r="H85" s="170">
        <v>2985950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1:30">
      <c r="A86" s="49"/>
      <c r="B86" s="49" t="s">
        <v>610</v>
      </c>
      <c r="C86" s="169">
        <v>44247</v>
      </c>
      <c r="D86" s="49" t="s">
        <v>518</v>
      </c>
      <c r="E86" s="49" t="s">
        <v>526</v>
      </c>
      <c r="F86" s="49" t="s">
        <v>522</v>
      </c>
      <c r="G86" s="49" t="s">
        <v>531</v>
      </c>
      <c r="H86" s="170">
        <v>9062700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1:30">
      <c r="A87" s="49"/>
      <c r="B87" s="49" t="s">
        <v>611</v>
      </c>
      <c r="C87" s="169">
        <v>44248</v>
      </c>
      <c r="D87" s="49" t="s">
        <v>518</v>
      </c>
      <c r="E87" s="49" t="s">
        <v>370</v>
      </c>
      <c r="F87" s="49" t="s">
        <v>519</v>
      </c>
      <c r="G87" s="49" t="s">
        <v>523</v>
      </c>
      <c r="H87" s="170">
        <v>7350000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1:30">
      <c r="A88" s="49"/>
      <c r="B88" s="49" t="s">
        <v>612</v>
      </c>
      <c r="C88" s="169">
        <v>44249</v>
      </c>
      <c r="D88" s="49" t="s">
        <v>518</v>
      </c>
      <c r="E88" s="49" t="s">
        <v>370</v>
      </c>
      <c r="F88" s="49" t="s">
        <v>530</v>
      </c>
      <c r="G88" s="49" t="s">
        <v>534</v>
      </c>
      <c r="H88" s="170">
        <v>1300900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1:30">
      <c r="A89" s="49"/>
      <c r="B89" s="49" t="s">
        <v>613</v>
      </c>
      <c r="C89" s="169">
        <v>44249</v>
      </c>
      <c r="D89" s="49" t="s">
        <v>518</v>
      </c>
      <c r="E89" s="49" t="s">
        <v>370</v>
      </c>
      <c r="F89" s="49" t="s">
        <v>519</v>
      </c>
      <c r="G89" s="49" t="s">
        <v>523</v>
      </c>
      <c r="H89" s="170">
        <v>12750000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1:30">
      <c r="A90" s="49"/>
      <c r="B90" s="49" t="s">
        <v>614</v>
      </c>
      <c r="C90" s="169">
        <v>44249</v>
      </c>
      <c r="D90" s="49" t="s">
        <v>518</v>
      </c>
      <c r="E90" s="49" t="s">
        <v>370</v>
      </c>
      <c r="F90" s="49" t="s">
        <v>522</v>
      </c>
      <c r="G90" s="49" t="s">
        <v>534</v>
      </c>
      <c r="H90" s="170">
        <v>7585000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1:30">
      <c r="A91" s="49"/>
      <c r="B91" s="49" t="s">
        <v>615</v>
      </c>
      <c r="C91" s="169">
        <v>44249</v>
      </c>
      <c r="D91" s="49" t="s">
        <v>518</v>
      </c>
      <c r="E91" s="49" t="s">
        <v>370</v>
      </c>
      <c r="F91" s="49" t="s">
        <v>530</v>
      </c>
      <c r="G91" s="49" t="s">
        <v>523</v>
      </c>
      <c r="H91" s="170">
        <v>9493313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1:30">
      <c r="A92" s="49"/>
      <c r="B92" s="49" t="s">
        <v>616</v>
      </c>
      <c r="C92" s="169">
        <v>44250</v>
      </c>
      <c r="D92" s="49" t="s">
        <v>518</v>
      </c>
      <c r="E92" s="49" t="s">
        <v>370</v>
      </c>
      <c r="F92" s="49" t="s">
        <v>522</v>
      </c>
      <c r="G92" s="49" t="s">
        <v>534</v>
      </c>
      <c r="H92" s="170">
        <v>10302000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1:30">
      <c r="A93" s="49"/>
      <c r="B93" s="49" t="s">
        <v>617</v>
      </c>
      <c r="C93" s="169">
        <v>44251</v>
      </c>
      <c r="D93" s="49" t="s">
        <v>518</v>
      </c>
      <c r="E93" s="49" t="s">
        <v>552</v>
      </c>
      <c r="F93" s="49" t="s">
        <v>560</v>
      </c>
      <c r="G93" s="49" t="s">
        <v>587</v>
      </c>
      <c r="H93" s="170">
        <v>2500000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1:30">
      <c r="A94" s="49"/>
      <c r="B94" s="49" t="s">
        <v>618</v>
      </c>
      <c r="C94" s="169">
        <v>44251</v>
      </c>
      <c r="D94" s="49" t="s">
        <v>518</v>
      </c>
      <c r="E94" s="49" t="s">
        <v>526</v>
      </c>
      <c r="F94" s="49" t="s">
        <v>530</v>
      </c>
      <c r="G94" s="49" t="s">
        <v>534</v>
      </c>
      <c r="H94" s="170">
        <v>4833900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1:30">
      <c r="A95" s="49"/>
      <c r="B95" s="49" t="s">
        <v>619</v>
      </c>
      <c r="C95" s="169">
        <v>44251</v>
      </c>
      <c r="D95" s="49" t="s">
        <v>518</v>
      </c>
      <c r="E95" s="49" t="s">
        <v>370</v>
      </c>
      <c r="F95" s="49" t="s">
        <v>560</v>
      </c>
      <c r="G95" s="49" t="s">
        <v>523</v>
      </c>
      <c r="H95" s="170">
        <v>2029500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1:30">
      <c r="A96" s="49"/>
      <c r="B96" s="49" t="s">
        <v>620</v>
      </c>
      <c r="C96" s="169">
        <v>44252</v>
      </c>
      <c r="D96" s="49" t="s">
        <v>525</v>
      </c>
      <c r="E96" s="49" t="s">
        <v>370</v>
      </c>
      <c r="F96" s="49" t="s">
        <v>519</v>
      </c>
      <c r="G96" s="49" t="s">
        <v>527</v>
      </c>
      <c r="H96" s="170">
        <v>2233200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1:30">
      <c r="A97" s="49"/>
      <c r="B97" s="49" t="s">
        <v>621</v>
      </c>
      <c r="C97" s="169">
        <v>44252</v>
      </c>
      <c r="D97" s="49" t="s">
        <v>518</v>
      </c>
      <c r="E97" s="49" t="s">
        <v>370</v>
      </c>
      <c r="F97" s="49" t="s">
        <v>519</v>
      </c>
      <c r="G97" s="49" t="s">
        <v>534</v>
      </c>
      <c r="H97" s="170">
        <v>2001250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1:30">
      <c r="A98" s="49"/>
      <c r="B98" s="49" t="s">
        <v>622</v>
      </c>
      <c r="C98" s="169">
        <v>44254</v>
      </c>
      <c r="D98" s="49" t="s">
        <v>525</v>
      </c>
      <c r="E98" s="49" t="s">
        <v>370</v>
      </c>
      <c r="F98" s="49" t="s">
        <v>560</v>
      </c>
      <c r="G98" s="49" t="s">
        <v>527</v>
      </c>
      <c r="H98" s="170">
        <v>1498850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1:30">
      <c r="A99" s="49"/>
      <c r="B99" s="49" t="s">
        <v>623</v>
      </c>
      <c r="C99" s="169">
        <v>44256</v>
      </c>
      <c r="D99" s="49" t="s">
        <v>518</v>
      </c>
      <c r="E99" s="49" t="s">
        <v>370</v>
      </c>
      <c r="F99" s="49" t="s">
        <v>519</v>
      </c>
      <c r="G99" s="49" t="s">
        <v>523</v>
      </c>
      <c r="H99" s="170">
        <v>405556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1:30">
      <c r="A100" s="49"/>
      <c r="B100" s="49" t="s">
        <v>624</v>
      </c>
      <c r="C100" s="169">
        <v>44256</v>
      </c>
      <c r="D100" s="49" t="s">
        <v>518</v>
      </c>
      <c r="E100" s="49" t="s">
        <v>370</v>
      </c>
      <c r="F100" s="49" t="s">
        <v>519</v>
      </c>
      <c r="G100" s="49" t="s">
        <v>523</v>
      </c>
      <c r="H100" s="170">
        <v>1311220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1:30">
      <c r="A101" s="49"/>
      <c r="B101" s="49" t="s">
        <v>625</v>
      </c>
      <c r="C101" s="169">
        <v>44257</v>
      </c>
      <c r="D101" s="49" t="s">
        <v>518</v>
      </c>
      <c r="E101" s="49" t="s">
        <v>370</v>
      </c>
      <c r="F101" s="49" t="s">
        <v>519</v>
      </c>
      <c r="G101" s="49" t="s">
        <v>531</v>
      </c>
      <c r="H101" s="170">
        <v>1769785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1:30">
      <c r="A102" s="49"/>
      <c r="B102" s="49" t="s">
        <v>626</v>
      </c>
      <c r="C102" s="169">
        <v>44257</v>
      </c>
      <c r="D102" s="49" t="s">
        <v>518</v>
      </c>
      <c r="E102" s="49" t="s">
        <v>371</v>
      </c>
      <c r="F102" s="49" t="s">
        <v>519</v>
      </c>
      <c r="G102" s="49" t="s">
        <v>523</v>
      </c>
      <c r="H102" s="170">
        <v>5377000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1:30">
      <c r="A103" s="49"/>
      <c r="B103" s="49" t="s">
        <v>627</v>
      </c>
      <c r="C103" s="169">
        <v>44260</v>
      </c>
      <c r="D103" s="49" t="s">
        <v>525</v>
      </c>
      <c r="E103" s="49" t="s">
        <v>370</v>
      </c>
      <c r="F103" s="49" t="s">
        <v>519</v>
      </c>
      <c r="G103" s="49" t="s">
        <v>527</v>
      </c>
      <c r="H103" s="170">
        <v>1599860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1:30">
      <c r="A104" s="49"/>
      <c r="B104" s="49" t="s">
        <v>628</v>
      </c>
      <c r="C104" s="169">
        <v>44261</v>
      </c>
      <c r="D104" s="49" t="s">
        <v>518</v>
      </c>
      <c r="E104" s="49" t="s">
        <v>370</v>
      </c>
      <c r="F104" s="49" t="s">
        <v>519</v>
      </c>
      <c r="G104" s="49" t="s">
        <v>523</v>
      </c>
      <c r="H104" s="170">
        <v>10780450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1:30">
      <c r="A105" s="49"/>
      <c r="B105" s="49" t="s">
        <v>629</v>
      </c>
      <c r="C105" s="169">
        <v>44261</v>
      </c>
      <c r="D105" s="49" t="s">
        <v>518</v>
      </c>
      <c r="E105" s="49" t="s">
        <v>370</v>
      </c>
      <c r="F105" s="49" t="s">
        <v>530</v>
      </c>
      <c r="G105" s="49" t="s">
        <v>523</v>
      </c>
      <c r="H105" s="170">
        <v>3839200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1:30">
      <c r="A106" s="49"/>
      <c r="B106" s="49" t="s">
        <v>630</v>
      </c>
      <c r="C106" s="169">
        <v>44262</v>
      </c>
      <c r="D106" s="49" t="s">
        <v>518</v>
      </c>
      <c r="E106" s="49" t="s">
        <v>370</v>
      </c>
      <c r="F106" s="49" t="s">
        <v>519</v>
      </c>
      <c r="G106" s="49" t="s">
        <v>523</v>
      </c>
      <c r="H106" s="170">
        <v>296000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1:30">
      <c r="A107" s="49"/>
      <c r="B107" s="49" t="s">
        <v>631</v>
      </c>
      <c r="C107" s="169">
        <v>44262</v>
      </c>
      <c r="D107" s="49" t="s">
        <v>525</v>
      </c>
      <c r="E107" s="49" t="s">
        <v>526</v>
      </c>
      <c r="F107" s="49" t="s">
        <v>519</v>
      </c>
      <c r="G107" s="49" t="s">
        <v>527</v>
      </c>
      <c r="H107" s="170">
        <v>2707630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1:30">
      <c r="A108" s="49"/>
      <c r="B108" s="49" t="s">
        <v>632</v>
      </c>
      <c r="C108" s="169">
        <v>44263</v>
      </c>
      <c r="D108" s="49" t="s">
        <v>518</v>
      </c>
      <c r="E108" s="49" t="s">
        <v>370</v>
      </c>
      <c r="F108" s="49" t="s">
        <v>519</v>
      </c>
      <c r="G108" s="49" t="s">
        <v>527</v>
      </c>
      <c r="H108" s="170">
        <v>2249500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1:30">
      <c r="A109" s="49"/>
      <c r="B109" s="49" t="s">
        <v>633</v>
      </c>
      <c r="C109" s="169">
        <v>44263</v>
      </c>
      <c r="D109" s="49" t="s">
        <v>518</v>
      </c>
      <c r="E109" s="49" t="s">
        <v>370</v>
      </c>
      <c r="F109" s="49" t="s">
        <v>530</v>
      </c>
      <c r="G109" s="49" t="s">
        <v>534</v>
      </c>
      <c r="H109" s="170">
        <v>7611000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1:30">
      <c r="A110" s="49"/>
      <c r="B110" s="49" t="s">
        <v>634</v>
      </c>
      <c r="C110" s="169">
        <v>44264</v>
      </c>
      <c r="D110" s="49" t="s">
        <v>525</v>
      </c>
      <c r="E110" s="49" t="s">
        <v>526</v>
      </c>
      <c r="F110" s="49" t="s">
        <v>519</v>
      </c>
      <c r="G110" s="49" t="s">
        <v>527</v>
      </c>
      <c r="H110" s="170">
        <v>1152600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1:30">
      <c r="A111" s="49"/>
      <c r="B111" s="49" t="s">
        <v>635</v>
      </c>
      <c r="C111" s="169">
        <v>44264</v>
      </c>
      <c r="D111" s="49" t="s">
        <v>518</v>
      </c>
      <c r="E111" s="49" t="s">
        <v>370</v>
      </c>
      <c r="F111" s="49" t="s">
        <v>519</v>
      </c>
      <c r="G111" s="49" t="s">
        <v>523</v>
      </c>
      <c r="H111" s="170">
        <v>9115500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1:30">
      <c r="A112" s="49"/>
      <c r="B112" s="49" t="s">
        <v>636</v>
      </c>
      <c r="C112" s="169">
        <v>44266</v>
      </c>
      <c r="D112" s="49" t="s">
        <v>518</v>
      </c>
      <c r="E112" s="49" t="s">
        <v>370</v>
      </c>
      <c r="F112" s="49" t="s">
        <v>530</v>
      </c>
      <c r="G112" s="49" t="s">
        <v>531</v>
      </c>
      <c r="H112" s="170">
        <v>1600000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1:30">
      <c r="A113" s="49"/>
      <c r="B113" s="49" t="s">
        <v>637</v>
      </c>
      <c r="C113" s="169">
        <v>44267</v>
      </c>
      <c r="D113" s="49" t="s">
        <v>518</v>
      </c>
      <c r="E113" s="49" t="s">
        <v>370</v>
      </c>
      <c r="F113" s="49" t="s">
        <v>519</v>
      </c>
      <c r="G113" s="49" t="s">
        <v>527</v>
      </c>
      <c r="H113" s="170">
        <v>2575965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1:30">
      <c r="A114" s="49"/>
      <c r="B114" s="49" t="s">
        <v>638</v>
      </c>
      <c r="C114" s="169">
        <v>44267</v>
      </c>
      <c r="D114" s="49" t="s">
        <v>518</v>
      </c>
      <c r="E114" s="49" t="s">
        <v>370</v>
      </c>
      <c r="F114" s="49" t="s">
        <v>560</v>
      </c>
      <c r="G114" s="49" t="s">
        <v>531</v>
      </c>
      <c r="H114" s="170">
        <v>220000</v>
      </c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1:30">
      <c r="A115" s="49"/>
      <c r="B115" s="49" t="s">
        <v>639</v>
      </c>
      <c r="C115" s="169">
        <v>44269</v>
      </c>
      <c r="D115" s="49" t="s">
        <v>518</v>
      </c>
      <c r="E115" s="49" t="s">
        <v>370</v>
      </c>
      <c r="F115" s="49" t="s">
        <v>519</v>
      </c>
      <c r="G115" s="49" t="s">
        <v>523</v>
      </c>
      <c r="H115" s="170">
        <v>1800000</v>
      </c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1:30">
      <c r="A116" s="49"/>
      <c r="B116" s="49" t="s">
        <v>640</v>
      </c>
      <c r="C116" s="169">
        <v>44269</v>
      </c>
      <c r="D116" s="49" t="s">
        <v>518</v>
      </c>
      <c r="E116" s="49" t="s">
        <v>370</v>
      </c>
      <c r="F116" s="49" t="s">
        <v>519</v>
      </c>
      <c r="G116" s="49" t="s">
        <v>534</v>
      </c>
      <c r="H116" s="170">
        <v>16998000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1:30">
      <c r="A117" s="49"/>
      <c r="B117" s="49" t="s">
        <v>641</v>
      </c>
      <c r="C117" s="169">
        <v>44269</v>
      </c>
      <c r="D117" s="49" t="s">
        <v>518</v>
      </c>
      <c r="E117" s="49" t="s">
        <v>370</v>
      </c>
      <c r="F117" s="49" t="s">
        <v>519</v>
      </c>
      <c r="G117" s="49" t="s">
        <v>534</v>
      </c>
      <c r="H117" s="170">
        <v>14450000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1:30">
      <c r="A118" s="49"/>
      <c r="B118" s="49" t="s">
        <v>642</v>
      </c>
      <c r="C118" s="169">
        <v>44270</v>
      </c>
      <c r="D118" s="49" t="s">
        <v>518</v>
      </c>
      <c r="E118" s="49" t="s">
        <v>370</v>
      </c>
      <c r="F118" s="49" t="s">
        <v>560</v>
      </c>
      <c r="G118" s="49" t="s">
        <v>587</v>
      </c>
      <c r="H118" s="170">
        <v>2835800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1:30">
      <c r="A119" s="49"/>
      <c r="B119" s="49" t="s">
        <v>643</v>
      </c>
      <c r="C119" s="169">
        <v>44270</v>
      </c>
      <c r="D119" s="49" t="s">
        <v>518</v>
      </c>
      <c r="E119" s="49" t="s">
        <v>526</v>
      </c>
      <c r="F119" s="49" t="s">
        <v>519</v>
      </c>
      <c r="G119" s="49" t="s">
        <v>531</v>
      </c>
      <c r="H119" s="170">
        <v>2280000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1:30">
      <c r="A120" s="49"/>
      <c r="B120" s="49" t="s">
        <v>644</v>
      </c>
      <c r="C120" s="169">
        <v>44272</v>
      </c>
      <c r="D120" s="49" t="s">
        <v>518</v>
      </c>
      <c r="E120" s="49" t="s">
        <v>370</v>
      </c>
      <c r="F120" s="49" t="s">
        <v>519</v>
      </c>
      <c r="G120" s="49" t="s">
        <v>534</v>
      </c>
      <c r="H120" s="170">
        <v>3960000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1:30">
      <c r="A121" s="49"/>
      <c r="B121" s="49" t="s">
        <v>645</v>
      </c>
      <c r="C121" s="169">
        <v>44272</v>
      </c>
      <c r="D121" s="49" t="s">
        <v>518</v>
      </c>
      <c r="E121" s="49" t="s">
        <v>552</v>
      </c>
      <c r="F121" s="49" t="s">
        <v>519</v>
      </c>
      <c r="G121" s="49" t="s">
        <v>523</v>
      </c>
      <c r="H121" s="170">
        <v>5272975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1:30">
      <c r="A122" s="49"/>
      <c r="B122" s="49" t="s">
        <v>646</v>
      </c>
      <c r="C122" s="169">
        <v>44272</v>
      </c>
      <c r="D122" s="49" t="s">
        <v>518</v>
      </c>
      <c r="E122" s="49" t="s">
        <v>552</v>
      </c>
      <c r="F122" s="49" t="s">
        <v>519</v>
      </c>
      <c r="G122" s="49" t="s">
        <v>523</v>
      </c>
      <c r="H122" s="170">
        <v>6354220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1:30">
      <c r="A123" s="49"/>
      <c r="B123" s="49" t="s">
        <v>647</v>
      </c>
      <c r="C123" s="169">
        <v>44276</v>
      </c>
      <c r="D123" s="49" t="s">
        <v>518</v>
      </c>
      <c r="E123" s="49" t="s">
        <v>370</v>
      </c>
      <c r="F123" s="49" t="s">
        <v>530</v>
      </c>
      <c r="G123" s="49" t="s">
        <v>523</v>
      </c>
      <c r="H123" s="170">
        <v>8892200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1:30">
      <c r="A124" s="49"/>
      <c r="B124" s="49" t="s">
        <v>648</v>
      </c>
      <c r="C124" s="169">
        <v>44277</v>
      </c>
      <c r="D124" s="49" t="s">
        <v>518</v>
      </c>
      <c r="E124" s="49" t="s">
        <v>370</v>
      </c>
      <c r="F124" s="49" t="s">
        <v>519</v>
      </c>
      <c r="G124" s="49" t="s">
        <v>523</v>
      </c>
      <c r="H124" s="170">
        <v>4651680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1:30">
      <c r="A125" s="49"/>
      <c r="B125" s="49" t="s">
        <v>649</v>
      </c>
      <c r="C125" s="169">
        <v>44278</v>
      </c>
      <c r="D125" s="49" t="s">
        <v>518</v>
      </c>
      <c r="E125" s="49" t="s">
        <v>370</v>
      </c>
      <c r="F125" s="49" t="s">
        <v>519</v>
      </c>
      <c r="G125" s="49" t="s">
        <v>523</v>
      </c>
      <c r="H125" s="170">
        <v>5990067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1:30">
      <c r="A126" s="49"/>
      <c r="B126" s="49" t="s">
        <v>650</v>
      </c>
      <c r="C126" s="169">
        <v>44280</v>
      </c>
      <c r="D126" s="49" t="s">
        <v>525</v>
      </c>
      <c r="E126" s="49" t="s">
        <v>370</v>
      </c>
      <c r="F126" s="49" t="s">
        <v>519</v>
      </c>
      <c r="G126" s="49" t="s">
        <v>527</v>
      </c>
      <c r="H126" s="170">
        <v>4102500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:30">
      <c r="A127" s="49"/>
      <c r="B127" s="49" t="s">
        <v>651</v>
      </c>
      <c r="C127" s="169">
        <v>44281</v>
      </c>
      <c r="D127" s="49" t="s">
        <v>518</v>
      </c>
      <c r="E127" s="49" t="s">
        <v>370</v>
      </c>
      <c r="F127" s="49" t="s">
        <v>519</v>
      </c>
      <c r="G127" s="49" t="s">
        <v>516</v>
      </c>
      <c r="H127" s="170">
        <v>3400000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:30">
      <c r="A128" s="49"/>
      <c r="B128" s="49" t="s">
        <v>652</v>
      </c>
      <c r="C128" s="169">
        <v>44281</v>
      </c>
      <c r="D128" s="49" t="s">
        <v>518</v>
      </c>
      <c r="E128" s="49" t="s">
        <v>370</v>
      </c>
      <c r="F128" s="49" t="s">
        <v>519</v>
      </c>
      <c r="G128" s="49" t="s">
        <v>523</v>
      </c>
      <c r="H128" s="170">
        <v>9973900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:30">
      <c r="A129" s="49"/>
      <c r="B129" s="49" t="s">
        <v>653</v>
      </c>
      <c r="C129" s="169">
        <v>44282</v>
      </c>
      <c r="D129" s="49" t="s">
        <v>518</v>
      </c>
      <c r="E129" s="49" t="s">
        <v>370</v>
      </c>
      <c r="F129" s="49" t="s">
        <v>519</v>
      </c>
      <c r="G129" s="49" t="s">
        <v>534</v>
      </c>
      <c r="H129" s="170">
        <v>15480000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:30">
      <c r="A130" s="49"/>
      <c r="B130" s="49" t="s">
        <v>654</v>
      </c>
      <c r="C130" s="169">
        <v>44282</v>
      </c>
      <c r="D130" s="49" t="s">
        <v>525</v>
      </c>
      <c r="E130" s="49" t="s">
        <v>370</v>
      </c>
      <c r="F130" s="49" t="s">
        <v>519</v>
      </c>
      <c r="G130" s="49" t="s">
        <v>527</v>
      </c>
      <c r="H130" s="170">
        <v>2446600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:30">
      <c r="A131" s="49"/>
      <c r="B131" s="49" t="s">
        <v>655</v>
      </c>
      <c r="C131" s="169">
        <v>44282</v>
      </c>
      <c r="D131" s="49" t="s">
        <v>518</v>
      </c>
      <c r="E131" s="49" t="s">
        <v>552</v>
      </c>
      <c r="F131" s="49" t="s">
        <v>519</v>
      </c>
      <c r="G131" s="49" t="s">
        <v>534</v>
      </c>
      <c r="H131" s="170">
        <v>8861500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:30">
      <c r="A132" s="49"/>
      <c r="B132" s="49" t="s">
        <v>656</v>
      </c>
      <c r="C132" s="169">
        <v>44285</v>
      </c>
      <c r="D132" s="49" t="s">
        <v>518</v>
      </c>
      <c r="E132" s="49" t="s">
        <v>552</v>
      </c>
      <c r="F132" s="49" t="s">
        <v>519</v>
      </c>
      <c r="G132" s="49" t="s">
        <v>534</v>
      </c>
      <c r="H132" s="170">
        <v>97920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:30">
      <c r="A133" s="49"/>
      <c r="B133" s="49" t="s">
        <v>657</v>
      </c>
      <c r="C133" s="169">
        <v>44285</v>
      </c>
      <c r="D133" s="49" t="s">
        <v>518</v>
      </c>
      <c r="E133" s="49" t="s">
        <v>370</v>
      </c>
      <c r="F133" s="49" t="s">
        <v>519</v>
      </c>
      <c r="G133" s="49" t="s">
        <v>523</v>
      </c>
      <c r="H133" s="170">
        <v>5150000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:30">
      <c r="A134" s="49"/>
      <c r="B134" s="49" t="s">
        <v>658</v>
      </c>
      <c r="C134" s="169">
        <v>44286</v>
      </c>
      <c r="D134" s="49" t="s">
        <v>525</v>
      </c>
      <c r="E134" s="49" t="s">
        <v>526</v>
      </c>
      <c r="F134" s="49" t="s">
        <v>530</v>
      </c>
      <c r="G134" s="49" t="s">
        <v>527</v>
      </c>
      <c r="H134" s="170">
        <v>1451662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:30">
      <c r="A135" s="49"/>
      <c r="B135" s="49" t="s">
        <v>659</v>
      </c>
      <c r="C135" s="169">
        <v>44286</v>
      </c>
      <c r="D135" s="49" t="s">
        <v>518</v>
      </c>
      <c r="E135" s="49" t="s">
        <v>370</v>
      </c>
      <c r="F135" s="49" t="s">
        <v>530</v>
      </c>
      <c r="G135" s="49" t="s">
        <v>534</v>
      </c>
      <c r="H135" s="170">
        <v>1761960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:30">
      <c r="A136" s="49"/>
      <c r="B136" s="49" t="s">
        <v>660</v>
      </c>
      <c r="C136" s="169">
        <v>44286</v>
      </c>
      <c r="D136" s="49" t="s">
        <v>525</v>
      </c>
      <c r="E136" s="49" t="s">
        <v>370</v>
      </c>
      <c r="F136" s="49" t="s">
        <v>519</v>
      </c>
      <c r="G136" s="49" t="s">
        <v>527</v>
      </c>
      <c r="H136" s="170">
        <v>1649105</v>
      </c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:30">
      <c r="A137" s="49"/>
      <c r="B137" s="49" t="s">
        <v>661</v>
      </c>
      <c r="C137" s="169">
        <v>44286</v>
      </c>
      <c r="D137" s="49" t="s">
        <v>518</v>
      </c>
      <c r="E137" s="49" t="s">
        <v>370</v>
      </c>
      <c r="F137" s="49" t="s">
        <v>519</v>
      </c>
      <c r="G137" s="49" t="s">
        <v>523</v>
      </c>
      <c r="H137" s="170">
        <v>2329500</v>
      </c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:30">
      <c r="A138" s="49"/>
      <c r="B138" s="49" t="s">
        <v>662</v>
      </c>
      <c r="C138" s="169">
        <v>44289</v>
      </c>
      <c r="D138" s="49" t="s">
        <v>518</v>
      </c>
      <c r="E138" s="49" t="s">
        <v>370</v>
      </c>
      <c r="F138" s="49" t="s">
        <v>519</v>
      </c>
      <c r="G138" s="49" t="s">
        <v>523</v>
      </c>
      <c r="H138" s="170">
        <v>721500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:30">
      <c r="A139" s="49"/>
      <c r="B139" s="49" t="s">
        <v>663</v>
      </c>
      <c r="C139" s="169">
        <v>44291</v>
      </c>
      <c r="D139" s="49" t="s">
        <v>518</v>
      </c>
      <c r="E139" s="49" t="s">
        <v>370</v>
      </c>
      <c r="F139" s="49" t="s">
        <v>519</v>
      </c>
      <c r="G139" s="49" t="s">
        <v>523</v>
      </c>
      <c r="H139" s="170">
        <v>2455000</v>
      </c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:30">
      <c r="A140" s="49"/>
      <c r="B140" s="49" t="s">
        <v>664</v>
      </c>
      <c r="C140" s="169">
        <v>44292</v>
      </c>
      <c r="D140" s="49" t="s">
        <v>518</v>
      </c>
      <c r="E140" s="49" t="s">
        <v>370</v>
      </c>
      <c r="F140" s="49" t="s">
        <v>519</v>
      </c>
      <c r="G140" s="49" t="s">
        <v>527</v>
      </c>
      <c r="H140" s="170">
        <v>3363463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:30">
      <c r="A141" s="49"/>
      <c r="B141" s="49" t="s">
        <v>665</v>
      </c>
      <c r="C141" s="169">
        <v>44293</v>
      </c>
      <c r="D141" s="49" t="s">
        <v>525</v>
      </c>
      <c r="E141" s="49" t="s">
        <v>526</v>
      </c>
      <c r="F141" s="49" t="s">
        <v>519</v>
      </c>
      <c r="G141" s="49" t="s">
        <v>527</v>
      </c>
      <c r="H141" s="170">
        <v>1568100</v>
      </c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:30">
      <c r="A142" s="49"/>
      <c r="B142" s="49" t="s">
        <v>666</v>
      </c>
      <c r="C142" s="169">
        <v>44293</v>
      </c>
      <c r="D142" s="49" t="s">
        <v>518</v>
      </c>
      <c r="E142" s="49" t="s">
        <v>526</v>
      </c>
      <c r="F142" s="49" t="s">
        <v>530</v>
      </c>
      <c r="G142" s="49" t="s">
        <v>548</v>
      </c>
      <c r="H142" s="170">
        <v>2063960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:30">
      <c r="A143" s="49"/>
      <c r="B143" s="49" t="s">
        <v>667</v>
      </c>
      <c r="C143" s="169">
        <v>44293</v>
      </c>
      <c r="D143" s="49" t="s">
        <v>518</v>
      </c>
      <c r="E143" s="49" t="s">
        <v>552</v>
      </c>
      <c r="F143" s="49" t="s">
        <v>519</v>
      </c>
      <c r="G143" s="49" t="s">
        <v>523</v>
      </c>
      <c r="H143" s="170">
        <v>1806500</v>
      </c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:30">
      <c r="A144" s="49"/>
      <c r="B144" s="49" t="s">
        <v>668</v>
      </c>
      <c r="C144" s="169">
        <v>44293</v>
      </c>
      <c r="D144" s="49" t="s">
        <v>518</v>
      </c>
      <c r="E144" s="49" t="s">
        <v>370</v>
      </c>
      <c r="F144" s="49" t="s">
        <v>522</v>
      </c>
      <c r="G144" s="49" t="s">
        <v>523</v>
      </c>
      <c r="H144" s="170">
        <v>49837500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:30">
      <c r="A145" s="49"/>
      <c r="B145" s="49" t="s">
        <v>669</v>
      </c>
      <c r="C145" s="169">
        <v>44295</v>
      </c>
      <c r="D145" s="49" t="s">
        <v>525</v>
      </c>
      <c r="E145" s="49" t="s">
        <v>370</v>
      </c>
      <c r="F145" s="49" t="s">
        <v>519</v>
      </c>
      <c r="G145" s="49" t="s">
        <v>527</v>
      </c>
      <c r="H145" s="170">
        <v>2244800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:30">
      <c r="A146" s="49"/>
      <c r="B146" s="49" t="s">
        <v>670</v>
      </c>
      <c r="C146" s="169">
        <v>44296</v>
      </c>
      <c r="D146" s="49" t="s">
        <v>518</v>
      </c>
      <c r="E146" s="49" t="s">
        <v>370</v>
      </c>
      <c r="F146" s="49" t="s">
        <v>519</v>
      </c>
      <c r="G146" s="49" t="s">
        <v>534</v>
      </c>
      <c r="H146" s="170">
        <v>10346950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:30">
      <c r="A147" s="49"/>
      <c r="B147" s="49" t="s">
        <v>671</v>
      </c>
      <c r="C147" s="169">
        <v>44297</v>
      </c>
      <c r="D147" s="49" t="s">
        <v>518</v>
      </c>
      <c r="E147" s="49" t="s">
        <v>370</v>
      </c>
      <c r="F147" s="49" t="s">
        <v>519</v>
      </c>
      <c r="G147" s="49" t="s">
        <v>523</v>
      </c>
      <c r="H147" s="170">
        <v>8150000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:30">
      <c r="A148" s="49"/>
      <c r="B148" s="49" t="s">
        <v>672</v>
      </c>
      <c r="C148" s="169">
        <v>44297</v>
      </c>
      <c r="D148" s="49" t="s">
        <v>518</v>
      </c>
      <c r="E148" s="49" t="s">
        <v>370</v>
      </c>
      <c r="F148" s="49" t="s">
        <v>519</v>
      </c>
      <c r="G148" s="49" t="s">
        <v>538</v>
      </c>
      <c r="H148" s="170">
        <v>1697200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:30">
      <c r="A149" s="49"/>
      <c r="B149" s="49" t="s">
        <v>673</v>
      </c>
      <c r="C149" s="169">
        <v>44301</v>
      </c>
      <c r="D149" s="49" t="s">
        <v>518</v>
      </c>
      <c r="E149" s="49" t="s">
        <v>552</v>
      </c>
      <c r="F149" s="49" t="s">
        <v>560</v>
      </c>
      <c r="G149" s="49" t="s">
        <v>527</v>
      </c>
      <c r="H149" s="170">
        <v>3334353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:30">
      <c r="A150" s="49"/>
      <c r="B150" s="49" t="s">
        <v>674</v>
      </c>
      <c r="C150" s="169">
        <v>44301</v>
      </c>
      <c r="D150" s="49" t="s">
        <v>525</v>
      </c>
      <c r="E150" s="49" t="s">
        <v>526</v>
      </c>
      <c r="F150" s="49" t="s">
        <v>530</v>
      </c>
      <c r="G150" s="49" t="s">
        <v>527</v>
      </c>
      <c r="H150" s="170">
        <v>6020060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:30">
      <c r="A151" s="49"/>
      <c r="B151" s="49" t="s">
        <v>675</v>
      </c>
      <c r="C151" s="169">
        <v>44302</v>
      </c>
      <c r="D151" s="49" t="s">
        <v>518</v>
      </c>
      <c r="E151" s="49" t="s">
        <v>370</v>
      </c>
      <c r="F151" s="49" t="s">
        <v>519</v>
      </c>
      <c r="G151" s="49" t="s">
        <v>548</v>
      </c>
      <c r="H151" s="170">
        <v>1381370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:30">
      <c r="A152" s="49"/>
      <c r="B152" s="49" t="s">
        <v>676</v>
      </c>
      <c r="C152" s="169">
        <v>44302</v>
      </c>
      <c r="D152" s="49" t="s">
        <v>518</v>
      </c>
      <c r="E152" s="49" t="s">
        <v>370</v>
      </c>
      <c r="F152" s="49" t="s">
        <v>519</v>
      </c>
      <c r="G152" s="49" t="s">
        <v>520</v>
      </c>
      <c r="H152" s="170">
        <v>2442400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:30">
      <c r="A153" s="49"/>
      <c r="B153" s="49" t="s">
        <v>677</v>
      </c>
      <c r="C153" s="169">
        <v>44302</v>
      </c>
      <c r="D153" s="49" t="s">
        <v>518</v>
      </c>
      <c r="E153" s="49" t="s">
        <v>370</v>
      </c>
      <c r="F153" s="49" t="s">
        <v>519</v>
      </c>
      <c r="G153" s="49" t="s">
        <v>527</v>
      </c>
      <c r="H153" s="170">
        <v>4193603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:30">
      <c r="A154" s="49"/>
      <c r="B154" s="49" t="s">
        <v>678</v>
      </c>
      <c r="C154" s="169">
        <v>44303</v>
      </c>
      <c r="D154" s="49" t="s">
        <v>525</v>
      </c>
      <c r="E154" s="49" t="s">
        <v>526</v>
      </c>
      <c r="F154" s="49" t="s">
        <v>530</v>
      </c>
      <c r="G154" s="49" t="s">
        <v>527</v>
      </c>
      <c r="H154" s="170">
        <v>3725520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:30">
      <c r="A155" s="49"/>
      <c r="B155" s="49" t="s">
        <v>679</v>
      </c>
      <c r="C155" s="169">
        <v>44303</v>
      </c>
      <c r="D155" s="49" t="s">
        <v>518</v>
      </c>
      <c r="E155" s="49" t="s">
        <v>370</v>
      </c>
      <c r="F155" s="49" t="s">
        <v>519</v>
      </c>
      <c r="G155" s="49" t="s">
        <v>523</v>
      </c>
      <c r="H155" s="170">
        <v>7394300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:30">
      <c r="A156" s="49"/>
      <c r="B156" s="49" t="s">
        <v>680</v>
      </c>
      <c r="C156" s="169">
        <v>44303</v>
      </c>
      <c r="D156" s="49" t="s">
        <v>518</v>
      </c>
      <c r="E156" s="49" t="s">
        <v>370</v>
      </c>
      <c r="F156" s="49" t="s">
        <v>519</v>
      </c>
      <c r="G156" s="49" t="s">
        <v>523</v>
      </c>
      <c r="H156" s="170">
        <v>2402500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:30">
      <c r="A157" s="49"/>
      <c r="B157" s="49" t="s">
        <v>681</v>
      </c>
      <c r="C157" s="169">
        <v>44303</v>
      </c>
      <c r="D157" s="49" t="s">
        <v>518</v>
      </c>
      <c r="E157" s="49" t="s">
        <v>370</v>
      </c>
      <c r="F157" s="49" t="s">
        <v>519</v>
      </c>
      <c r="G157" s="49" t="s">
        <v>527</v>
      </c>
      <c r="H157" s="170">
        <v>1693000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1:30">
      <c r="A158" s="49"/>
      <c r="B158" s="49" t="s">
        <v>682</v>
      </c>
      <c r="C158" s="169">
        <v>44304</v>
      </c>
      <c r="D158" s="49" t="s">
        <v>518</v>
      </c>
      <c r="E158" s="49" t="s">
        <v>370</v>
      </c>
      <c r="F158" s="49" t="s">
        <v>519</v>
      </c>
      <c r="G158" s="49" t="s">
        <v>587</v>
      </c>
      <c r="H158" s="170">
        <v>9148076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1:30">
      <c r="A159" s="49"/>
      <c r="B159" s="49" t="s">
        <v>683</v>
      </c>
      <c r="C159" s="169">
        <v>44304</v>
      </c>
      <c r="D159" s="49" t="s">
        <v>518</v>
      </c>
      <c r="E159" s="49" t="s">
        <v>370</v>
      </c>
      <c r="F159" s="49" t="s">
        <v>519</v>
      </c>
      <c r="G159" s="49" t="s">
        <v>523</v>
      </c>
      <c r="H159" s="170">
        <v>3950000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1:30">
      <c r="A160" s="49"/>
      <c r="B160" s="49" t="s">
        <v>684</v>
      </c>
      <c r="C160" s="169">
        <v>44304</v>
      </c>
      <c r="D160" s="49" t="s">
        <v>518</v>
      </c>
      <c r="E160" s="49" t="s">
        <v>370</v>
      </c>
      <c r="F160" s="49" t="s">
        <v>519</v>
      </c>
      <c r="G160" s="49" t="s">
        <v>523</v>
      </c>
      <c r="H160" s="170">
        <v>14183900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1:30">
      <c r="A161" s="49"/>
      <c r="B161" s="49" t="s">
        <v>685</v>
      </c>
      <c r="C161" s="169">
        <v>44307</v>
      </c>
      <c r="D161" s="49" t="s">
        <v>518</v>
      </c>
      <c r="E161" s="49" t="s">
        <v>526</v>
      </c>
      <c r="F161" s="49" t="s">
        <v>530</v>
      </c>
      <c r="G161" s="49" t="s">
        <v>523</v>
      </c>
      <c r="H161" s="170">
        <v>35245000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1:30">
      <c r="A162" s="49"/>
      <c r="B162" s="49" t="s">
        <v>686</v>
      </c>
      <c r="C162" s="169">
        <v>44308</v>
      </c>
      <c r="D162" s="49" t="s">
        <v>518</v>
      </c>
      <c r="E162" s="49" t="s">
        <v>526</v>
      </c>
      <c r="F162" s="49" t="s">
        <v>530</v>
      </c>
      <c r="G162" s="49" t="s">
        <v>534</v>
      </c>
      <c r="H162" s="170">
        <v>294700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1:30">
      <c r="A163" s="49"/>
      <c r="B163" s="49" t="s">
        <v>687</v>
      </c>
      <c r="C163" s="169">
        <v>44311</v>
      </c>
      <c r="D163" s="49" t="s">
        <v>518</v>
      </c>
      <c r="E163" s="49" t="s">
        <v>371</v>
      </c>
      <c r="F163" s="49" t="s">
        <v>519</v>
      </c>
      <c r="G163" s="49" t="s">
        <v>523</v>
      </c>
      <c r="H163" s="170">
        <v>4488000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1:30">
      <c r="A164" s="49"/>
      <c r="B164" s="49" t="s">
        <v>688</v>
      </c>
      <c r="C164" s="169">
        <v>44311</v>
      </c>
      <c r="D164" s="49" t="s">
        <v>518</v>
      </c>
      <c r="E164" s="49" t="s">
        <v>370</v>
      </c>
      <c r="F164" s="49" t="s">
        <v>519</v>
      </c>
      <c r="G164" s="49" t="s">
        <v>534</v>
      </c>
      <c r="H164" s="170">
        <v>1595500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1:30">
      <c r="A165" s="49"/>
      <c r="B165" s="49" t="s">
        <v>689</v>
      </c>
      <c r="C165" s="169">
        <v>44311</v>
      </c>
      <c r="D165" s="49" t="s">
        <v>518</v>
      </c>
      <c r="E165" s="49" t="s">
        <v>371</v>
      </c>
      <c r="F165" s="49" t="s">
        <v>519</v>
      </c>
      <c r="G165" s="49" t="s">
        <v>520</v>
      </c>
      <c r="H165" s="170">
        <v>394220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1:30">
      <c r="A166" s="49"/>
      <c r="B166" s="49" t="s">
        <v>690</v>
      </c>
      <c r="C166" s="169">
        <v>44311</v>
      </c>
      <c r="D166" s="49" t="s">
        <v>518</v>
      </c>
      <c r="E166" s="49" t="s">
        <v>526</v>
      </c>
      <c r="F166" s="49" t="s">
        <v>522</v>
      </c>
      <c r="G166" s="49" t="s">
        <v>534</v>
      </c>
      <c r="H166" s="170">
        <v>723900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1:30">
      <c r="A167" s="49"/>
      <c r="B167" s="49" t="s">
        <v>691</v>
      </c>
      <c r="C167" s="169">
        <v>44311</v>
      </c>
      <c r="D167" s="49" t="s">
        <v>525</v>
      </c>
      <c r="E167" s="49" t="s">
        <v>370</v>
      </c>
      <c r="F167" s="49" t="s">
        <v>519</v>
      </c>
      <c r="G167" s="49" t="s">
        <v>527</v>
      </c>
      <c r="H167" s="170">
        <v>2006700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1:30">
      <c r="A168" s="49"/>
      <c r="B168" s="49" t="s">
        <v>692</v>
      </c>
      <c r="C168" s="169">
        <v>44312</v>
      </c>
      <c r="D168" s="49" t="s">
        <v>518</v>
      </c>
      <c r="E168" s="49" t="s">
        <v>526</v>
      </c>
      <c r="F168" s="49" t="s">
        <v>519</v>
      </c>
      <c r="G168" s="49" t="s">
        <v>520</v>
      </c>
      <c r="H168" s="170">
        <v>979572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1:30">
      <c r="A169" s="49"/>
      <c r="B169" s="49" t="s">
        <v>693</v>
      </c>
      <c r="C169" s="169">
        <v>44313</v>
      </c>
      <c r="D169" s="49" t="s">
        <v>518</v>
      </c>
      <c r="E169" s="49" t="s">
        <v>370</v>
      </c>
      <c r="F169" s="49" t="s">
        <v>519</v>
      </c>
      <c r="G169" s="49" t="s">
        <v>534</v>
      </c>
      <c r="H169" s="170">
        <v>5086300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1:30">
      <c r="A170" s="49"/>
      <c r="B170" s="49" t="s">
        <v>694</v>
      </c>
      <c r="C170" s="169">
        <v>44315</v>
      </c>
      <c r="D170" s="49" t="s">
        <v>525</v>
      </c>
      <c r="E170" s="49" t="s">
        <v>370</v>
      </c>
      <c r="F170" s="49" t="s">
        <v>519</v>
      </c>
      <c r="G170" s="49" t="s">
        <v>527</v>
      </c>
      <c r="H170" s="170">
        <v>4353100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1:30">
      <c r="A171" s="49"/>
      <c r="B171" s="49" t="s">
        <v>695</v>
      </c>
      <c r="C171" s="169">
        <v>44316</v>
      </c>
      <c r="D171" s="49" t="s">
        <v>518</v>
      </c>
      <c r="E171" s="49" t="s">
        <v>370</v>
      </c>
      <c r="F171" s="49" t="s">
        <v>519</v>
      </c>
      <c r="G171" s="49" t="s">
        <v>538</v>
      </c>
      <c r="H171" s="170">
        <v>2056700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1:30">
      <c r="A172" s="49"/>
      <c r="B172" s="49" t="s">
        <v>696</v>
      </c>
      <c r="C172" s="169">
        <v>44316</v>
      </c>
      <c r="D172" s="49" t="s">
        <v>518</v>
      </c>
      <c r="E172" s="49" t="s">
        <v>526</v>
      </c>
      <c r="F172" s="49" t="s">
        <v>530</v>
      </c>
      <c r="G172" s="49" t="s">
        <v>523</v>
      </c>
      <c r="H172" s="170">
        <v>4886675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1:30">
      <c r="A173" s="49"/>
      <c r="B173" s="49" t="s">
        <v>697</v>
      </c>
      <c r="C173" s="169">
        <v>44317</v>
      </c>
      <c r="D173" s="49" t="s">
        <v>525</v>
      </c>
      <c r="E173" s="49" t="s">
        <v>370</v>
      </c>
      <c r="F173" s="49" t="s">
        <v>519</v>
      </c>
      <c r="G173" s="49" t="s">
        <v>527</v>
      </c>
      <c r="H173" s="170">
        <v>1973200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1:30">
      <c r="A174" s="49"/>
      <c r="B174" s="49" t="s">
        <v>698</v>
      </c>
      <c r="C174" s="169">
        <v>44318</v>
      </c>
      <c r="D174" s="49" t="s">
        <v>518</v>
      </c>
      <c r="E174" s="49" t="s">
        <v>370</v>
      </c>
      <c r="F174" s="49" t="s">
        <v>530</v>
      </c>
      <c r="G174" s="49" t="s">
        <v>531</v>
      </c>
      <c r="H174" s="170">
        <v>4156000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1:30">
      <c r="A175" s="49"/>
      <c r="B175" s="49" t="s">
        <v>699</v>
      </c>
      <c r="C175" s="169">
        <v>44318</v>
      </c>
      <c r="D175" s="49" t="s">
        <v>518</v>
      </c>
      <c r="E175" s="49" t="s">
        <v>370</v>
      </c>
      <c r="F175" s="49" t="s">
        <v>519</v>
      </c>
      <c r="G175" s="49" t="s">
        <v>523</v>
      </c>
      <c r="H175" s="170">
        <v>1045000</v>
      </c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1:30">
      <c r="A176" s="49"/>
      <c r="B176" s="49" t="s">
        <v>700</v>
      </c>
      <c r="C176" s="169">
        <v>44319</v>
      </c>
      <c r="D176" s="49" t="s">
        <v>518</v>
      </c>
      <c r="E176" s="49" t="s">
        <v>370</v>
      </c>
      <c r="F176" s="49" t="s">
        <v>519</v>
      </c>
      <c r="G176" s="49" t="s">
        <v>516</v>
      </c>
      <c r="H176" s="170">
        <v>800000</v>
      </c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1:30">
      <c r="A177" s="49"/>
      <c r="B177" s="49" t="s">
        <v>701</v>
      </c>
      <c r="C177" s="169">
        <v>44319</v>
      </c>
      <c r="D177" s="49" t="s">
        <v>518</v>
      </c>
      <c r="E177" s="49" t="s">
        <v>370</v>
      </c>
      <c r="F177" s="49" t="s">
        <v>519</v>
      </c>
      <c r="G177" s="49" t="s">
        <v>534</v>
      </c>
      <c r="H177" s="170">
        <v>4483000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1:30">
      <c r="A178" s="49"/>
      <c r="B178" s="49" t="s">
        <v>702</v>
      </c>
      <c r="C178" s="169">
        <v>44320</v>
      </c>
      <c r="D178" s="49" t="s">
        <v>525</v>
      </c>
      <c r="E178" s="49" t="s">
        <v>370</v>
      </c>
      <c r="F178" s="49" t="s">
        <v>519</v>
      </c>
      <c r="G178" s="49" t="s">
        <v>527</v>
      </c>
      <c r="H178" s="170">
        <v>3074775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1:30">
      <c r="A179" s="49"/>
      <c r="B179" s="49" t="s">
        <v>703</v>
      </c>
      <c r="C179" s="169">
        <v>44322</v>
      </c>
      <c r="D179" s="49" t="s">
        <v>518</v>
      </c>
      <c r="E179" s="49" t="s">
        <v>526</v>
      </c>
      <c r="F179" s="49" t="s">
        <v>519</v>
      </c>
      <c r="G179" s="49" t="s">
        <v>531</v>
      </c>
      <c r="H179" s="170">
        <v>1834200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1:30">
      <c r="A180" s="49"/>
      <c r="B180" s="49" t="s">
        <v>704</v>
      </c>
      <c r="C180" s="169">
        <v>44322</v>
      </c>
      <c r="D180" s="49" t="s">
        <v>518</v>
      </c>
      <c r="E180" s="49" t="s">
        <v>370</v>
      </c>
      <c r="F180" s="49" t="s">
        <v>519</v>
      </c>
      <c r="G180" s="49" t="s">
        <v>523</v>
      </c>
      <c r="H180" s="170">
        <v>13370000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1:30">
      <c r="A181" s="49"/>
      <c r="B181" s="49" t="s">
        <v>705</v>
      </c>
      <c r="C181" s="169">
        <v>44322</v>
      </c>
      <c r="D181" s="49" t="s">
        <v>518</v>
      </c>
      <c r="E181" s="49" t="s">
        <v>370</v>
      </c>
      <c r="F181" s="49" t="s">
        <v>522</v>
      </c>
      <c r="G181" s="49" t="s">
        <v>523</v>
      </c>
      <c r="H181" s="170">
        <v>14474600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1:30">
      <c r="A182" s="49"/>
      <c r="B182" s="49" t="s">
        <v>706</v>
      </c>
      <c r="C182" s="169">
        <v>44322</v>
      </c>
      <c r="D182" s="49" t="s">
        <v>525</v>
      </c>
      <c r="E182" s="49" t="s">
        <v>526</v>
      </c>
      <c r="F182" s="49" t="s">
        <v>530</v>
      </c>
      <c r="G182" s="49" t="s">
        <v>527</v>
      </c>
      <c r="H182" s="170">
        <v>2103390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1:30">
      <c r="A183" s="49"/>
      <c r="B183" s="49" t="s">
        <v>707</v>
      </c>
      <c r="C183" s="169">
        <v>44323</v>
      </c>
      <c r="D183" s="49" t="s">
        <v>518</v>
      </c>
      <c r="E183" s="49" t="s">
        <v>526</v>
      </c>
      <c r="F183" s="49" t="s">
        <v>530</v>
      </c>
      <c r="G183" s="49" t="s">
        <v>538</v>
      </c>
      <c r="H183" s="170">
        <v>7750100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1:30">
      <c r="A184" s="49"/>
      <c r="B184" s="49" t="s">
        <v>708</v>
      </c>
      <c r="C184" s="169">
        <v>44323</v>
      </c>
      <c r="D184" s="49" t="s">
        <v>518</v>
      </c>
      <c r="E184" s="49" t="s">
        <v>370</v>
      </c>
      <c r="F184" s="49" t="s">
        <v>519</v>
      </c>
      <c r="G184" s="49" t="s">
        <v>534</v>
      </c>
      <c r="H184" s="170">
        <v>9250000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1:30">
      <c r="A185" s="49"/>
      <c r="B185" s="49" t="s">
        <v>709</v>
      </c>
      <c r="C185" s="169">
        <v>44324</v>
      </c>
      <c r="D185" s="49" t="s">
        <v>525</v>
      </c>
      <c r="E185" s="49" t="s">
        <v>526</v>
      </c>
      <c r="F185" s="49" t="s">
        <v>519</v>
      </c>
      <c r="G185" s="49" t="s">
        <v>527</v>
      </c>
      <c r="H185" s="170">
        <v>2867650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1:30">
      <c r="A186" s="49"/>
      <c r="B186" s="49" t="s">
        <v>710</v>
      </c>
      <c r="C186" s="169">
        <v>44324</v>
      </c>
      <c r="D186" s="49" t="s">
        <v>525</v>
      </c>
      <c r="E186" s="49" t="s">
        <v>526</v>
      </c>
      <c r="F186" s="49" t="s">
        <v>530</v>
      </c>
      <c r="G186" s="49" t="s">
        <v>527</v>
      </c>
      <c r="H186" s="170">
        <v>2798650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1:30">
      <c r="A187" s="49"/>
      <c r="B187" s="49" t="s">
        <v>711</v>
      </c>
      <c r="C187" s="169">
        <v>44324</v>
      </c>
      <c r="D187" s="49" t="s">
        <v>518</v>
      </c>
      <c r="E187" s="49" t="s">
        <v>370</v>
      </c>
      <c r="F187" s="49" t="s">
        <v>519</v>
      </c>
      <c r="G187" s="49" t="s">
        <v>523</v>
      </c>
      <c r="H187" s="170">
        <v>2468300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1:30">
      <c r="A188" s="49"/>
      <c r="B188" s="49" t="s">
        <v>712</v>
      </c>
      <c r="C188" s="169">
        <v>44325</v>
      </c>
      <c r="D188" s="49" t="s">
        <v>518</v>
      </c>
      <c r="E188" s="49" t="s">
        <v>370</v>
      </c>
      <c r="F188" s="49" t="s">
        <v>530</v>
      </c>
      <c r="G188" s="49" t="s">
        <v>520</v>
      </c>
      <c r="H188" s="170">
        <v>270000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1:30">
      <c r="A189" s="49"/>
      <c r="B189" s="49" t="s">
        <v>713</v>
      </c>
      <c r="C189" s="169">
        <v>44325</v>
      </c>
      <c r="D189" s="49" t="s">
        <v>518</v>
      </c>
      <c r="E189" s="49" t="s">
        <v>370</v>
      </c>
      <c r="F189" s="49" t="s">
        <v>530</v>
      </c>
      <c r="G189" s="49" t="s">
        <v>534</v>
      </c>
      <c r="H189" s="170">
        <v>1374100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1:30">
      <c r="A190" s="49"/>
      <c r="B190" s="49" t="s">
        <v>714</v>
      </c>
      <c r="C190" s="169">
        <v>44326</v>
      </c>
      <c r="D190" s="49" t="s">
        <v>518</v>
      </c>
      <c r="E190" s="49" t="s">
        <v>526</v>
      </c>
      <c r="F190" s="49" t="s">
        <v>530</v>
      </c>
      <c r="G190" s="49" t="s">
        <v>523</v>
      </c>
      <c r="H190" s="170">
        <v>4077100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1:30">
      <c r="A191" s="49"/>
      <c r="B191" s="49" t="s">
        <v>715</v>
      </c>
      <c r="C191" s="169">
        <v>44327</v>
      </c>
      <c r="D191" s="49" t="s">
        <v>525</v>
      </c>
      <c r="E191" s="49" t="s">
        <v>370</v>
      </c>
      <c r="F191" s="49" t="s">
        <v>519</v>
      </c>
      <c r="G191" s="49" t="s">
        <v>527</v>
      </c>
      <c r="H191" s="170">
        <v>1651300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1:30">
      <c r="A192" s="49"/>
      <c r="B192" s="49" t="s">
        <v>716</v>
      </c>
      <c r="C192" s="169">
        <v>44327</v>
      </c>
      <c r="D192" s="49" t="s">
        <v>518</v>
      </c>
      <c r="E192" s="49" t="s">
        <v>552</v>
      </c>
      <c r="F192" s="49" t="s">
        <v>519</v>
      </c>
      <c r="G192" s="49" t="s">
        <v>548</v>
      </c>
      <c r="H192" s="170">
        <v>2785000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1:30">
      <c r="A193" s="49"/>
      <c r="B193" s="49" t="s">
        <v>717</v>
      </c>
      <c r="C193" s="169">
        <v>44328</v>
      </c>
      <c r="D193" s="49" t="s">
        <v>518</v>
      </c>
      <c r="E193" s="49" t="s">
        <v>526</v>
      </c>
      <c r="F193" s="49" t="s">
        <v>519</v>
      </c>
      <c r="G193" s="49" t="s">
        <v>531</v>
      </c>
      <c r="H193" s="170">
        <v>3086048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1:30">
      <c r="A194" s="49"/>
      <c r="B194" s="49" t="s">
        <v>718</v>
      </c>
      <c r="C194" s="169">
        <v>44328</v>
      </c>
      <c r="D194" s="49" t="s">
        <v>518</v>
      </c>
      <c r="E194" s="49" t="s">
        <v>370</v>
      </c>
      <c r="F194" s="49" t="s">
        <v>530</v>
      </c>
      <c r="G194" s="49" t="s">
        <v>548</v>
      </c>
      <c r="H194" s="170">
        <v>1974300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1:30">
      <c r="A195" s="49"/>
      <c r="B195" s="49" t="s">
        <v>719</v>
      </c>
      <c r="C195" s="169">
        <v>44328</v>
      </c>
      <c r="D195" s="49" t="s">
        <v>525</v>
      </c>
      <c r="E195" s="49" t="s">
        <v>370</v>
      </c>
      <c r="F195" s="49" t="s">
        <v>519</v>
      </c>
      <c r="G195" s="49" t="s">
        <v>527</v>
      </c>
      <c r="H195" s="170">
        <v>3660780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1:30">
      <c r="A196" s="49"/>
      <c r="B196" s="49" t="s">
        <v>720</v>
      </c>
      <c r="C196" s="169">
        <v>44329</v>
      </c>
      <c r="D196" s="49" t="s">
        <v>518</v>
      </c>
      <c r="E196" s="49" t="s">
        <v>370</v>
      </c>
      <c r="F196" s="49" t="s">
        <v>519</v>
      </c>
      <c r="G196" s="49" t="s">
        <v>523</v>
      </c>
      <c r="H196" s="170">
        <v>2550000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1:30">
      <c r="A197" s="49"/>
      <c r="B197" s="49" t="s">
        <v>721</v>
      </c>
      <c r="C197" s="169">
        <v>44330</v>
      </c>
      <c r="D197" s="49" t="s">
        <v>518</v>
      </c>
      <c r="E197" s="49" t="s">
        <v>370</v>
      </c>
      <c r="F197" s="49" t="s">
        <v>560</v>
      </c>
      <c r="G197" s="49" t="s">
        <v>531</v>
      </c>
      <c r="H197" s="170">
        <v>2730000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1:30">
      <c r="A198" s="49"/>
      <c r="B198" s="49" t="s">
        <v>722</v>
      </c>
      <c r="C198" s="169">
        <v>44330</v>
      </c>
      <c r="D198" s="49" t="s">
        <v>518</v>
      </c>
      <c r="E198" s="49" t="s">
        <v>370</v>
      </c>
      <c r="F198" s="49" t="s">
        <v>560</v>
      </c>
      <c r="G198" s="49" t="s">
        <v>523</v>
      </c>
      <c r="H198" s="170">
        <v>963100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1:30">
      <c r="A199" s="49"/>
      <c r="B199" s="49" t="s">
        <v>723</v>
      </c>
      <c r="C199" s="169">
        <v>44331</v>
      </c>
      <c r="D199" s="49" t="s">
        <v>525</v>
      </c>
      <c r="E199" s="49" t="s">
        <v>370</v>
      </c>
      <c r="F199" s="49" t="s">
        <v>519</v>
      </c>
      <c r="G199" s="49" t="s">
        <v>527</v>
      </c>
      <c r="H199" s="170">
        <v>1419500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1:30">
      <c r="A200" s="49"/>
      <c r="B200" s="49" t="s">
        <v>724</v>
      </c>
      <c r="C200" s="169">
        <v>44332</v>
      </c>
      <c r="D200" s="49" t="s">
        <v>518</v>
      </c>
      <c r="E200" s="49" t="s">
        <v>370</v>
      </c>
      <c r="F200" s="49" t="s">
        <v>522</v>
      </c>
      <c r="G200" s="49" t="s">
        <v>523</v>
      </c>
      <c r="H200" s="170">
        <v>2758482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1:30">
      <c r="A201" s="49"/>
      <c r="B201" s="49" t="s">
        <v>725</v>
      </c>
      <c r="C201" s="169">
        <v>44332</v>
      </c>
      <c r="D201" s="49" t="s">
        <v>518</v>
      </c>
      <c r="E201" s="49" t="s">
        <v>371</v>
      </c>
      <c r="F201" s="49" t="s">
        <v>519</v>
      </c>
      <c r="G201" s="49" t="s">
        <v>523</v>
      </c>
      <c r="H201" s="170">
        <v>661900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1:30">
      <c r="A202" s="49"/>
      <c r="B202" s="49" t="s">
        <v>726</v>
      </c>
      <c r="C202" s="169">
        <v>44332</v>
      </c>
      <c r="D202" s="49" t="s">
        <v>518</v>
      </c>
      <c r="E202" s="49" t="s">
        <v>370</v>
      </c>
      <c r="F202" s="49" t="s">
        <v>519</v>
      </c>
      <c r="G202" s="49" t="s">
        <v>534</v>
      </c>
      <c r="H202" s="170">
        <v>19451600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1:30">
      <c r="A203" s="49"/>
      <c r="B203" s="49" t="s">
        <v>727</v>
      </c>
      <c r="C203" s="169">
        <v>44332</v>
      </c>
      <c r="D203" s="49" t="s">
        <v>518</v>
      </c>
      <c r="E203" s="49" t="s">
        <v>370</v>
      </c>
      <c r="F203" s="49" t="s">
        <v>519</v>
      </c>
      <c r="G203" s="49" t="s">
        <v>534</v>
      </c>
      <c r="H203" s="170">
        <v>1292345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1:30">
      <c r="A204" s="49"/>
      <c r="B204" s="49" t="s">
        <v>728</v>
      </c>
      <c r="C204" s="169">
        <v>44333</v>
      </c>
      <c r="D204" s="49" t="s">
        <v>518</v>
      </c>
      <c r="E204" s="49" t="s">
        <v>552</v>
      </c>
      <c r="F204" s="49" t="s">
        <v>519</v>
      </c>
      <c r="G204" s="49" t="s">
        <v>523</v>
      </c>
      <c r="H204" s="170">
        <v>9702682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1:30">
      <c r="A205" s="49"/>
      <c r="B205" s="49" t="s">
        <v>729</v>
      </c>
      <c r="C205" s="169">
        <v>44333</v>
      </c>
      <c r="D205" s="49" t="s">
        <v>518</v>
      </c>
      <c r="E205" s="49" t="s">
        <v>370</v>
      </c>
      <c r="F205" s="49" t="s">
        <v>522</v>
      </c>
      <c r="G205" s="49" t="s">
        <v>534</v>
      </c>
      <c r="H205" s="170">
        <v>10198700</v>
      </c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1:30">
      <c r="A206" s="49"/>
      <c r="B206" s="49" t="s">
        <v>730</v>
      </c>
      <c r="C206" s="169">
        <v>44334</v>
      </c>
      <c r="D206" s="49" t="s">
        <v>518</v>
      </c>
      <c r="E206" s="49" t="s">
        <v>371</v>
      </c>
      <c r="F206" s="49" t="s">
        <v>519</v>
      </c>
      <c r="G206" s="49" t="s">
        <v>523</v>
      </c>
      <c r="H206" s="170">
        <v>714000</v>
      </c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1:30">
      <c r="A207" s="49"/>
      <c r="B207" s="49" t="s">
        <v>731</v>
      </c>
      <c r="C207" s="169">
        <v>44334</v>
      </c>
      <c r="D207" s="49" t="s">
        <v>525</v>
      </c>
      <c r="E207" s="49" t="s">
        <v>552</v>
      </c>
      <c r="F207" s="49" t="s">
        <v>519</v>
      </c>
      <c r="G207" s="49" t="s">
        <v>527</v>
      </c>
      <c r="H207" s="170">
        <v>2099525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1:30">
      <c r="A208" s="49"/>
      <c r="B208" s="49" t="s">
        <v>732</v>
      </c>
      <c r="C208" s="169">
        <v>44334</v>
      </c>
      <c r="D208" s="49" t="s">
        <v>518</v>
      </c>
      <c r="E208" s="49" t="s">
        <v>370</v>
      </c>
      <c r="F208" s="49" t="s">
        <v>519</v>
      </c>
      <c r="G208" s="49" t="s">
        <v>534</v>
      </c>
      <c r="H208" s="170">
        <v>16200000</v>
      </c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1:30">
      <c r="A209" s="49"/>
      <c r="B209" s="49" t="s">
        <v>733</v>
      </c>
      <c r="C209" s="169">
        <v>44335</v>
      </c>
      <c r="D209" s="49" t="s">
        <v>518</v>
      </c>
      <c r="E209" s="49" t="s">
        <v>370</v>
      </c>
      <c r="F209" s="49" t="s">
        <v>530</v>
      </c>
      <c r="G209" s="49" t="s">
        <v>534</v>
      </c>
      <c r="H209" s="170">
        <v>2570600</v>
      </c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1:30">
      <c r="A210" s="49"/>
      <c r="B210" s="49" t="s">
        <v>734</v>
      </c>
      <c r="C210" s="169">
        <v>44336</v>
      </c>
      <c r="D210" s="49" t="s">
        <v>518</v>
      </c>
      <c r="E210" s="49" t="s">
        <v>370</v>
      </c>
      <c r="F210" s="49" t="s">
        <v>522</v>
      </c>
      <c r="G210" s="49" t="s">
        <v>531</v>
      </c>
      <c r="H210" s="170">
        <v>1280000</v>
      </c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1:30">
      <c r="A211" s="49"/>
      <c r="B211" s="49" t="s">
        <v>735</v>
      </c>
      <c r="C211" s="169">
        <v>44336</v>
      </c>
      <c r="D211" s="49" t="s">
        <v>518</v>
      </c>
      <c r="E211" s="49" t="s">
        <v>370</v>
      </c>
      <c r="F211" s="49" t="s">
        <v>522</v>
      </c>
      <c r="G211" s="49" t="s">
        <v>520</v>
      </c>
      <c r="H211" s="170">
        <v>205000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1:30">
      <c r="A212" s="49"/>
      <c r="B212" s="49" t="s">
        <v>736</v>
      </c>
      <c r="C212" s="169">
        <v>44337</v>
      </c>
      <c r="D212" s="49" t="s">
        <v>518</v>
      </c>
      <c r="E212" s="49" t="s">
        <v>371</v>
      </c>
      <c r="F212" s="49" t="s">
        <v>519</v>
      </c>
      <c r="G212" s="49" t="s">
        <v>523</v>
      </c>
      <c r="H212" s="170">
        <v>1760800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1:30">
      <c r="A213" s="49"/>
      <c r="B213" s="49" t="s">
        <v>737</v>
      </c>
      <c r="C213" s="169">
        <v>44337</v>
      </c>
      <c r="D213" s="49" t="s">
        <v>518</v>
      </c>
      <c r="E213" s="49" t="s">
        <v>370</v>
      </c>
      <c r="F213" s="49" t="s">
        <v>519</v>
      </c>
      <c r="G213" s="49" t="s">
        <v>527</v>
      </c>
      <c r="H213" s="170">
        <v>2812559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1:30">
      <c r="A214" s="49"/>
      <c r="B214" s="49" t="s">
        <v>738</v>
      </c>
      <c r="C214" s="169">
        <v>44337</v>
      </c>
      <c r="D214" s="49" t="s">
        <v>525</v>
      </c>
      <c r="E214" s="49" t="s">
        <v>370</v>
      </c>
      <c r="F214" s="49" t="s">
        <v>519</v>
      </c>
      <c r="G214" s="49" t="s">
        <v>527</v>
      </c>
      <c r="H214" s="170">
        <v>3943000</v>
      </c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1:30">
      <c r="A215" s="49"/>
      <c r="B215" s="49" t="s">
        <v>739</v>
      </c>
      <c r="C215" s="169">
        <v>44337</v>
      </c>
      <c r="D215" s="49" t="s">
        <v>518</v>
      </c>
      <c r="E215" s="49" t="s">
        <v>370</v>
      </c>
      <c r="F215" s="49" t="s">
        <v>530</v>
      </c>
      <c r="G215" s="49" t="s">
        <v>534</v>
      </c>
      <c r="H215" s="170">
        <v>3107790</v>
      </c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1:30">
      <c r="A216" s="49"/>
      <c r="B216" s="49" t="s">
        <v>740</v>
      </c>
      <c r="C216" s="169">
        <v>44337</v>
      </c>
      <c r="D216" s="49" t="s">
        <v>518</v>
      </c>
      <c r="E216" s="49" t="s">
        <v>370</v>
      </c>
      <c r="F216" s="49" t="s">
        <v>519</v>
      </c>
      <c r="G216" s="49" t="s">
        <v>523</v>
      </c>
      <c r="H216" s="170">
        <v>9448200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1:30">
      <c r="A217" s="49"/>
      <c r="B217" s="49" t="s">
        <v>741</v>
      </c>
      <c r="C217" s="169">
        <v>44338</v>
      </c>
      <c r="D217" s="49" t="s">
        <v>525</v>
      </c>
      <c r="E217" s="49" t="s">
        <v>371</v>
      </c>
      <c r="F217" s="49" t="s">
        <v>519</v>
      </c>
      <c r="G217" s="49" t="s">
        <v>587</v>
      </c>
      <c r="H217" s="170">
        <v>10617800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1:30">
      <c r="A218" s="49"/>
      <c r="B218" s="49" t="s">
        <v>742</v>
      </c>
      <c r="C218" s="169">
        <v>44338</v>
      </c>
      <c r="D218" s="49" t="s">
        <v>518</v>
      </c>
      <c r="E218" s="49" t="s">
        <v>370</v>
      </c>
      <c r="F218" s="49" t="s">
        <v>519</v>
      </c>
      <c r="G218" s="49" t="s">
        <v>523</v>
      </c>
      <c r="H218" s="170">
        <v>847300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1:30">
      <c r="A219" s="49"/>
      <c r="B219" s="49" t="s">
        <v>743</v>
      </c>
      <c r="C219" s="169">
        <v>44338</v>
      </c>
      <c r="D219" s="49" t="s">
        <v>518</v>
      </c>
      <c r="E219" s="49" t="s">
        <v>370</v>
      </c>
      <c r="F219" s="49" t="s">
        <v>530</v>
      </c>
      <c r="G219" s="49" t="s">
        <v>534</v>
      </c>
      <c r="H219" s="170">
        <v>400000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1:30">
      <c r="A220" s="49"/>
      <c r="B220" s="49" t="s">
        <v>744</v>
      </c>
      <c r="C220" s="169">
        <v>44338</v>
      </c>
      <c r="D220" s="49" t="s">
        <v>518</v>
      </c>
      <c r="E220" s="49" t="s">
        <v>370</v>
      </c>
      <c r="F220" s="49" t="s">
        <v>519</v>
      </c>
      <c r="G220" s="49" t="s">
        <v>534</v>
      </c>
      <c r="H220" s="170">
        <v>363200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1:30">
      <c r="A221" s="49"/>
      <c r="B221" s="49" t="s">
        <v>745</v>
      </c>
      <c r="C221" s="169">
        <v>44339</v>
      </c>
      <c r="D221" s="49" t="s">
        <v>518</v>
      </c>
      <c r="E221" s="49" t="s">
        <v>526</v>
      </c>
      <c r="F221" s="49" t="s">
        <v>530</v>
      </c>
      <c r="G221" s="49" t="s">
        <v>523</v>
      </c>
      <c r="H221" s="170">
        <v>2922600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1:30">
      <c r="A222" s="49"/>
      <c r="B222" s="49" t="s">
        <v>746</v>
      </c>
      <c r="C222" s="169">
        <v>44339</v>
      </c>
      <c r="D222" s="49" t="s">
        <v>518</v>
      </c>
      <c r="E222" s="49" t="s">
        <v>526</v>
      </c>
      <c r="F222" s="49" t="s">
        <v>530</v>
      </c>
      <c r="G222" s="49" t="s">
        <v>523</v>
      </c>
      <c r="H222" s="170">
        <v>500500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1:30">
      <c r="A223" s="49"/>
      <c r="B223" s="49" t="s">
        <v>747</v>
      </c>
      <c r="C223" s="169">
        <v>44340</v>
      </c>
      <c r="D223" s="49" t="s">
        <v>525</v>
      </c>
      <c r="E223" s="49" t="s">
        <v>370</v>
      </c>
      <c r="F223" s="49" t="s">
        <v>519</v>
      </c>
      <c r="G223" s="49" t="s">
        <v>527</v>
      </c>
      <c r="H223" s="170">
        <v>1927450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1:30">
      <c r="A224" s="49"/>
      <c r="B224" s="49" t="s">
        <v>748</v>
      </c>
      <c r="C224" s="169">
        <v>44341</v>
      </c>
      <c r="D224" s="49" t="s">
        <v>525</v>
      </c>
      <c r="E224" s="49" t="s">
        <v>370</v>
      </c>
      <c r="F224" s="49" t="s">
        <v>519</v>
      </c>
      <c r="G224" s="49" t="s">
        <v>527</v>
      </c>
      <c r="H224" s="170">
        <v>2660299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1:30">
      <c r="A225" s="49"/>
      <c r="B225" s="49" t="s">
        <v>749</v>
      </c>
      <c r="C225" s="169">
        <v>44341</v>
      </c>
      <c r="D225" s="49" t="s">
        <v>518</v>
      </c>
      <c r="E225" s="49" t="s">
        <v>526</v>
      </c>
      <c r="F225" s="49" t="s">
        <v>530</v>
      </c>
      <c r="G225" s="49" t="s">
        <v>523</v>
      </c>
      <c r="H225" s="170">
        <v>3980100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1:30">
      <c r="A226" s="49"/>
      <c r="B226" s="49" t="s">
        <v>750</v>
      </c>
      <c r="C226" s="169">
        <v>44341</v>
      </c>
      <c r="D226" s="49" t="s">
        <v>518</v>
      </c>
      <c r="E226" s="49" t="s">
        <v>526</v>
      </c>
      <c r="F226" s="49" t="s">
        <v>530</v>
      </c>
      <c r="G226" s="49" t="s">
        <v>523</v>
      </c>
      <c r="H226" s="170">
        <v>2987000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1:30">
      <c r="A227" s="49"/>
      <c r="B227" s="49" t="s">
        <v>751</v>
      </c>
      <c r="C227" s="169">
        <v>44343</v>
      </c>
      <c r="D227" s="49" t="s">
        <v>518</v>
      </c>
      <c r="E227" s="49" t="s">
        <v>552</v>
      </c>
      <c r="F227" s="49" t="s">
        <v>519</v>
      </c>
      <c r="G227" s="49" t="s">
        <v>523</v>
      </c>
      <c r="H227" s="170">
        <v>16429900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1:30">
      <c r="A228" s="49"/>
      <c r="B228" s="49" t="s">
        <v>752</v>
      </c>
      <c r="C228" s="169">
        <v>44343</v>
      </c>
      <c r="D228" s="49" t="s">
        <v>518</v>
      </c>
      <c r="E228" s="49" t="s">
        <v>370</v>
      </c>
      <c r="F228" s="49" t="s">
        <v>519</v>
      </c>
      <c r="G228" s="49" t="s">
        <v>523</v>
      </c>
      <c r="H228" s="170">
        <v>16950000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1:30">
      <c r="A229" s="49"/>
      <c r="B229" s="49" t="s">
        <v>753</v>
      </c>
      <c r="C229" s="169">
        <v>44345</v>
      </c>
      <c r="D229" s="49" t="s">
        <v>518</v>
      </c>
      <c r="E229" s="49" t="s">
        <v>370</v>
      </c>
      <c r="F229" s="49" t="s">
        <v>560</v>
      </c>
      <c r="G229" s="49" t="s">
        <v>587</v>
      </c>
      <c r="H229" s="170">
        <v>36909180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1:30">
      <c r="A230" s="49"/>
      <c r="B230" s="49" t="s">
        <v>754</v>
      </c>
      <c r="C230" s="169">
        <v>44345</v>
      </c>
      <c r="D230" s="49" t="s">
        <v>518</v>
      </c>
      <c r="E230" s="49" t="s">
        <v>370</v>
      </c>
      <c r="F230" s="49" t="s">
        <v>519</v>
      </c>
      <c r="G230" s="49" t="s">
        <v>534</v>
      </c>
      <c r="H230" s="170">
        <v>9600000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1:30">
      <c r="A231" s="49"/>
      <c r="B231" s="49" t="s">
        <v>755</v>
      </c>
      <c r="C231" s="169">
        <v>44346</v>
      </c>
      <c r="D231" s="49" t="s">
        <v>518</v>
      </c>
      <c r="E231" s="49" t="s">
        <v>370</v>
      </c>
      <c r="F231" s="49" t="s">
        <v>519</v>
      </c>
      <c r="G231" s="49" t="s">
        <v>534</v>
      </c>
      <c r="H231" s="170">
        <v>22050000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1:30">
      <c r="A232" s="49"/>
      <c r="B232" s="49" t="s">
        <v>756</v>
      </c>
      <c r="C232" s="169">
        <v>44348</v>
      </c>
      <c r="D232" s="49" t="s">
        <v>518</v>
      </c>
      <c r="E232" s="49" t="s">
        <v>370</v>
      </c>
      <c r="F232" s="49" t="s">
        <v>519</v>
      </c>
      <c r="G232" s="49" t="s">
        <v>516</v>
      </c>
      <c r="H232" s="170">
        <v>3850000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1:30">
      <c r="A233" s="49"/>
      <c r="B233" s="49" t="s">
        <v>757</v>
      </c>
      <c r="C233" s="169">
        <v>44349</v>
      </c>
      <c r="D233" s="49" t="s">
        <v>518</v>
      </c>
      <c r="E233" s="49" t="s">
        <v>552</v>
      </c>
      <c r="F233" s="49" t="s">
        <v>519</v>
      </c>
      <c r="G233" s="49" t="s">
        <v>569</v>
      </c>
      <c r="H233" s="170">
        <v>13514081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1:30">
      <c r="A234" s="49"/>
      <c r="B234" s="49" t="s">
        <v>758</v>
      </c>
      <c r="C234" s="169">
        <v>44350</v>
      </c>
      <c r="D234" s="49" t="s">
        <v>518</v>
      </c>
      <c r="E234" s="49" t="s">
        <v>370</v>
      </c>
      <c r="F234" s="49" t="s">
        <v>519</v>
      </c>
      <c r="G234" s="49" t="s">
        <v>531</v>
      </c>
      <c r="H234" s="170">
        <v>2000000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1:30">
      <c r="A235" s="49"/>
      <c r="B235" s="49" t="s">
        <v>759</v>
      </c>
      <c r="C235" s="169">
        <v>44350</v>
      </c>
      <c r="D235" s="49" t="s">
        <v>525</v>
      </c>
      <c r="E235" s="49" t="s">
        <v>526</v>
      </c>
      <c r="F235" s="49" t="s">
        <v>530</v>
      </c>
      <c r="G235" s="49" t="s">
        <v>527</v>
      </c>
      <c r="H235" s="170">
        <v>1658765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1:30">
      <c r="A236" s="49"/>
      <c r="B236" s="49" t="s">
        <v>760</v>
      </c>
      <c r="C236" s="169">
        <v>44350</v>
      </c>
      <c r="D236" s="49" t="s">
        <v>518</v>
      </c>
      <c r="E236" s="49" t="s">
        <v>371</v>
      </c>
      <c r="F236" s="49" t="s">
        <v>530</v>
      </c>
      <c r="G236" s="49" t="s">
        <v>523</v>
      </c>
      <c r="H236" s="170">
        <v>8272853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1:30">
      <c r="A237" s="49"/>
      <c r="B237" s="49" t="s">
        <v>761</v>
      </c>
      <c r="C237" s="169">
        <v>44351</v>
      </c>
      <c r="D237" s="49" t="s">
        <v>518</v>
      </c>
      <c r="E237" s="49" t="s">
        <v>370</v>
      </c>
      <c r="F237" s="49" t="s">
        <v>519</v>
      </c>
      <c r="G237" s="49" t="s">
        <v>523</v>
      </c>
      <c r="H237" s="170">
        <v>6750000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1:30">
      <c r="A238" s="49"/>
      <c r="B238" s="49" t="s">
        <v>762</v>
      </c>
      <c r="C238" s="169">
        <v>44352</v>
      </c>
      <c r="D238" s="49" t="s">
        <v>518</v>
      </c>
      <c r="E238" s="49" t="s">
        <v>526</v>
      </c>
      <c r="F238" s="49" t="s">
        <v>530</v>
      </c>
      <c r="G238" s="49" t="s">
        <v>534</v>
      </c>
      <c r="H238" s="170">
        <v>7828000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1:30">
      <c r="A239" s="49"/>
      <c r="B239" s="49" t="s">
        <v>763</v>
      </c>
      <c r="C239" s="169">
        <v>44352</v>
      </c>
      <c r="D239" s="49" t="s">
        <v>518</v>
      </c>
      <c r="E239" s="49" t="s">
        <v>370</v>
      </c>
      <c r="F239" s="49" t="s">
        <v>519</v>
      </c>
      <c r="G239" s="49" t="s">
        <v>534</v>
      </c>
      <c r="H239" s="170">
        <v>373500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1:30">
      <c r="A240" s="49"/>
      <c r="B240" s="49" t="s">
        <v>764</v>
      </c>
      <c r="C240" s="169">
        <v>44352</v>
      </c>
      <c r="D240" s="49" t="s">
        <v>518</v>
      </c>
      <c r="E240" s="49" t="s">
        <v>370</v>
      </c>
      <c r="F240" s="49" t="s">
        <v>519</v>
      </c>
      <c r="G240" s="49" t="s">
        <v>534</v>
      </c>
      <c r="H240" s="170">
        <v>17050000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1:30">
      <c r="A241" s="49"/>
      <c r="B241" s="49" t="s">
        <v>765</v>
      </c>
      <c r="C241" s="169">
        <v>44353</v>
      </c>
      <c r="D241" s="49" t="s">
        <v>525</v>
      </c>
      <c r="E241" s="49" t="s">
        <v>370</v>
      </c>
      <c r="F241" s="49" t="s">
        <v>519</v>
      </c>
      <c r="G241" s="49" t="s">
        <v>527</v>
      </c>
      <c r="H241" s="170">
        <v>1958400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1:30">
      <c r="A242" s="49"/>
      <c r="B242" s="49" t="s">
        <v>766</v>
      </c>
      <c r="C242" s="169">
        <v>44353</v>
      </c>
      <c r="D242" s="49" t="s">
        <v>518</v>
      </c>
      <c r="E242" s="49" t="s">
        <v>370</v>
      </c>
      <c r="F242" s="49" t="s">
        <v>530</v>
      </c>
      <c r="G242" s="49" t="s">
        <v>523</v>
      </c>
      <c r="H242" s="170">
        <v>17746832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1:30">
      <c r="A243" s="49"/>
      <c r="B243" s="49" t="s">
        <v>767</v>
      </c>
      <c r="C243" s="169">
        <v>44353</v>
      </c>
      <c r="D243" s="49" t="s">
        <v>518</v>
      </c>
      <c r="E243" s="49" t="s">
        <v>526</v>
      </c>
      <c r="F243" s="49" t="s">
        <v>530</v>
      </c>
      <c r="G243" s="49" t="s">
        <v>523</v>
      </c>
      <c r="H243" s="170">
        <v>6040300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1:30">
      <c r="A244" s="49"/>
      <c r="B244" s="49" t="s">
        <v>768</v>
      </c>
      <c r="C244" s="169">
        <v>44354</v>
      </c>
      <c r="D244" s="49" t="s">
        <v>525</v>
      </c>
      <c r="E244" s="49" t="s">
        <v>526</v>
      </c>
      <c r="F244" s="49" t="s">
        <v>519</v>
      </c>
      <c r="G244" s="49" t="s">
        <v>527</v>
      </c>
      <c r="H244" s="170">
        <v>2224219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1:30">
      <c r="A245" s="49"/>
      <c r="B245" s="49" t="s">
        <v>769</v>
      </c>
      <c r="C245" s="169">
        <v>44354</v>
      </c>
      <c r="D245" s="49" t="s">
        <v>518</v>
      </c>
      <c r="E245" s="49" t="s">
        <v>370</v>
      </c>
      <c r="F245" s="49" t="s">
        <v>519</v>
      </c>
      <c r="G245" s="49" t="s">
        <v>534</v>
      </c>
      <c r="H245" s="170">
        <v>847300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1:30">
      <c r="A246" s="49"/>
      <c r="B246" s="49" t="s">
        <v>770</v>
      </c>
      <c r="C246" s="169">
        <v>44354</v>
      </c>
      <c r="D246" s="49" t="s">
        <v>518</v>
      </c>
      <c r="E246" s="49" t="s">
        <v>526</v>
      </c>
      <c r="F246" s="49" t="s">
        <v>530</v>
      </c>
      <c r="G246" s="49" t="s">
        <v>523</v>
      </c>
      <c r="H246" s="170">
        <v>782428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1:30">
      <c r="A247" s="49"/>
      <c r="B247" s="49" t="s">
        <v>771</v>
      </c>
      <c r="C247" s="169">
        <v>44355</v>
      </c>
      <c r="D247" s="49" t="s">
        <v>518</v>
      </c>
      <c r="E247" s="49" t="s">
        <v>370</v>
      </c>
      <c r="F247" s="49" t="s">
        <v>519</v>
      </c>
      <c r="G247" s="49" t="s">
        <v>534</v>
      </c>
      <c r="H247" s="170">
        <v>299400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1:30">
      <c r="A248" s="49"/>
      <c r="B248" s="49" t="s">
        <v>772</v>
      </c>
      <c r="C248" s="169">
        <v>44356</v>
      </c>
      <c r="D248" s="49" t="s">
        <v>518</v>
      </c>
      <c r="E248" s="49" t="s">
        <v>526</v>
      </c>
      <c r="F248" s="49" t="s">
        <v>530</v>
      </c>
      <c r="G248" s="49" t="s">
        <v>534</v>
      </c>
      <c r="H248" s="170">
        <v>1397100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1:30">
      <c r="A249" s="49"/>
      <c r="B249" s="49" t="s">
        <v>773</v>
      </c>
      <c r="C249" s="169">
        <v>44356</v>
      </c>
      <c r="D249" s="49" t="s">
        <v>518</v>
      </c>
      <c r="E249" s="49" t="s">
        <v>370</v>
      </c>
      <c r="F249" s="49" t="s">
        <v>519</v>
      </c>
      <c r="G249" s="49" t="s">
        <v>523</v>
      </c>
      <c r="H249" s="170">
        <v>1714835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1:30">
      <c r="A250" s="49"/>
      <c r="B250" s="49" t="s">
        <v>774</v>
      </c>
      <c r="C250" s="169">
        <v>44356</v>
      </c>
      <c r="D250" s="49" t="s">
        <v>518</v>
      </c>
      <c r="E250" s="49" t="s">
        <v>371</v>
      </c>
      <c r="F250" s="49" t="s">
        <v>519</v>
      </c>
      <c r="G250" s="49" t="s">
        <v>548</v>
      </c>
      <c r="H250" s="170">
        <v>1991600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1:30">
      <c r="A251" s="49"/>
      <c r="B251" s="49" t="s">
        <v>775</v>
      </c>
      <c r="C251" s="169">
        <v>44357</v>
      </c>
      <c r="D251" s="49" t="s">
        <v>518</v>
      </c>
      <c r="E251" s="49" t="s">
        <v>526</v>
      </c>
      <c r="F251" s="49" t="s">
        <v>519</v>
      </c>
      <c r="G251" s="49" t="s">
        <v>527</v>
      </c>
      <c r="H251" s="170">
        <v>3701573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1:30">
      <c r="A252" s="49"/>
      <c r="B252" s="49" t="s">
        <v>776</v>
      </c>
      <c r="C252" s="169">
        <v>44357</v>
      </c>
      <c r="D252" s="49" t="s">
        <v>518</v>
      </c>
      <c r="E252" s="49" t="s">
        <v>370</v>
      </c>
      <c r="F252" s="49" t="s">
        <v>519</v>
      </c>
      <c r="G252" s="49" t="s">
        <v>523</v>
      </c>
      <c r="H252" s="170">
        <v>5460000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1:30">
      <c r="A253" s="49"/>
      <c r="B253" s="49" t="s">
        <v>777</v>
      </c>
      <c r="C253" s="169">
        <v>44357</v>
      </c>
      <c r="D253" s="49" t="s">
        <v>525</v>
      </c>
      <c r="E253" s="49" t="s">
        <v>370</v>
      </c>
      <c r="F253" s="49" t="s">
        <v>519</v>
      </c>
      <c r="G253" s="49" t="s">
        <v>527</v>
      </c>
      <c r="H253" s="170">
        <v>3136600</v>
      </c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1:30">
      <c r="A254" s="49"/>
      <c r="B254" s="49" t="s">
        <v>778</v>
      </c>
      <c r="C254" s="169">
        <v>44358</v>
      </c>
      <c r="D254" s="49" t="s">
        <v>518</v>
      </c>
      <c r="E254" s="49" t="s">
        <v>370</v>
      </c>
      <c r="F254" s="49" t="s">
        <v>519</v>
      </c>
      <c r="G254" s="49" t="s">
        <v>531</v>
      </c>
      <c r="H254" s="170">
        <v>1780000</v>
      </c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1:30">
      <c r="A255" s="49"/>
      <c r="B255" s="49" t="s">
        <v>779</v>
      </c>
      <c r="C255" s="169">
        <v>44434</v>
      </c>
      <c r="D255" s="49" t="s">
        <v>518</v>
      </c>
      <c r="E255" s="49" t="s">
        <v>370</v>
      </c>
      <c r="F255" s="49" t="s">
        <v>519</v>
      </c>
      <c r="G255" s="49" t="s">
        <v>587</v>
      </c>
      <c r="H255" s="170">
        <v>230000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1:30">
      <c r="A256" s="49"/>
      <c r="B256" s="49" t="s">
        <v>780</v>
      </c>
      <c r="C256" s="169">
        <v>44434</v>
      </c>
      <c r="D256" s="49" t="s">
        <v>518</v>
      </c>
      <c r="E256" s="49" t="s">
        <v>370</v>
      </c>
      <c r="F256" s="49" t="s">
        <v>519</v>
      </c>
      <c r="G256" s="49" t="s">
        <v>527</v>
      </c>
      <c r="H256" s="170">
        <v>1463800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1:30">
      <c r="A257" s="49"/>
      <c r="B257" s="49" t="s">
        <v>781</v>
      </c>
      <c r="C257" s="169">
        <v>44434</v>
      </c>
      <c r="D257" s="49" t="s">
        <v>525</v>
      </c>
      <c r="E257" s="49" t="s">
        <v>552</v>
      </c>
      <c r="F257" s="49" t="s">
        <v>560</v>
      </c>
      <c r="G257" s="49" t="s">
        <v>527</v>
      </c>
      <c r="H257" s="170">
        <v>3579800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1:30">
      <c r="A258" s="49"/>
      <c r="B258" s="49" t="s">
        <v>782</v>
      </c>
      <c r="C258" s="169">
        <v>44435</v>
      </c>
      <c r="D258" s="49" t="s">
        <v>518</v>
      </c>
      <c r="E258" s="49" t="s">
        <v>370</v>
      </c>
      <c r="F258" s="49" t="s">
        <v>519</v>
      </c>
      <c r="G258" s="49" t="s">
        <v>523</v>
      </c>
      <c r="H258" s="170">
        <v>1275600</v>
      </c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1:30">
      <c r="A259" s="49"/>
      <c r="B259" s="49" t="s">
        <v>783</v>
      </c>
      <c r="C259" s="169">
        <v>44437</v>
      </c>
      <c r="D259" s="49" t="s">
        <v>525</v>
      </c>
      <c r="E259" s="49" t="s">
        <v>370</v>
      </c>
      <c r="F259" s="49" t="s">
        <v>519</v>
      </c>
      <c r="G259" s="49" t="s">
        <v>527</v>
      </c>
      <c r="H259" s="170">
        <v>5781710</v>
      </c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1:30">
      <c r="A260" s="49"/>
      <c r="B260" s="49" t="s">
        <v>784</v>
      </c>
      <c r="C260" s="169">
        <v>44438</v>
      </c>
      <c r="D260" s="49" t="s">
        <v>518</v>
      </c>
      <c r="E260" s="49" t="s">
        <v>552</v>
      </c>
      <c r="F260" s="49" t="s">
        <v>530</v>
      </c>
      <c r="G260" s="49" t="s">
        <v>520</v>
      </c>
      <c r="H260" s="170">
        <v>320000</v>
      </c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1:30">
      <c r="A261" s="49"/>
      <c r="B261" s="49" t="s">
        <v>785</v>
      </c>
      <c r="C261" s="169">
        <v>44438</v>
      </c>
      <c r="D261" s="49" t="s">
        <v>518</v>
      </c>
      <c r="E261" s="49" t="s">
        <v>370</v>
      </c>
      <c r="F261" s="49" t="s">
        <v>519</v>
      </c>
      <c r="G261" s="49" t="s">
        <v>523</v>
      </c>
      <c r="H261" s="170">
        <v>1379400</v>
      </c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1:30">
      <c r="A262" s="49"/>
      <c r="B262" s="49" t="s">
        <v>786</v>
      </c>
      <c r="C262" s="169">
        <v>44439</v>
      </c>
      <c r="D262" s="49" t="s">
        <v>525</v>
      </c>
      <c r="E262" s="49" t="s">
        <v>526</v>
      </c>
      <c r="F262" s="49" t="s">
        <v>519</v>
      </c>
      <c r="G262" s="49" t="s">
        <v>527</v>
      </c>
      <c r="H262" s="170">
        <v>6385452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1:30">
      <c r="A263" s="49"/>
      <c r="B263" s="49" t="s">
        <v>787</v>
      </c>
      <c r="C263" s="169">
        <v>44439</v>
      </c>
      <c r="D263" s="49" t="s">
        <v>518</v>
      </c>
      <c r="E263" s="49" t="s">
        <v>526</v>
      </c>
      <c r="F263" s="49" t="s">
        <v>530</v>
      </c>
      <c r="G263" s="49" t="s">
        <v>523</v>
      </c>
      <c r="H263" s="170">
        <v>4671000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1:30">
      <c r="A264" s="49"/>
      <c r="B264" s="49" t="s">
        <v>788</v>
      </c>
      <c r="C264" s="169">
        <v>44440</v>
      </c>
      <c r="D264" s="49" t="s">
        <v>525</v>
      </c>
      <c r="E264" s="49" t="s">
        <v>370</v>
      </c>
      <c r="F264" s="49" t="s">
        <v>519</v>
      </c>
      <c r="G264" s="49" t="s">
        <v>520</v>
      </c>
      <c r="H264" s="170">
        <v>199000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1:30">
      <c r="A265" s="49"/>
      <c r="B265" s="49" t="s">
        <v>789</v>
      </c>
      <c r="C265" s="169">
        <v>44441</v>
      </c>
      <c r="D265" s="49" t="s">
        <v>518</v>
      </c>
      <c r="E265" s="49" t="s">
        <v>526</v>
      </c>
      <c r="F265" s="49" t="s">
        <v>519</v>
      </c>
      <c r="G265" s="49" t="s">
        <v>523</v>
      </c>
      <c r="H265" s="170">
        <v>2100000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1:30">
      <c r="A266" s="49"/>
      <c r="B266" s="49" t="s">
        <v>790</v>
      </c>
      <c r="C266" s="169">
        <v>44441</v>
      </c>
      <c r="D266" s="49" t="s">
        <v>518</v>
      </c>
      <c r="E266" s="49" t="s">
        <v>370</v>
      </c>
      <c r="F266" s="49" t="s">
        <v>530</v>
      </c>
      <c r="G266" s="49" t="s">
        <v>531</v>
      </c>
      <c r="H266" s="170">
        <v>1875000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1:30">
      <c r="A267" s="49"/>
      <c r="B267" s="49" t="s">
        <v>791</v>
      </c>
      <c r="C267" s="169">
        <v>44441</v>
      </c>
      <c r="D267" s="49" t="s">
        <v>525</v>
      </c>
      <c r="E267" s="49" t="s">
        <v>526</v>
      </c>
      <c r="F267" s="49" t="s">
        <v>519</v>
      </c>
      <c r="G267" s="49" t="s">
        <v>527</v>
      </c>
      <c r="H267" s="170">
        <v>2201500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1:30">
      <c r="A268" s="49"/>
      <c r="B268" s="49" t="s">
        <v>792</v>
      </c>
      <c r="C268" s="169">
        <v>44441</v>
      </c>
      <c r="D268" s="49" t="s">
        <v>518</v>
      </c>
      <c r="E268" s="49" t="s">
        <v>370</v>
      </c>
      <c r="F268" s="49" t="s">
        <v>519</v>
      </c>
      <c r="G268" s="49" t="s">
        <v>523</v>
      </c>
      <c r="H268" s="170">
        <v>1986100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1:30">
      <c r="A269" s="49"/>
      <c r="B269" s="49" t="s">
        <v>793</v>
      </c>
      <c r="C269" s="169">
        <v>44441</v>
      </c>
      <c r="D269" s="49" t="s">
        <v>518</v>
      </c>
      <c r="E269" s="49" t="s">
        <v>526</v>
      </c>
      <c r="F269" s="49" t="s">
        <v>530</v>
      </c>
      <c r="G269" s="49" t="s">
        <v>538</v>
      </c>
      <c r="H269" s="170">
        <v>105000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1:30">
      <c r="A270" s="49"/>
      <c r="B270" s="49" t="s">
        <v>794</v>
      </c>
      <c r="C270" s="169">
        <v>44442</v>
      </c>
      <c r="D270" s="49" t="s">
        <v>518</v>
      </c>
      <c r="E270" s="49" t="s">
        <v>370</v>
      </c>
      <c r="F270" s="49" t="s">
        <v>530</v>
      </c>
      <c r="G270" s="49" t="s">
        <v>534</v>
      </c>
      <c r="H270" s="170">
        <v>3700000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1:30">
      <c r="A271" s="49"/>
      <c r="B271" s="49" t="s">
        <v>795</v>
      </c>
      <c r="C271" s="169">
        <v>44442</v>
      </c>
      <c r="D271" s="49" t="s">
        <v>518</v>
      </c>
      <c r="E271" s="49" t="s">
        <v>526</v>
      </c>
      <c r="F271" s="49" t="s">
        <v>522</v>
      </c>
      <c r="G271" s="49" t="s">
        <v>523</v>
      </c>
      <c r="H271" s="170">
        <v>29128000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1:30">
      <c r="A272" s="49"/>
      <c r="B272" s="49" t="s">
        <v>796</v>
      </c>
      <c r="C272" s="169">
        <v>44444</v>
      </c>
      <c r="D272" s="49" t="s">
        <v>518</v>
      </c>
      <c r="E272" s="49" t="s">
        <v>552</v>
      </c>
      <c r="F272" s="49" t="s">
        <v>519</v>
      </c>
      <c r="G272" s="49" t="s">
        <v>531</v>
      </c>
      <c r="H272" s="170">
        <v>10700000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1:30">
      <c r="A273" s="49"/>
      <c r="B273" s="49" t="s">
        <v>797</v>
      </c>
      <c r="C273" s="169">
        <v>44444</v>
      </c>
      <c r="D273" s="49" t="s">
        <v>525</v>
      </c>
      <c r="E273" s="49" t="s">
        <v>526</v>
      </c>
      <c r="F273" s="49" t="s">
        <v>519</v>
      </c>
      <c r="G273" s="49" t="s">
        <v>527</v>
      </c>
      <c r="H273" s="170">
        <v>1778600</v>
      </c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1:30">
      <c r="A274" s="49"/>
      <c r="B274" s="49" t="s">
        <v>798</v>
      </c>
      <c r="C274" s="169">
        <v>44445</v>
      </c>
      <c r="D274" s="49" t="s">
        <v>525</v>
      </c>
      <c r="E274" s="49" t="s">
        <v>370</v>
      </c>
      <c r="F274" s="49" t="s">
        <v>519</v>
      </c>
      <c r="G274" s="49" t="s">
        <v>527</v>
      </c>
      <c r="H274" s="170">
        <v>3866420</v>
      </c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1:30">
      <c r="A275" s="49"/>
      <c r="B275" s="49" t="s">
        <v>799</v>
      </c>
      <c r="C275" s="169">
        <v>44445</v>
      </c>
      <c r="D275" s="49" t="s">
        <v>518</v>
      </c>
      <c r="E275" s="49" t="s">
        <v>370</v>
      </c>
      <c r="F275" s="49" t="s">
        <v>519</v>
      </c>
      <c r="G275" s="49" t="s">
        <v>587</v>
      </c>
      <c r="H275" s="170">
        <v>1037500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1:30">
      <c r="A276" s="49"/>
      <c r="B276" s="49" t="s">
        <v>800</v>
      </c>
      <c r="C276" s="169">
        <v>44446</v>
      </c>
      <c r="D276" s="49" t="s">
        <v>525</v>
      </c>
      <c r="E276" s="49" t="s">
        <v>370</v>
      </c>
      <c r="F276" s="49" t="s">
        <v>519</v>
      </c>
      <c r="G276" s="49" t="s">
        <v>527</v>
      </c>
      <c r="H276" s="170">
        <v>2480800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1:30">
      <c r="A277" s="49"/>
      <c r="B277" s="49" t="s">
        <v>801</v>
      </c>
      <c r="C277" s="169">
        <v>44446</v>
      </c>
      <c r="D277" s="49" t="s">
        <v>518</v>
      </c>
      <c r="E277" s="49" t="s">
        <v>526</v>
      </c>
      <c r="F277" s="49" t="s">
        <v>530</v>
      </c>
      <c r="G277" s="49" t="s">
        <v>534</v>
      </c>
      <c r="H277" s="170">
        <v>578400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1:30">
      <c r="A278" s="49"/>
      <c r="B278" s="49" t="s">
        <v>802</v>
      </c>
      <c r="C278" s="169">
        <v>44446</v>
      </c>
      <c r="D278" s="49" t="s">
        <v>518</v>
      </c>
      <c r="E278" s="49" t="s">
        <v>370</v>
      </c>
      <c r="F278" s="49" t="s">
        <v>519</v>
      </c>
      <c r="G278" s="49" t="s">
        <v>534</v>
      </c>
      <c r="H278" s="170">
        <v>3178400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1:30">
      <c r="A279" s="49"/>
      <c r="B279" s="49" t="s">
        <v>803</v>
      </c>
      <c r="C279" s="169">
        <v>44448</v>
      </c>
      <c r="D279" s="49" t="s">
        <v>518</v>
      </c>
      <c r="E279" s="49" t="s">
        <v>552</v>
      </c>
      <c r="F279" s="49" t="s">
        <v>530</v>
      </c>
      <c r="G279" s="49" t="s">
        <v>523</v>
      </c>
      <c r="H279" s="170">
        <v>7150000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1:30">
      <c r="A280" s="49"/>
      <c r="B280" s="49" t="s">
        <v>804</v>
      </c>
      <c r="C280" s="169">
        <v>44449</v>
      </c>
      <c r="D280" s="49" t="s">
        <v>518</v>
      </c>
      <c r="E280" s="49" t="s">
        <v>370</v>
      </c>
      <c r="F280" s="49" t="s">
        <v>519</v>
      </c>
      <c r="G280" s="49" t="s">
        <v>531</v>
      </c>
      <c r="H280" s="170">
        <v>1604800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1:30">
      <c r="A281" s="49"/>
      <c r="B281" s="49" t="s">
        <v>805</v>
      </c>
      <c r="C281" s="169">
        <v>44449</v>
      </c>
      <c r="D281" s="49" t="s">
        <v>518</v>
      </c>
      <c r="E281" s="49" t="s">
        <v>370</v>
      </c>
      <c r="F281" s="49" t="s">
        <v>519</v>
      </c>
      <c r="G281" s="49" t="s">
        <v>534</v>
      </c>
      <c r="H281" s="170">
        <v>18275350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1:30">
      <c r="A282" s="49"/>
      <c r="B282" s="49" t="s">
        <v>806</v>
      </c>
      <c r="C282" s="169">
        <v>44450</v>
      </c>
      <c r="D282" s="49" t="s">
        <v>518</v>
      </c>
      <c r="E282" s="49" t="s">
        <v>370</v>
      </c>
      <c r="F282" s="49" t="s">
        <v>530</v>
      </c>
      <c r="G282" s="49" t="s">
        <v>534</v>
      </c>
      <c r="H282" s="170">
        <v>710400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1:30">
      <c r="A283" s="49"/>
      <c r="B283" s="49" t="s">
        <v>807</v>
      </c>
      <c r="C283" s="169">
        <v>44450</v>
      </c>
      <c r="D283" s="49" t="s">
        <v>518</v>
      </c>
      <c r="E283" s="49" t="s">
        <v>526</v>
      </c>
      <c r="F283" s="49" t="s">
        <v>530</v>
      </c>
      <c r="G283" s="49" t="s">
        <v>523</v>
      </c>
      <c r="H283" s="170">
        <v>2205950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1:30">
      <c r="A284" s="49"/>
      <c r="B284" s="49" t="s">
        <v>808</v>
      </c>
      <c r="C284" s="169">
        <v>44450</v>
      </c>
      <c r="D284" s="49" t="s">
        <v>518</v>
      </c>
      <c r="E284" s="49" t="s">
        <v>526</v>
      </c>
      <c r="F284" s="49" t="s">
        <v>522</v>
      </c>
      <c r="G284" s="49" t="s">
        <v>523</v>
      </c>
      <c r="H284" s="170">
        <v>8166050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1:30">
      <c r="A285" s="49"/>
      <c r="B285" s="49" t="s">
        <v>809</v>
      </c>
      <c r="C285" s="169">
        <v>44450</v>
      </c>
      <c r="D285" s="49" t="s">
        <v>518</v>
      </c>
      <c r="E285" s="49" t="s">
        <v>526</v>
      </c>
      <c r="F285" s="49" t="s">
        <v>530</v>
      </c>
      <c r="G285" s="49" t="s">
        <v>527</v>
      </c>
      <c r="H285" s="170">
        <v>3222081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1:30">
      <c r="A286" s="49"/>
      <c r="B286" s="49" t="s">
        <v>810</v>
      </c>
      <c r="C286" s="169">
        <v>44452</v>
      </c>
      <c r="D286" s="49" t="s">
        <v>518</v>
      </c>
      <c r="E286" s="49" t="s">
        <v>370</v>
      </c>
      <c r="F286" s="49" t="s">
        <v>519</v>
      </c>
      <c r="G286" s="49" t="s">
        <v>531</v>
      </c>
      <c r="H286" s="170">
        <v>371600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1:30">
      <c r="A287" s="49"/>
      <c r="B287" s="49" t="s">
        <v>811</v>
      </c>
      <c r="C287" s="169">
        <v>44454</v>
      </c>
      <c r="D287" s="49" t="s">
        <v>518</v>
      </c>
      <c r="E287" s="49" t="s">
        <v>526</v>
      </c>
      <c r="F287" s="49" t="s">
        <v>530</v>
      </c>
      <c r="G287" s="49" t="s">
        <v>531</v>
      </c>
      <c r="H287" s="170">
        <v>1365000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1:30">
      <c r="A288" s="49"/>
      <c r="B288" s="49" t="s">
        <v>812</v>
      </c>
      <c r="C288" s="169">
        <v>44454</v>
      </c>
      <c r="D288" s="49" t="s">
        <v>518</v>
      </c>
      <c r="E288" s="49" t="s">
        <v>370</v>
      </c>
      <c r="F288" s="49" t="s">
        <v>519</v>
      </c>
      <c r="G288" s="49" t="s">
        <v>523</v>
      </c>
      <c r="H288" s="170">
        <v>24000000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1:30">
      <c r="A289" s="49"/>
      <c r="B289" s="49" t="s">
        <v>813</v>
      </c>
      <c r="C289" s="169">
        <v>44454</v>
      </c>
      <c r="D289" s="49" t="s">
        <v>518</v>
      </c>
      <c r="E289" s="49" t="s">
        <v>370</v>
      </c>
      <c r="F289" s="49" t="s">
        <v>522</v>
      </c>
      <c r="G289" s="49" t="s">
        <v>516</v>
      </c>
      <c r="H289" s="170">
        <v>7700000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1:30">
      <c r="A290" s="49"/>
      <c r="B290" s="49" t="s">
        <v>814</v>
      </c>
      <c r="C290" s="169">
        <v>44455</v>
      </c>
      <c r="D290" s="49" t="s">
        <v>518</v>
      </c>
      <c r="E290" s="49" t="s">
        <v>526</v>
      </c>
      <c r="F290" s="49" t="s">
        <v>519</v>
      </c>
      <c r="G290" s="49" t="s">
        <v>527</v>
      </c>
      <c r="H290" s="170">
        <v>4578800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1:30">
      <c r="A291" s="49"/>
      <c r="B291" s="49" t="s">
        <v>815</v>
      </c>
      <c r="C291" s="169">
        <v>44460</v>
      </c>
      <c r="D291" s="49" t="s">
        <v>525</v>
      </c>
      <c r="E291" s="49" t="s">
        <v>552</v>
      </c>
      <c r="F291" s="49" t="s">
        <v>519</v>
      </c>
      <c r="G291" s="49" t="s">
        <v>527</v>
      </c>
      <c r="H291" s="170">
        <v>2477200</v>
      </c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1:30">
      <c r="A292" s="49"/>
      <c r="B292" s="49" t="s">
        <v>816</v>
      </c>
      <c r="C292" s="169">
        <v>44461</v>
      </c>
      <c r="D292" s="49" t="s">
        <v>518</v>
      </c>
      <c r="E292" s="49" t="s">
        <v>370</v>
      </c>
      <c r="F292" s="49" t="s">
        <v>519</v>
      </c>
      <c r="G292" s="49" t="s">
        <v>534</v>
      </c>
      <c r="H292" s="170">
        <v>3432600</v>
      </c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1:30">
      <c r="B293" s="49" t="s">
        <v>817</v>
      </c>
      <c r="C293" s="169">
        <v>44462</v>
      </c>
      <c r="D293" s="49" t="s">
        <v>525</v>
      </c>
      <c r="E293" s="49" t="s">
        <v>526</v>
      </c>
      <c r="F293" s="49" t="s">
        <v>519</v>
      </c>
      <c r="G293" s="49" t="s">
        <v>527</v>
      </c>
      <c r="H293" s="170">
        <v>172100</v>
      </c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1:30">
      <c r="B294" s="49" t="s">
        <v>818</v>
      </c>
      <c r="C294" s="169">
        <v>44462</v>
      </c>
      <c r="D294" s="49" t="s">
        <v>518</v>
      </c>
      <c r="E294" s="49" t="s">
        <v>370</v>
      </c>
      <c r="F294" s="49" t="s">
        <v>522</v>
      </c>
      <c r="G294" s="49" t="s">
        <v>523</v>
      </c>
      <c r="H294" s="170">
        <v>11147050</v>
      </c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1:30">
      <c r="B295" s="49" t="s">
        <v>819</v>
      </c>
      <c r="C295" s="169">
        <v>44462</v>
      </c>
      <c r="D295" s="49" t="s">
        <v>518</v>
      </c>
      <c r="E295" s="49" t="s">
        <v>370</v>
      </c>
      <c r="F295" s="49" t="s">
        <v>519</v>
      </c>
      <c r="G295" s="49" t="s">
        <v>534</v>
      </c>
      <c r="H295" s="170">
        <v>2007000</v>
      </c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1:30">
      <c r="B296" s="49" t="s">
        <v>820</v>
      </c>
      <c r="C296" s="169">
        <v>44463</v>
      </c>
      <c r="D296" s="49" t="s">
        <v>518</v>
      </c>
      <c r="E296" s="49" t="s">
        <v>370</v>
      </c>
      <c r="F296" s="49" t="s">
        <v>519</v>
      </c>
      <c r="G296" s="49" t="s">
        <v>523</v>
      </c>
      <c r="H296" s="170">
        <v>9404500</v>
      </c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1:30">
      <c r="B297" s="49" t="s">
        <v>821</v>
      </c>
      <c r="C297" s="169">
        <v>44463</v>
      </c>
      <c r="D297" s="49" t="s">
        <v>518</v>
      </c>
      <c r="E297" s="49" t="s">
        <v>370</v>
      </c>
      <c r="F297" s="49" t="s">
        <v>522</v>
      </c>
      <c r="G297" s="49" t="s">
        <v>523</v>
      </c>
      <c r="H297" s="170">
        <v>5056900</v>
      </c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1:30">
      <c r="B298" s="49" t="s">
        <v>822</v>
      </c>
      <c r="C298" s="169">
        <v>44465</v>
      </c>
      <c r="D298" s="49" t="s">
        <v>518</v>
      </c>
      <c r="E298" s="49" t="s">
        <v>526</v>
      </c>
      <c r="F298" s="49" t="s">
        <v>519</v>
      </c>
      <c r="G298" s="49" t="s">
        <v>527</v>
      </c>
      <c r="H298" s="170">
        <v>4577032</v>
      </c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1:30">
      <c r="B299" s="49" t="s">
        <v>823</v>
      </c>
      <c r="C299" s="169">
        <v>44465</v>
      </c>
      <c r="D299" s="49" t="s">
        <v>518</v>
      </c>
      <c r="E299" s="49" t="s">
        <v>370</v>
      </c>
      <c r="F299" s="49" t="s">
        <v>560</v>
      </c>
      <c r="G299" s="49" t="s">
        <v>534</v>
      </c>
      <c r="H299" s="170">
        <v>953100</v>
      </c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1:30">
      <c r="B300" s="49" t="s">
        <v>824</v>
      </c>
      <c r="C300" s="169">
        <v>44466</v>
      </c>
      <c r="D300" s="49" t="s">
        <v>525</v>
      </c>
      <c r="E300" s="49" t="s">
        <v>370</v>
      </c>
      <c r="F300" s="49" t="s">
        <v>522</v>
      </c>
      <c r="G300" s="49" t="s">
        <v>587</v>
      </c>
      <c r="H300" s="170">
        <v>2562500</v>
      </c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1:30">
      <c r="B301" s="49" t="s">
        <v>825</v>
      </c>
      <c r="C301" s="169">
        <v>44467</v>
      </c>
      <c r="D301" s="49" t="s">
        <v>518</v>
      </c>
      <c r="E301" s="49" t="s">
        <v>370</v>
      </c>
      <c r="F301" s="49" t="s">
        <v>519</v>
      </c>
      <c r="G301" s="49" t="s">
        <v>534</v>
      </c>
      <c r="H301" s="170">
        <v>6908000</v>
      </c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1:30">
      <c r="B302" s="49" t="s">
        <v>826</v>
      </c>
      <c r="C302" s="169">
        <v>44468</v>
      </c>
      <c r="D302" s="49" t="s">
        <v>518</v>
      </c>
      <c r="E302" s="49" t="s">
        <v>552</v>
      </c>
      <c r="F302" s="49" t="s">
        <v>530</v>
      </c>
      <c r="G302" s="49" t="s">
        <v>569</v>
      </c>
      <c r="H302" s="170">
        <v>1588100</v>
      </c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1:30">
      <c r="B303" s="49" t="s">
        <v>827</v>
      </c>
      <c r="C303" s="169">
        <v>44469</v>
      </c>
      <c r="D303" s="49" t="s">
        <v>518</v>
      </c>
      <c r="E303" s="49" t="s">
        <v>370</v>
      </c>
      <c r="F303" s="49" t="s">
        <v>519</v>
      </c>
      <c r="G303" s="49" t="s">
        <v>523</v>
      </c>
      <c r="H303" s="170">
        <v>311200</v>
      </c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1:30">
      <c r="B304" s="49" t="s">
        <v>828</v>
      </c>
      <c r="C304" s="169">
        <v>44470</v>
      </c>
      <c r="D304" s="49" t="s">
        <v>518</v>
      </c>
      <c r="E304" s="49" t="s">
        <v>370</v>
      </c>
      <c r="F304" s="49" t="s">
        <v>519</v>
      </c>
      <c r="G304" s="49" t="s">
        <v>534</v>
      </c>
      <c r="H304" s="170">
        <v>14850000</v>
      </c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 t="s">
        <v>829</v>
      </c>
      <c r="C305" s="169">
        <v>44470</v>
      </c>
      <c r="D305" s="49" t="s">
        <v>518</v>
      </c>
      <c r="E305" s="49" t="s">
        <v>370</v>
      </c>
      <c r="F305" s="49" t="s">
        <v>519</v>
      </c>
      <c r="G305" s="49" t="s">
        <v>534</v>
      </c>
      <c r="H305" s="170">
        <v>1557500</v>
      </c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 t="s">
        <v>830</v>
      </c>
      <c r="C306" s="169">
        <v>44470</v>
      </c>
      <c r="D306" s="49" t="s">
        <v>518</v>
      </c>
      <c r="E306" s="49" t="s">
        <v>370</v>
      </c>
      <c r="F306" s="49" t="s">
        <v>519</v>
      </c>
      <c r="G306" s="49" t="s">
        <v>534</v>
      </c>
      <c r="H306" s="170">
        <v>4267000</v>
      </c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 t="s">
        <v>831</v>
      </c>
      <c r="C307" s="169">
        <v>44472</v>
      </c>
      <c r="D307" s="49" t="s">
        <v>518</v>
      </c>
      <c r="E307" s="49" t="s">
        <v>526</v>
      </c>
      <c r="F307" s="49" t="s">
        <v>519</v>
      </c>
      <c r="G307" s="49" t="s">
        <v>523</v>
      </c>
      <c r="H307" s="170">
        <v>1702350</v>
      </c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 t="s">
        <v>832</v>
      </c>
      <c r="C308" s="169">
        <v>44473</v>
      </c>
      <c r="D308" s="49" t="s">
        <v>518</v>
      </c>
      <c r="E308" s="49" t="s">
        <v>370</v>
      </c>
      <c r="F308" s="49" t="s">
        <v>519</v>
      </c>
      <c r="G308" s="49" t="s">
        <v>534</v>
      </c>
      <c r="H308" s="170">
        <v>280600</v>
      </c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 t="s">
        <v>833</v>
      </c>
      <c r="C309" s="169">
        <v>44473</v>
      </c>
      <c r="D309" s="49" t="s">
        <v>518</v>
      </c>
      <c r="E309" s="49" t="s">
        <v>526</v>
      </c>
      <c r="F309" s="49" t="s">
        <v>530</v>
      </c>
      <c r="G309" s="49" t="s">
        <v>534</v>
      </c>
      <c r="H309" s="170">
        <v>2025100</v>
      </c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 t="s">
        <v>834</v>
      </c>
      <c r="C310" s="169">
        <v>44473</v>
      </c>
      <c r="D310" s="49" t="s">
        <v>518</v>
      </c>
      <c r="E310" s="49" t="s">
        <v>370</v>
      </c>
      <c r="F310" s="49" t="s">
        <v>519</v>
      </c>
      <c r="G310" s="49" t="s">
        <v>523</v>
      </c>
      <c r="H310" s="170">
        <v>6748000</v>
      </c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 t="s">
        <v>835</v>
      </c>
      <c r="C311" s="169">
        <v>44474</v>
      </c>
      <c r="D311" s="49" t="s">
        <v>518</v>
      </c>
      <c r="E311" s="49" t="s">
        <v>526</v>
      </c>
      <c r="F311" s="49" t="s">
        <v>522</v>
      </c>
      <c r="G311" s="49" t="s">
        <v>565</v>
      </c>
      <c r="H311" s="170">
        <v>2067500</v>
      </c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 t="s">
        <v>836</v>
      </c>
      <c r="C312" s="169">
        <v>44474</v>
      </c>
      <c r="D312" s="49" t="s">
        <v>518</v>
      </c>
      <c r="E312" s="49" t="s">
        <v>370</v>
      </c>
      <c r="F312" s="49" t="s">
        <v>519</v>
      </c>
      <c r="G312" s="49" t="s">
        <v>523</v>
      </c>
      <c r="H312" s="170">
        <v>3235700</v>
      </c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 t="s">
        <v>837</v>
      </c>
      <c r="C313" s="169">
        <v>44476</v>
      </c>
      <c r="D313" s="49" t="s">
        <v>518</v>
      </c>
      <c r="E313" s="49" t="s">
        <v>370</v>
      </c>
      <c r="F313" s="49" t="s">
        <v>519</v>
      </c>
      <c r="G313" s="49" t="s">
        <v>531</v>
      </c>
      <c r="H313" s="170">
        <v>2356100</v>
      </c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 t="s">
        <v>838</v>
      </c>
      <c r="C314" s="169">
        <v>44476</v>
      </c>
      <c r="D314" s="49" t="s">
        <v>518</v>
      </c>
      <c r="E314" s="49" t="s">
        <v>370</v>
      </c>
      <c r="F314" s="49" t="s">
        <v>519</v>
      </c>
      <c r="G314" s="49" t="s">
        <v>523</v>
      </c>
      <c r="H314" s="170">
        <v>7932500</v>
      </c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 t="s">
        <v>839</v>
      </c>
      <c r="C315" s="169">
        <v>44479</v>
      </c>
      <c r="D315" s="49" t="s">
        <v>518</v>
      </c>
      <c r="E315" s="49" t="s">
        <v>370</v>
      </c>
      <c r="F315" s="49" t="s">
        <v>519</v>
      </c>
      <c r="G315" s="49" t="s">
        <v>534</v>
      </c>
      <c r="H315" s="170">
        <v>1851125</v>
      </c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 t="s">
        <v>840</v>
      </c>
      <c r="C316" s="169">
        <v>44480</v>
      </c>
      <c r="D316" s="49" t="s">
        <v>518</v>
      </c>
      <c r="E316" s="49" t="s">
        <v>370</v>
      </c>
      <c r="F316" s="49" t="s">
        <v>519</v>
      </c>
      <c r="G316" s="49" t="s">
        <v>523</v>
      </c>
      <c r="H316" s="170">
        <v>8345500</v>
      </c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 t="s">
        <v>841</v>
      </c>
      <c r="C317" s="169">
        <v>44480</v>
      </c>
      <c r="D317" s="49" t="s">
        <v>518</v>
      </c>
      <c r="E317" s="49" t="s">
        <v>370</v>
      </c>
      <c r="F317" s="49" t="s">
        <v>519</v>
      </c>
      <c r="G317" s="49" t="s">
        <v>516</v>
      </c>
      <c r="H317" s="170">
        <v>2400000</v>
      </c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 t="s">
        <v>842</v>
      </c>
      <c r="C318" s="169">
        <v>44481</v>
      </c>
      <c r="D318" s="49" t="s">
        <v>518</v>
      </c>
      <c r="E318" s="49" t="s">
        <v>526</v>
      </c>
      <c r="F318" s="49" t="s">
        <v>519</v>
      </c>
      <c r="G318" s="49" t="s">
        <v>531</v>
      </c>
      <c r="H318" s="170">
        <v>1675000</v>
      </c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 t="s">
        <v>843</v>
      </c>
      <c r="C319" s="169">
        <v>44482</v>
      </c>
      <c r="D319" s="49" t="s">
        <v>518</v>
      </c>
      <c r="E319" s="49" t="s">
        <v>552</v>
      </c>
      <c r="F319" s="49" t="s">
        <v>519</v>
      </c>
      <c r="G319" s="49" t="s">
        <v>534</v>
      </c>
      <c r="H319" s="170">
        <v>145680</v>
      </c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 t="s">
        <v>844</v>
      </c>
      <c r="C320" s="169">
        <v>44483</v>
      </c>
      <c r="D320" s="49" t="s">
        <v>518</v>
      </c>
      <c r="E320" s="49" t="s">
        <v>370</v>
      </c>
      <c r="F320" s="49" t="s">
        <v>519</v>
      </c>
      <c r="G320" s="49" t="s">
        <v>534</v>
      </c>
      <c r="H320" s="170">
        <v>13900000</v>
      </c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 t="s">
        <v>845</v>
      </c>
      <c r="C321" s="169">
        <v>44483</v>
      </c>
      <c r="D321" s="49" t="s">
        <v>518</v>
      </c>
      <c r="E321" s="49" t="s">
        <v>370</v>
      </c>
      <c r="F321" s="49" t="s">
        <v>519</v>
      </c>
      <c r="G321" s="49" t="s">
        <v>534</v>
      </c>
      <c r="H321" s="170">
        <v>13575000</v>
      </c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 t="s">
        <v>846</v>
      </c>
      <c r="C322" s="169">
        <v>44483</v>
      </c>
      <c r="D322" s="49" t="s">
        <v>518</v>
      </c>
      <c r="E322" s="49" t="s">
        <v>370</v>
      </c>
      <c r="F322" s="49" t="s">
        <v>560</v>
      </c>
      <c r="G322" s="49" t="s">
        <v>534</v>
      </c>
      <c r="H322" s="170">
        <v>5950500</v>
      </c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 t="s">
        <v>847</v>
      </c>
      <c r="C323" s="169">
        <v>44484</v>
      </c>
      <c r="D323" s="49" t="s">
        <v>518</v>
      </c>
      <c r="E323" s="49" t="s">
        <v>371</v>
      </c>
      <c r="F323" s="49" t="s">
        <v>530</v>
      </c>
      <c r="G323" s="49" t="s">
        <v>548</v>
      </c>
      <c r="H323" s="170">
        <v>1569440</v>
      </c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 t="s">
        <v>848</v>
      </c>
      <c r="C324" s="169">
        <v>44486</v>
      </c>
      <c r="D324" s="49" t="s">
        <v>518</v>
      </c>
      <c r="E324" s="49" t="s">
        <v>370</v>
      </c>
      <c r="F324" s="49" t="s">
        <v>530</v>
      </c>
      <c r="G324" s="49" t="s">
        <v>520</v>
      </c>
      <c r="H324" s="170">
        <v>2131900</v>
      </c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 t="s">
        <v>849</v>
      </c>
      <c r="C325" s="169">
        <v>44486</v>
      </c>
      <c r="D325" s="49" t="s">
        <v>518</v>
      </c>
      <c r="E325" s="49" t="s">
        <v>526</v>
      </c>
      <c r="F325" s="49" t="s">
        <v>519</v>
      </c>
      <c r="G325" s="49" t="s">
        <v>527</v>
      </c>
      <c r="H325" s="170">
        <v>631410</v>
      </c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 t="s">
        <v>850</v>
      </c>
      <c r="C326" s="169">
        <v>44487</v>
      </c>
      <c r="D326" s="49" t="s">
        <v>518</v>
      </c>
      <c r="E326" s="49" t="s">
        <v>370</v>
      </c>
      <c r="F326" s="49" t="s">
        <v>530</v>
      </c>
      <c r="G326" s="49" t="s">
        <v>531</v>
      </c>
      <c r="H326" s="170">
        <v>1856637</v>
      </c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 t="s">
        <v>851</v>
      </c>
      <c r="C327" s="169">
        <v>44489</v>
      </c>
      <c r="D327" s="49" t="s">
        <v>518</v>
      </c>
      <c r="E327" s="49" t="s">
        <v>526</v>
      </c>
      <c r="F327" s="49" t="s">
        <v>519</v>
      </c>
      <c r="G327" s="49" t="s">
        <v>587</v>
      </c>
      <c r="H327" s="170">
        <v>2321900</v>
      </c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 t="s">
        <v>852</v>
      </c>
      <c r="C328" s="169">
        <v>44489</v>
      </c>
      <c r="D328" s="49" t="s">
        <v>518</v>
      </c>
      <c r="E328" s="49" t="s">
        <v>370</v>
      </c>
      <c r="F328" s="49" t="s">
        <v>519</v>
      </c>
      <c r="G328" s="49" t="s">
        <v>527</v>
      </c>
      <c r="H328" s="170">
        <v>4726686</v>
      </c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 t="s">
        <v>853</v>
      </c>
      <c r="C329" s="169">
        <v>44490</v>
      </c>
      <c r="D329" s="49" t="s">
        <v>518</v>
      </c>
      <c r="E329" s="49" t="s">
        <v>552</v>
      </c>
      <c r="F329" s="49" t="s">
        <v>519</v>
      </c>
      <c r="G329" s="49" t="s">
        <v>548</v>
      </c>
      <c r="H329" s="170">
        <v>1444255</v>
      </c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 t="s">
        <v>854</v>
      </c>
      <c r="C330" s="169">
        <v>44490</v>
      </c>
      <c r="D330" s="49" t="s">
        <v>518</v>
      </c>
      <c r="E330" s="49" t="s">
        <v>370</v>
      </c>
      <c r="F330" s="49" t="s">
        <v>519</v>
      </c>
      <c r="G330" s="49" t="s">
        <v>534</v>
      </c>
      <c r="H330" s="170">
        <v>1830900</v>
      </c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 t="s">
        <v>855</v>
      </c>
      <c r="C331" s="169">
        <v>44491</v>
      </c>
      <c r="D331" s="49" t="s">
        <v>518</v>
      </c>
      <c r="E331" s="49" t="s">
        <v>552</v>
      </c>
      <c r="F331" s="49" t="s">
        <v>519</v>
      </c>
      <c r="G331" s="49" t="s">
        <v>548</v>
      </c>
      <c r="H331" s="170">
        <v>1325200</v>
      </c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 t="s">
        <v>856</v>
      </c>
      <c r="C332" s="169">
        <v>44491</v>
      </c>
      <c r="D332" s="49" t="s">
        <v>518</v>
      </c>
      <c r="E332" s="49" t="s">
        <v>370</v>
      </c>
      <c r="F332" s="49" t="s">
        <v>519</v>
      </c>
      <c r="G332" s="49" t="s">
        <v>534</v>
      </c>
      <c r="H332" s="170">
        <v>1267625</v>
      </c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 t="s">
        <v>857</v>
      </c>
      <c r="C333" s="169">
        <v>44491</v>
      </c>
      <c r="D333" s="49" t="s">
        <v>525</v>
      </c>
      <c r="E333" s="49" t="s">
        <v>370</v>
      </c>
      <c r="F333" s="49" t="s">
        <v>560</v>
      </c>
      <c r="G333" s="49" t="s">
        <v>527</v>
      </c>
      <c r="H333" s="170">
        <v>3409000</v>
      </c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 t="s">
        <v>858</v>
      </c>
      <c r="C334" s="169">
        <v>44492</v>
      </c>
      <c r="D334" s="49" t="s">
        <v>518</v>
      </c>
      <c r="E334" s="49" t="s">
        <v>370</v>
      </c>
      <c r="F334" s="49" t="s">
        <v>519</v>
      </c>
      <c r="G334" s="49" t="s">
        <v>523</v>
      </c>
      <c r="H334" s="170">
        <v>33250000</v>
      </c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 t="s">
        <v>859</v>
      </c>
      <c r="C335" s="169">
        <v>44492</v>
      </c>
      <c r="D335" s="49" t="s">
        <v>518</v>
      </c>
      <c r="E335" s="49" t="s">
        <v>370</v>
      </c>
      <c r="F335" s="49" t="s">
        <v>519</v>
      </c>
      <c r="G335" s="49" t="s">
        <v>523</v>
      </c>
      <c r="H335" s="170">
        <v>320100</v>
      </c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 t="s">
        <v>860</v>
      </c>
      <c r="C336" s="169">
        <v>44492</v>
      </c>
      <c r="D336" s="49" t="s">
        <v>518</v>
      </c>
      <c r="E336" s="49" t="s">
        <v>526</v>
      </c>
      <c r="F336" s="49" t="s">
        <v>530</v>
      </c>
      <c r="G336" s="49" t="s">
        <v>523</v>
      </c>
      <c r="H336" s="170">
        <v>275000</v>
      </c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 t="s">
        <v>861</v>
      </c>
      <c r="C337" s="169">
        <v>44493</v>
      </c>
      <c r="D337" s="49" t="s">
        <v>518</v>
      </c>
      <c r="E337" s="49" t="s">
        <v>526</v>
      </c>
      <c r="F337" s="49" t="s">
        <v>530</v>
      </c>
      <c r="G337" s="49" t="s">
        <v>523</v>
      </c>
      <c r="H337" s="170">
        <v>1519100</v>
      </c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 t="s">
        <v>862</v>
      </c>
      <c r="C338" s="169">
        <v>44495</v>
      </c>
      <c r="D338" s="49" t="s">
        <v>525</v>
      </c>
      <c r="E338" s="49" t="s">
        <v>526</v>
      </c>
      <c r="F338" s="49" t="s">
        <v>519</v>
      </c>
      <c r="G338" s="49" t="s">
        <v>527</v>
      </c>
      <c r="H338" s="170">
        <v>2182250</v>
      </c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 t="s">
        <v>863</v>
      </c>
      <c r="C339" s="169">
        <v>44496</v>
      </c>
      <c r="D339" s="49" t="s">
        <v>525</v>
      </c>
      <c r="E339" s="49" t="s">
        <v>526</v>
      </c>
      <c r="F339" s="49" t="s">
        <v>519</v>
      </c>
      <c r="G339" s="49" t="s">
        <v>527</v>
      </c>
      <c r="H339" s="170">
        <v>4328620</v>
      </c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 t="s">
        <v>864</v>
      </c>
      <c r="C340" s="169">
        <v>44496</v>
      </c>
      <c r="D340" s="49" t="s">
        <v>518</v>
      </c>
      <c r="E340" s="49" t="s">
        <v>370</v>
      </c>
      <c r="F340" s="49" t="s">
        <v>530</v>
      </c>
      <c r="G340" s="49" t="s">
        <v>523</v>
      </c>
      <c r="H340" s="170">
        <v>1840000</v>
      </c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 t="s">
        <v>865</v>
      </c>
      <c r="C341" s="169">
        <v>44497</v>
      </c>
      <c r="D341" s="49" t="s">
        <v>518</v>
      </c>
      <c r="E341" s="49" t="s">
        <v>370</v>
      </c>
      <c r="F341" s="49" t="s">
        <v>519</v>
      </c>
      <c r="G341" s="49" t="s">
        <v>534</v>
      </c>
      <c r="H341" s="170">
        <v>21250000</v>
      </c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 t="s">
        <v>866</v>
      </c>
      <c r="C342" s="169">
        <v>44497</v>
      </c>
      <c r="D342" s="49" t="s">
        <v>525</v>
      </c>
      <c r="E342" s="49" t="s">
        <v>370</v>
      </c>
      <c r="F342" s="49" t="s">
        <v>519</v>
      </c>
      <c r="G342" s="49" t="s">
        <v>527</v>
      </c>
      <c r="H342" s="170">
        <v>2534633</v>
      </c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 t="s">
        <v>867</v>
      </c>
      <c r="C343" s="169">
        <v>44497</v>
      </c>
      <c r="D343" s="49" t="s">
        <v>518</v>
      </c>
      <c r="E343" s="49" t="s">
        <v>370</v>
      </c>
      <c r="F343" s="49" t="s">
        <v>519</v>
      </c>
      <c r="G343" s="49" t="s">
        <v>523</v>
      </c>
      <c r="H343" s="170">
        <v>2494300</v>
      </c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 t="s">
        <v>868</v>
      </c>
      <c r="C344" s="169">
        <v>44497</v>
      </c>
      <c r="D344" s="49" t="s">
        <v>518</v>
      </c>
      <c r="E344" s="49" t="s">
        <v>370</v>
      </c>
      <c r="F344" s="49" t="s">
        <v>519</v>
      </c>
      <c r="G344" s="49" t="s">
        <v>523</v>
      </c>
      <c r="H344" s="170">
        <v>2562500</v>
      </c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 t="s">
        <v>869</v>
      </c>
      <c r="C345" s="169">
        <v>44498</v>
      </c>
      <c r="D345" s="49" t="s">
        <v>518</v>
      </c>
      <c r="E345" s="49" t="s">
        <v>526</v>
      </c>
      <c r="F345" s="49" t="s">
        <v>530</v>
      </c>
      <c r="G345" s="49" t="s">
        <v>531</v>
      </c>
      <c r="H345" s="170">
        <v>685000</v>
      </c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 t="s">
        <v>870</v>
      </c>
      <c r="C346" s="169">
        <v>44498</v>
      </c>
      <c r="D346" s="49" t="s">
        <v>518</v>
      </c>
      <c r="E346" s="49" t="s">
        <v>370</v>
      </c>
      <c r="F346" s="49" t="s">
        <v>530</v>
      </c>
      <c r="G346" s="49" t="s">
        <v>531</v>
      </c>
      <c r="H346" s="170">
        <v>503000</v>
      </c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 t="s">
        <v>871</v>
      </c>
      <c r="C347" s="169">
        <v>44498</v>
      </c>
      <c r="D347" s="49" t="s">
        <v>518</v>
      </c>
      <c r="E347" s="49" t="s">
        <v>370</v>
      </c>
      <c r="F347" s="49" t="s">
        <v>519</v>
      </c>
      <c r="G347" s="49" t="s">
        <v>523</v>
      </c>
      <c r="H347" s="170">
        <v>10259600</v>
      </c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 t="s">
        <v>872</v>
      </c>
      <c r="C348" s="169">
        <v>44499</v>
      </c>
      <c r="D348" s="49" t="s">
        <v>518</v>
      </c>
      <c r="E348" s="49" t="s">
        <v>370</v>
      </c>
      <c r="F348" s="49" t="s">
        <v>560</v>
      </c>
      <c r="G348" s="49" t="s">
        <v>534</v>
      </c>
      <c r="H348" s="170">
        <v>3798400</v>
      </c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 t="s">
        <v>873</v>
      </c>
      <c r="C349" s="169">
        <v>44499</v>
      </c>
      <c r="D349" s="49" t="s">
        <v>518</v>
      </c>
      <c r="E349" s="49" t="s">
        <v>370</v>
      </c>
      <c r="F349" s="49" t="s">
        <v>530</v>
      </c>
      <c r="G349" s="49" t="s">
        <v>520</v>
      </c>
      <c r="H349" s="170">
        <v>2269865</v>
      </c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 t="s">
        <v>874</v>
      </c>
      <c r="C350" s="169">
        <v>44500</v>
      </c>
      <c r="D350" s="49" t="s">
        <v>518</v>
      </c>
      <c r="E350" s="49" t="s">
        <v>370</v>
      </c>
      <c r="F350" s="49" t="s">
        <v>519</v>
      </c>
      <c r="G350" s="49" t="s">
        <v>527</v>
      </c>
      <c r="H350" s="170">
        <v>2363700</v>
      </c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 t="s">
        <v>875</v>
      </c>
      <c r="C351" s="169">
        <v>44501</v>
      </c>
      <c r="D351" s="49" t="s">
        <v>518</v>
      </c>
      <c r="E351" s="49" t="s">
        <v>526</v>
      </c>
      <c r="F351" s="49" t="s">
        <v>530</v>
      </c>
      <c r="G351" s="49" t="s">
        <v>527</v>
      </c>
      <c r="H351" s="170">
        <v>1960200</v>
      </c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 t="s">
        <v>876</v>
      </c>
      <c r="C352" s="169">
        <v>44501</v>
      </c>
      <c r="D352" s="49" t="s">
        <v>518</v>
      </c>
      <c r="E352" s="49" t="s">
        <v>526</v>
      </c>
      <c r="F352" s="49" t="s">
        <v>522</v>
      </c>
      <c r="G352" s="49" t="s">
        <v>523</v>
      </c>
      <c r="H352" s="170">
        <v>16833800</v>
      </c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 t="s">
        <v>877</v>
      </c>
      <c r="C353" s="169">
        <v>44501</v>
      </c>
      <c r="D353" s="49" t="s">
        <v>525</v>
      </c>
      <c r="E353" s="49" t="s">
        <v>370</v>
      </c>
      <c r="F353" s="49" t="s">
        <v>560</v>
      </c>
      <c r="G353" s="49" t="s">
        <v>527</v>
      </c>
      <c r="H353" s="170">
        <v>4127900</v>
      </c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 t="s">
        <v>878</v>
      </c>
      <c r="C354" s="169">
        <v>44503</v>
      </c>
      <c r="D354" s="49" t="s">
        <v>518</v>
      </c>
      <c r="E354" s="49" t="s">
        <v>370</v>
      </c>
      <c r="F354" s="49" t="s">
        <v>530</v>
      </c>
      <c r="G354" s="49" t="s">
        <v>534</v>
      </c>
      <c r="H354" s="170">
        <v>2753500</v>
      </c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 t="s">
        <v>879</v>
      </c>
      <c r="C355" s="169">
        <v>44504</v>
      </c>
      <c r="D355" s="49" t="s">
        <v>518</v>
      </c>
      <c r="E355" s="49" t="s">
        <v>370</v>
      </c>
      <c r="F355" s="49" t="s">
        <v>519</v>
      </c>
      <c r="G355" s="49" t="s">
        <v>534</v>
      </c>
      <c r="H355" s="170">
        <v>10518041</v>
      </c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 t="s">
        <v>880</v>
      </c>
      <c r="C356" s="169">
        <v>44504</v>
      </c>
      <c r="D356" s="49" t="s">
        <v>518</v>
      </c>
      <c r="E356" s="49" t="s">
        <v>370</v>
      </c>
      <c r="F356" s="49" t="s">
        <v>519</v>
      </c>
      <c r="G356" s="49" t="s">
        <v>527</v>
      </c>
      <c r="H356" s="170">
        <v>1554500</v>
      </c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 t="s">
        <v>881</v>
      </c>
      <c r="C357" s="169">
        <v>44505</v>
      </c>
      <c r="D357" s="49" t="s">
        <v>518</v>
      </c>
      <c r="E357" s="49" t="s">
        <v>370</v>
      </c>
      <c r="F357" s="49" t="s">
        <v>519</v>
      </c>
      <c r="G357" s="49" t="s">
        <v>527</v>
      </c>
      <c r="H357" s="170">
        <v>1115870</v>
      </c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 t="s">
        <v>882</v>
      </c>
      <c r="C358" s="169">
        <v>44506</v>
      </c>
      <c r="D358" s="49" t="s">
        <v>518</v>
      </c>
      <c r="E358" s="49" t="s">
        <v>370</v>
      </c>
      <c r="F358" s="49" t="s">
        <v>519</v>
      </c>
      <c r="G358" s="49" t="s">
        <v>534</v>
      </c>
      <c r="H358" s="170">
        <v>15625000</v>
      </c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 t="s">
        <v>883</v>
      </c>
      <c r="C359" s="169">
        <v>44506</v>
      </c>
      <c r="D359" s="49" t="s">
        <v>518</v>
      </c>
      <c r="E359" s="49" t="s">
        <v>526</v>
      </c>
      <c r="F359" s="49" t="s">
        <v>519</v>
      </c>
      <c r="G359" s="49" t="s">
        <v>523</v>
      </c>
      <c r="H359" s="170">
        <v>787500</v>
      </c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 t="s">
        <v>884</v>
      </c>
      <c r="C360" s="169">
        <v>44507</v>
      </c>
      <c r="D360" s="49" t="s">
        <v>518</v>
      </c>
      <c r="E360" s="49" t="s">
        <v>370</v>
      </c>
      <c r="F360" s="49" t="s">
        <v>530</v>
      </c>
      <c r="G360" s="49" t="s">
        <v>523</v>
      </c>
      <c r="H360" s="170">
        <v>15750000</v>
      </c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 t="s">
        <v>885</v>
      </c>
      <c r="C361" s="169">
        <v>44507</v>
      </c>
      <c r="D361" s="49" t="s">
        <v>518</v>
      </c>
      <c r="E361" s="49" t="s">
        <v>371</v>
      </c>
      <c r="F361" s="49" t="s">
        <v>530</v>
      </c>
      <c r="G361" s="49" t="s">
        <v>520</v>
      </c>
      <c r="H361" s="170">
        <v>320000</v>
      </c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 t="s">
        <v>886</v>
      </c>
      <c r="C362" s="169">
        <v>44509</v>
      </c>
      <c r="D362" s="49" t="s">
        <v>525</v>
      </c>
      <c r="E362" s="49" t="s">
        <v>526</v>
      </c>
      <c r="F362" s="49" t="s">
        <v>519</v>
      </c>
      <c r="G362" s="49" t="s">
        <v>527</v>
      </c>
      <c r="H362" s="170">
        <v>2611400</v>
      </c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 t="s">
        <v>887</v>
      </c>
      <c r="C363" s="169">
        <v>44509</v>
      </c>
      <c r="D363" s="49" t="s">
        <v>525</v>
      </c>
      <c r="E363" s="49" t="s">
        <v>370</v>
      </c>
      <c r="F363" s="49" t="s">
        <v>560</v>
      </c>
      <c r="G363" s="49" t="s">
        <v>527</v>
      </c>
      <c r="H363" s="170">
        <v>2398000</v>
      </c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 t="s">
        <v>888</v>
      </c>
      <c r="C364" s="169">
        <v>44510</v>
      </c>
      <c r="D364" s="49" t="s">
        <v>518</v>
      </c>
      <c r="E364" s="49" t="s">
        <v>370</v>
      </c>
      <c r="F364" s="49" t="s">
        <v>519</v>
      </c>
      <c r="G364" s="49" t="s">
        <v>527</v>
      </c>
      <c r="H364" s="170">
        <v>2329942</v>
      </c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  <row r="365" spans="2:30">
      <c r="B365" s="49" t="s">
        <v>889</v>
      </c>
      <c r="C365" s="169">
        <v>44510</v>
      </c>
      <c r="D365" s="49" t="s">
        <v>518</v>
      </c>
      <c r="E365" s="49" t="s">
        <v>526</v>
      </c>
      <c r="F365" s="49" t="s">
        <v>519</v>
      </c>
      <c r="G365" s="49" t="s">
        <v>523</v>
      </c>
      <c r="H365" s="170">
        <v>1305100</v>
      </c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</row>
    <row r="366" spans="2:30">
      <c r="B366" s="49" t="s">
        <v>890</v>
      </c>
      <c r="C366" s="169">
        <v>44510</v>
      </c>
      <c r="D366" s="49" t="s">
        <v>525</v>
      </c>
      <c r="E366" s="49" t="s">
        <v>370</v>
      </c>
      <c r="F366" s="49" t="s">
        <v>519</v>
      </c>
      <c r="G366" s="49" t="s">
        <v>527</v>
      </c>
      <c r="H366" s="170">
        <v>4981500</v>
      </c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</row>
    <row r="367" spans="2:30">
      <c r="B367" s="49" t="s">
        <v>891</v>
      </c>
      <c r="C367" s="169">
        <v>44510</v>
      </c>
      <c r="D367" s="49" t="s">
        <v>518</v>
      </c>
      <c r="E367" s="49" t="s">
        <v>370</v>
      </c>
      <c r="F367" s="49" t="s">
        <v>522</v>
      </c>
      <c r="G367" s="49" t="s">
        <v>520</v>
      </c>
      <c r="H367" s="170">
        <v>535000</v>
      </c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</row>
    <row r="368" spans="2:30">
      <c r="B368" s="49" t="s">
        <v>892</v>
      </c>
      <c r="C368" s="169">
        <v>44510</v>
      </c>
      <c r="D368" s="49" t="s">
        <v>518</v>
      </c>
      <c r="E368" s="49" t="s">
        <v>370</v>
      </c>
      <c r="F368" s="49" t="s">
        <v>519</v>
      </c>
      <c r="G368" s="49" t="s">
        <v>523</v>
      </c>
      <c r="H368" s="170">
        <v>10397500</v>
      </c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</row>
    <row r="369" spans="2:30">
      <c r="B369" s="49" t="s">
        <v>893</v>
      </c>
      <c r="C369" s="169">
        <v>44511</v>
      </c>
      <c r="D369" s="49" t="s">
        <v>518</v>
      </c>
      <c r="E369" s="49" t="s">
        <v>370</v>
      </c>
      <c r="F369" s="49" t="s">
        <v>530</v>
      </c>
      <c r="G369" s="49" t="s">
        <v>523</v>
      </c>
      <c r="H369" s="170">
        <v>2003000</v>
      </c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</row>
    <row r="370" spans="2:30">
      <c r="B370" s="49" t="s">
        <v>894</v>
      </c>
      <c r="C370" s="169">
        <v>44511</v>
      </c>
      <c r="D370" s="49" t="s">
        <v>518</v>
      </c>
      <c r="E370" s="49" t="s">
        <v>370</v>
      </c>
      <c r="F370" s="49" t="s">
        <v>519</v>
      </c>
      <c r="G370" s="49" t="s">
        <v>534</v>
      </c>
      <c r="H370" s="170">
        <v>10808800</v>
      </c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</row>
    <row r="371" spans="2:30">
      <c r="B371" s="49" t="s">
        <v>895</v>
      </c>
      <c r="C371" s="169">
        <v>44511</v>
      </c>
      <c r="D371" s="49" t="s">
        <v>518</v>
      </c>
      <c r="E371" s="49" t="s">
        <v>370</v>
      </c>
      <c r="F371" s="49" t="s">
        <v>519</v>
      </c>
      <c r="G371" s="49" t="s">
        <v>523</v>
      </c>
      <c r="H371" s="170">
        <v>1962400</v>
      </c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</row>
    <row r="372" spans="2:30">
      <c r="B372" s="49" t="s">
        <v>896</v>
      </c>
      <c r="C372" s="169">
        <v>44512</v>
      </c>
      <c r="D372" s="49" t="s">
        <v>518</v>
      </c>
      <c r="E372" s="49" t="s">
        <v>370</v>
      </c>
      <c r="F372" s="49" t="s">
        <v>519</v>
      </c>
      <c r="G372" s="49" t="s">
        <v>523</v>
      </c>
      <c r="H372" s="170">
        <v>2423500</v>
      </c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</row>
    <row r="373" spans="2:30">
      <c r="B373" s="49" t="s">
        <v>897</v>
      </c>
      <c r="C373" s="169">
        <v>44512</v>
      </c>
      <c r="D373" s="49" t="s">
        <v>525</v>
      </c>
      <c r="E373" s="49" t="s">
        <v>370</v>
      </c>
      <c r="F373" s="49" t="s">
        <v>519</v>
      </c>
      <c r="G373" s="49" t="s">
        <v>527</v>
      </c>
      <c r="H373" s="170">
        <v>3067800</v>
      </c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</row>
    <row r="374" spans="2:30">
      <c r="B374" s="49" t="s">
        <v>898</v>
      </c>
      <c r="C374" s="169">
        <v>44513</v>
      </c>
      <c r="D374" s="49" t="s">
        <v>518</v>
      </c>
      <c r="E374" s="49" t="s">
        <v>371</v>
      </c>
      <c r="F374" s="49" t="s">
        <v>519</v>
      </c>
      <c r="G374" s="49" t="s">
        <v>548</v>
      </c>
      <c r="H374" s="170">
        <v>1202090</v>
      </c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</row>
    <row r="375" spans="2:30">
      <c r="B375" s="49" t="s">
        <v>899</v>
      </c>
      <c r="C375" s="169">
        <v>44513</v>
      </c>
      <c r="D375" s="49" t="s">
        <v>518</v>
      </c>
      <c r="E375" s="49" t="s">
        <v>370</v>
      </c>
      <c r="F375" s="49" t="s">
        <v>519</v>
      </c>
      <c r="G375" s="49" t="s">
        <v>523</v>
      </c>
      <c r="H375" s="170">
        <v>3062000</v>
      </c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</row>
    <row r="376" spans="2:30">
      <c r="B376" s="49" t="s">
        <v>900</v>
      </c>
      <c r="C376" s="169">
        <v>44513</v>
      </c>
      <c r="D376" s="49" t="s">
        <v>518</v>
      </c>
      <c r="E376" s="49" t="s">
        <v>370</v>
      </c>
      <c r="F376" s="49" t="s">
        <v>560</v>
      </c>
      <c r="G376" s="49" t="s">
        <v>587</v>
      </c>
      <c r="H376" s="170">
        <v>2815900</v>
      </c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</row>
    <row r="377" spans="2:30">
      <c r="B377" s="49" t="s">
        <v>901</v>
      </c>
      <c r="C377" s="169">
        <v>44513</v>
      </c>
      <c r="D377" s="49" t="s">
        <v>518</v>
      </c>
      <c r="E377" s="49" t="s">
        <v>552</v>
      </c>
      <c r="F377" s="49" t="s">
        <v>530</v>
      </c>
      <c r="G377" s="49" t="s">
        <v>523</v>
      </c>
      <c r="H377" s="170">
        <v>790000</v>
      </c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</row>
    <row r="378" spans="2:30">
      <c r="B378" s="49" t="s">
        <v>902</v>
      </c>
      <c r="C378" s="169">
        <v>44513</v>
      </c>
      <c r="D378" s="49" t="s">
        <v>518</v>
      </c>
      <c r="E378" s="49" t="s">
        <v>370</v>
      </c>
      <c r="F378" s="49" t="s">
        <v>522</v>
      </c>
      <c r="G378" s="49" t="s">
        <v>531</v>
      </c>
      <c r="H378" s="170">
        <v>1975000</v>
      </c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</row>
    <row r="379" spans="2:30">
      <c r="B379" s="49" t="s">
        <v>903</v>
      </c>
      <c r="C379" s="169">
        <v>44514</v>
      </c>
      <c r="D379" s="49" t="s">
        <v>518</v>
      </c>
      <c r="E379" s="49" t="s">
        <v>526</v>
      </c>
      <c r="F379" s="49" t="s">
        <v>530</v>
      </c>
      <c r="G379" s="49" t="s">
        <v>523</v>
      </c>
      <c r="H379" s="170">
        <v>2070000</v>
      </c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</row>
    <row r="380" spans="2:30">
      <c r="B380" s="49" t="s">
        <v>904</v>
      </c>
      <c r="C380" s="169">
        <v>44514</v>
      </c>
      <c r="D380" s="49" t="s">
        <v>518</v>
      </c>
      <c r="E380" s="49" t="s">
        <v>370</v>
      </c>
      <c r="F380" s="49" t="s">
        <v>519</v>
      </c>
      <c r="G380" s="49" t="s">
        <v>523</v>
      </c>
      <c r="H380" s="170">
        <v>847300</v>
      </c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</row>
    <row r="381" spans="2:30">
      <c r="B381" s="49" t="s">
        <v>905</v>
      </c>
      <c r="C381" s="169">
        <v>44515</v>
      </c>
      <c r="D381" s="49" t="s">
        <v>518</v>
      </c>
      <c r="E381" s="49" t="s">
        <v>370</v>
      </c>
      <c r="F381" s="49" t="s">
        <v>519</v>
      </c>
      <c r="G381" s="49" t="s">
        <v>523</v>
      </c>
      <c r="H381" s="170">
        <v>2029750</v>
      </c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</row>
    <row r="382" spans="2:30">
      <c r="B382" s="49" t="s">
        <v>906</v>
      </c>
      <c r="C382" s="169">
        <v>44516</v>
      </c>
      <c r="D382" s="49" t="s">
        <v>525</v>
      </c>
      <c r="E382" s="49" t="s">
        <v>370</v>
      </c>
      <c r="F382" s="49" t="s">
        <v>519</v>
      </c>
      <c r="G382" s="49" t="s">
        <v>527</v>
      </c>
      <c r="H382" s="170">
        <v>2636313</v>
      </c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</row>
    <row r="383" spans="2:30">
      <c r="B383" s="49" t="s">
        <v>907</v>
      </c>
      <c r="C383" s="169">
        <v>44516</v>
      </c>
      <c r="D383" s="49" t="s">
        <v>518</v>
      </c>
      <c r="E383" s="49" t="s">
        <v>370</v>
      </c>
      <c r="F383" s="49" t="s">
        <v>530</v>
      </c>
      <c r="G383" s="49" t="s">
        <v>531</v>
      </c>
      <c r="H383" s="170">
        <v>2080000</v>
      </c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</row>
    <row r="384" spans="2:30">
      <c r="B384" s="49" t="s">
        <v>908</v>
      </c>
      <c r="C384" s="169">
        <v>44516</v>
      </c>
      <c r="D384" s="49" t="s">
        <v>518</v>
      </c>
      <c r="E384" s="49" t="s">
        <v>370</v>
      </c>
      <c r="F384" s="49" t="s">
        <v>522</v>
      </c>
      <c r="G384" s="49" t="s">
        <v>520</v>
      </c>
      <c r="H384" s="170">
        <v>205000</v>
      </c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</row>
    <row r="385" spans="2:30">
      <c r="B385" s="49" t="s">
        <v>909</v>
      </c>
      <c r="C385" s="169">
        <v>44516</v>
      </c>
      <c r="D385" s="49" t="s">
        <v>518</v>
      </c>
      <c r="E385" s="49" t="s">
        <v>370</v>
      </c>
      <c r="F385" s="49" t="s">
        <v>519</v>
      </c>
      <c r="G385" s="49" t="s">
        <v>527</v>
      </c>
      <c r="H385" s="170">
        <v>1936200</v>
      </c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</row>
    <row r="386" spans="2:30">
      <c r="B386" s="49" t="s">
        <v>910</v>
      </c>
      <c r="C386" s="169">
        <v>44517</v>
      </c>
      <c r="D386" s="49" t="s">
        <v>518</v>
      </c>
      <c r="E386" s="49" t="s">
        <v>526</v>
      </c>
      <c r="F386" s="49" t="s">
        <v>519</v>
      </c>
      <c r="G386" s="49" t="s">
        <v>542</v>
      </c>
      <c r="H386" s="170">
        <v>1403100</v>
      </c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</row>
    <row r="387" spans="2:30">
      <c r="B387" s="49" t="s">
        <v>911</v>
      </c>
      <c r="C387" s="169">
        <v>44518</v>
      </c>
      <c r="D387" s="49" t="s">
        <v>518</v>
      </c>
      <c r="E387" s="49" t="s">
        <v>371</v>
      </c>
      <c r="F387" s="49" t="s">
        <v>519</v>
      </c>
      <c r="G387" s="49" t="s">
        <v>523</v>
      </c>
      <c r="H387" s="170">
        <v>315000</v>
      </c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</row>
    <row r="388" spans="2:30">
      <c r="B388" s="49" t="s">
        <v>912</v>
      </c>
      <c r="C388" s="169">
        <v>44519</v>
      </c>
      <c r="D388" s="49" t="s">
        <v>518</v>
      </c>
      <c r="E388" s="49" t="s">
        <v>370</v>
      </c>
      <c r="F388" s="49" t="s">
        <v>530</v>
      </c>
      <c r="G388" s="49" t="s">
        <v>523</v>
      </c>
      <c r="H388" s="170">
        <v>2000000</v>
      </c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</row>
    <row r="389" spans="2:30">
      <c r="B389" s="49" t="s">
        <v>913</v>
      </c>
      <c r="C389" s="169">
        <v>44519</v>
      </c>
      <c r="D389" s="49" t="s">
        <v>518</v>
      </c>
      <c r="E389" s="49" t="s">
        <v>370</v>
      </c>
      <c r="F389" s="49" t="s">
        <v>519</v>
      </c>
      <c r="G389" s="49" t="s">
        <v>523</v>
      </c>
      <c r="H389" s="170">
        <v>9900000</v>
      </c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</row>
    <row r="390" spans="2:30">
      <c r="B390" s="49" t="s">
        <v>914</v>
      </c>
      <c r="C390" s="169">
        <v>44519</v>
      </c>
      <c r="D390" s="49" t="s">
        <v>518</v>
      </c>
      <c r="E390" s="49" t="s">
        <v>371</v>
      </c>
      <c r="F390" s="49" t="s">
        <v>519</v>
      </c>
      <c r="G390" s="49" t="s">
        <v>531</v>
      </c>
      <c r="H390" s="170">
        <v>3255300</v>
      </c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</row>
    <row r="391" spans="2:30">
      <c r="B391" s="49" t="s">
        <v>915</v>
      </c>
      <c r="C391" s="169">
        <v>44519</v>
      </c>
      <c r="D391" s="49" t="s">
        <v>525</v>
      </c>
      <c r="E391" s="49" t="s">
        <v>370</v>
      </c>
      <c r="F391" s="49" t="s">
        <v>519</v>
      </c>
      <c r="G391" s="49" t="s">
        <v>527</v>
      </c>
      <c r="H391" s="170">
        <v>4477175</v>
      </c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</row>
    <row r="392" spans="2:30">
      <c r="B392" s="49" t="s">
        <v>916</v>
      </c>
      <c r="C392" s="169">
        <v>44519</v>
      </c>
      <c r="D392" s="49" t="s">
        <v>518</v>
      </c>
      <c r="E392" s="49" t="s">
        <v>370</v>
      </c>
      <c r="F392" s="49" t="s">
        <v>519</v>
      </c>
      <c r="G392" s="49" t="s">
        <v>531</v>
      </c>
      <c r="H392" s="170">
        <v>2395000</v>
      </c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</row>
    <row r="393" spans="2:30">
      <c r="B393" s="49" t="s">
        <v>917</v>
      </c>
      <c r="C393" s="169">
        <v>44520</v>
      </c>
      <c r="D393" s="49" t="s">
        <v>518</v>
      </c>
      <c r="E393" s="49" t="s">
        <v>370</v>
      </c>
      <c r="F393" s="49" t="s">
        <v>522</v>
      </c>
      <c r="G393" s="49" t="s">
        <v>523</v>
      </c>
      <c r="H393" s="170">
        <v>5550000</v>
      </c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</row>
    <row r="394" spans="2:30">
      <c r="B394" s="49" t="s">
        <v>918</v>
      </c>
      <c r="C394" s="169">
        <v>44521</v>
      </c>
      <c r="D394" s="49" t="s">
        <v>518</v>
      </c>
      <c r="E394" s="49" t="s">
        <v>370</v>
      </c>
      <c r="F394" s="49" t="s">
        <v>560</v>
      </c>
      <c r="G394" s="49" t="s">
        <v>534</v>
      </c>
      <c r="H394" s="170">
        <v>1922800</v>
      </c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</row>
    <row r="395" spans="2:30">
      <c r="B395" s="49" t="s">
        <v>919</v>
      </c>
      <c r="C395" s="169">
        <v>44521</v>
      </c>
      <c r="D395" s="49" t="s">
        <v>518</v>
      </c>
      <c r="E395" s="49" t="s">
        <v>370</v>
      </c>
      <c r="F395" s="49" t="s">
        <v>519</v>
      </c>
      <c r="G395" s="49" t="s">
        <v>527</v>
      </c>
      <c r="H395" s="170">
        <v>3028850</v>
      </c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</row>
    <row r="396" spans="2:30">
      <c r="B396" s="49" t="s">
        <v>920</v>
      </c>
      <c r="C396" s="169">
        <v>44521</v>
      </c>
      <c r="D396" s="49" t="s">
        <v>525</v>
      </c>
      <c r="E396" s="49" t="s">
        <v>370</v>
      </c>
      <c r="F396" s="49" t="s">
        <v>560</v>
      </c>
      <c r="G396" s="49" t="s">
        <v>520</v>
      </c>
      <c r="H396" s="170">
        <v>10811785</v>
      </c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</row>
    <row r="397" spans="2:30">
      <c r="B397" s="49" t="s">
        <v>921</v>
      </c>
      <c r="C397" s="169">
        <v>44522</v>
      </c>
      <c r="D397" s="49" t="s">
        <v>518</v>
      </c>
      <c r="E397" s="49" t="s">
        <v>370</v>
      </c>
      <c r="F397" s="49" t="s">
        <v>522</v>
      </c>
      <c r="G397" s="49" t="s">
        <v>565</v>
      </c>
      <c r="H397" s="170">
        <v>30000</v>
      </c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</row>
    <row r="398" spans="2:30">
      <c r="B398" s="49" t="s">
        <v>922</v>
      </c>
      <c r="C398" s="169">
        <v>44522</v>
      </c>
      <c r="D398" s="49" t="s">
        <v>518</v>
      </c>
      <c r="E398" s="49" t="s">
        <v>370</v>
      </c>
      <c r="F398" s="49" t="s">
        <v>519</v>
      </c>
      <c r="G398" s="49" t="s">
        <v>534</v>
      </c>
      <c r="H398" s="170">
        <v>15700000</v>
      </c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</row>
    <row r="399" spans="2:30">
      <c r="B399" s="49" t="s">
        <v>923</v>
      </c>
      <c r="C399" s="169">
        <v>44522</v>
      </c>
      <c r="D399" s="49" t="s">
        <v>518</v>
      </c>
      <c r="E399" s="49" t="s">
        <v>526</v>
      </c>
      <c r="F399" s="49" t="s">
        <v>530</v>
      </c>
      <c r="G399" s="49" t="s">
        <v>534</v>
      </c>
      <c r="H399" s="170">
        <v>5503255</v>
      </c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</row>
    <row r="400" spans="2:30">
      <c r="B400" s="49" t="s">
        <v>924</v>
      </c>
      <c r="C400" s="169">
        <v>44523</v>
      </c>
      <c r="D400" s="49" t="s">
        <v>518</v>
      </c>
      <c r="E400" s="49" t="s">
        <v>526</v>
      </c>
      <c r="F400" s="49" t="s">
        <v>530</v>
      </c>
      <c r="G400" s="49" t="s">
        <v>587</v>
      </c>
      <c r="H400" s="170">
        <v>5015000</v>
      </c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</row>
    <row r="401" spans="2:30">
      <c r="B401" s="49" t="s">
        <v>925</v>
      </c>
      <c r="C401" s="169">
        <v>44523</v>
      </c>
      <c r="D401" s="49" t="s">
        <v>518</v>
      </c>
      <c r="E401" s="49" t="s">
        <v>371</v>
      </c>
      <c r="F401" s="49" t="s">
        <v>519</v>
      </c>
      <c r="G401" s="49" t="s">
        <v>538</v>
      </c>
      <c r="H401" s="170">
        <v>601000</v>
      </c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</row>
    <row r="402" spans="2:30">
      <c r="B402" s="49" t="s">
        <v>926</v>
      </c>
      <c r="C402" s="169">
        <v>44524</v>
      </c>
      <c r="D402" s="49" t="s">
        <v>518</v>
      </c>
      <c r="E402" s="49" t="s">
        <v>370</v>
      </c>
      <c r="F402" s="49" t="s">
        <v>519</v>
      </c>
      <c r="G402" s="49" t="s">
        <v>520</v>
      </c>
      <c r="H402" s="170">
        <v>1563500</v>
      </c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</row>
    <row r="403" spans="2:30">
      <c r="B403" s="49" t="s">
        <v>927</v>
      </c>
      <c r="C403" s="169">
        <v>44525</v>
      </c>
      <c r="D403" s="49" t="s">
        <v>525</v>
      </c>
      <c r="E403" s="49" t="s">
        <v>370</v>
      </c>
      <c r="F403" s="49" t="s">
        <v>519</v>
      </c>
      <c r="G403" s="49" t="s">
        <v>527</v>
      </c>
      <c r="H403" s="170">
        <v>10979275</v>
      </c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</row>
    <row r="404" spans="2:30">
      <c r="B404" s="49" t="s">
        <v>928</v>
      </c>
      <c r="C404" s="169">
        <v>44525</v>
      </c>
      <c r="D404" s="49" t="s">
        <v>518</v>
      </c>
      <c r="E404" s="49" t="s">
        <v>370</v>
      </c>
      <c r="F404" s="49" t="s">
        <v>519</v>
      </c>
      <c r="G404" s="49" t="s">
        <v>534</v>
      </c>
      <c r="H404" s="170">
        <v>6198000</v>
      </c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</row>
    <row r="405" spans="2:30">
      <c r="B405" s="49" t="s">
        <v>929</v>
      </c>
      <c r="C405" s="169">
        <v>44525</v>
      </c>
      <c r="D405" s="49" t="s">
        <v>518</v>
      </c>
      <c r="E405" s="49" t="s">
        <v>526</v>
      </c>
      <c r="F405" s="49" t="s">
        <v>519</v>
      </c>
      <c r="G405" s="49" t="s">
        <v>523</v>
      </c>
      <c r="H405" s="170">
        <v>504000</v>
      </c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</row>
    <row r="406" spans="2:30">
      <c r="B406" s="49" t="s">
        <v>930</v>
      </c>
      <c r="C406" s="169">
        <v>44526</v>
      </c>
      <c r="D406" s="49" t="s">
        <v>518</v>
      </c>
      <c r="E406" s="49" t="s">
        <v>526</v>
      </c>
      <c r="F406" s="49" t="s">
        <v>530</v>
      </c>
      <c r="G406" s="49" t="s">
        <v>565</v>
      </c>
      <c r="H406" s="170">
        <v>2211300</v>
      </c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</row>
    <row r="407" spans="2:30">
      <c r="B407" s="49" t="s">
        <v>931</v>
      </c>
      <c r="C407" s="169">
        <v>44527</v>
      </c>
      <c r="D407" s="49" t="s">
        <v>525</v>
      </c>
      <c r="E407" s="49" t="s">
        <v>552</v>
      </c>
      <c r="F407" s="49" t="s">
        <v>519</v>
      </c>
      <c r="G407" s="49" t="s">
        <v>527</v>
      </c>
      <c r="H407" s="170">
        <v>6000902</v>
      </c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</row>
    <row r="408" spans="2:30">
      <c r="B408" s="49" t="s">
        <v>932</v>
      </c>
      <c r="C408" s="169">
        <v>44527</v>
      </c>
      <c r="D408" s="49" t="s">
        <v>518</v>
      </c>
      <c r="E408" s="49" t="s">
        <v>370</v>
      </c>
      <c r="F408" s="49" t="s">
        <v>519</v>
      </c>
      <c r="G408" s="49" t="s">
        <v>523</v>
      </c>
      <c r="H408" s="170">
        <v>660473</v>
      </c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</row>
    <row r="409" spans="2:30">
      <c r="B409" s="49" t="s">
        <v>933</v>
      </c>
      <c r="C409" s="169">
        <v>44527</v>
      </c>
      <c r="D409" s="49" t="s">
        <v>518</v>
      </c>
      <c r="E409" s="49" t="s">
        <v>370</v>
      </c>
      <c r="F409" s="49" t="s">
        <v>519</v>
      </c>
      <c r="G409" s="49" t="s">
        <v>527</v>
      </c>
      <c r="H409" s="170">
        <v>4978985</v>
      </c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</row>
    <row r="410" spans="2:30">
      <c r="B410" s="49" t="s">
        <v>934</v>
      </c>
      <c r="C410" s="169">
        <v>44528</v>
      </c>
      <c r="D410" s="49" t="s">
        <v>518</v>
      </c>
      <c r="E410" s="49" t="s">
        <v>370</v>
      </c>
      <c r="F410" s="49" t="s">
        <v>519</v>
      </c>
      <c r="G410" s="49" t="s">
        <v>523</v>
      </c>
      <c r="H410" s="170">
        <v>5213100</v>
      </c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</row>
    <row r="411" spans="2:30">
      <c r="B411" s="49" t="s">
        <v>935</v>
      </c>
      <c r="C411" s="169">
        <v>44528</v>
      </c>
      <c r="D411" s="49" t="s">
        <v>525</v>
      </c>
      <c r="E411" s="49" t="s">
        <v>370</v>
      </c>
      <c r="F411" s="49" t="s">
        <v>560</v>
      </c>
      <c r="G411" s="49" t="s">
        <v>527</v>
      </c>
      <c r="H411" s="170">
        <v>2336132</v>
      </c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</row>
    <row r="412" spans="2:30">
      <c r="B412" s="49" t="s">
        <v>936</v>
      </c>
      <c r="C412" s="169">
        <v>44528</v>
      </c>
      <c r="D412" s="49" t="s">
        <v>518</v>
      </c>
      <c r="E412" s="49" t="s">
        <v>370</v>
      </c>
      <c r="F412" s="49" t="s">
        <v>519</v>
      </c>
      <c r="G412" s="49" t="s">
        <v>523</v>
      </c>
      <c r="H412" s="170">
        <v>6253000</v>
      </c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</row>
    <row r="413" spans="2:30">
      <c r="B413" s="49" t="s">
        <v>937</v>
      </c>
      <c r="C413" s="169">
        <v>44528</v>
      </c>
      <c r="D413" s="49" t="s">
        <v>518</v>
      </c>
      <c r="E413" s="49" t="s">
        <v>370</v>
      </c>
      <c r="F413" s="49" t="s">
        <v>522</v>
      </c>
      <c r="G413" s="49" t="s">
        <v>531</v>
      </c>
      <c r="H413" s="170">
        <v>1500000</v>
      </c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</row>
    <row r="414" spans="2:30">
      <c r="B414" s="49" t="s">
        <v>938</v>
      </c>
      <c r="C414" s="169">
        <v>44528</v>
      </c>
      <c r="D414" s="49" t="s">
        <v>525</v>
      </c>
      <c r="E414" s="49" t="s">
        <v>526</v>
      </c>
      <c r="F414" s="49" t="s">
        <v>560</v>
      </c>
      <c r="G414" s="49" t="s">
        <v>527</v>
      </c>
      <c r="H414" s="170">
        <v>2984500</v>
      </c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</row>
    <row r="415" spans="2:30">
      <c r="B415" s="49" t="s">
        <v>939</v>
      </c>
      <c r="C415" s="169">
        <v>44528</v>
      </c>
      <c r="D415" s="49" t="s">
        <v>518</v>
      </c>
      <c r="E415" s="49" t="s">
        <v>526</v>
      </c>
      <c r="F415" s="49" t="s">
        <v>530</v>
      </c>
      <c r="G415" s="49" t="s">
        <v>523</v>
      </c>
      <c r="H415" s="170">
        <v>2502600</v>
      </c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</row>
    <row r="416" spans="2:30">
      <c r="B416" s="49" t="s">
        <v>940</v>
      </c>
      <c r="C416" s="169">
        <v>44528</v>
      </c>
      <c r="D416" s="49" t="s">
        <v>518</v>
      </c>
      <c r="E416" s="49" t="s">
        <v>370</v>
      </c>
      <c r="F416" s="49" t="s">
        <v>522</v>
      </c>
      <c r="G416" s="49" t="s">
        <v>523</v>
      </c>
      <c r="H416" s="170">
        <v>8115500</v>
      </c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</row>
    <row r="417" spans="2:30">
      <c r="B417" s="49" t="s">
        <v>941</v>
      </c>
      <c r="C417" s="169">
        <v>44529</v>
      </c>
      <c r="D417" s="49" t="s">
        <v>525</v>
      </c>
      <c r="E417" s="49" t="s">
        <v>370</v>
      </c>
      <c r="F417" s="49" t="s">
        <v>519</v>
      </c>
      <c r="G417" s="49" t="s">
        <v>527</v>
      </c>
      <c r="H417" s="170">
        <v>2162291</v>
      </c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</row>
    <row r="418" spans="2:30">
      <c r="B418" s="49" t="s">
        <v>942</v>
      </c>
      <c r="C418" s="169">
        <v>44530</v>
      </c>
      <c r="D418" s="49" t="s">
        <v>525</v>
      </c>
      <c r="E418" s="49" t="s">
        <v>526</v>
      </c>
      <c r="F418" s="49" t="s">
        <v>530</v>
      </c>
      <c r="G418" s="49" t="s">
        <v>527</v>
      </c>
      <c r="H418" s="170">
        <v>4064995</v>
      </c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</row>
    <row r="419" spans="2:30">
      <c r="B419" s="49" t="s">
        <v>943</v>
      </c>
      <c r="C419" s="169">
        <v>44530</v>
      </c>
      <c r="D419" s="49" t="s">
        <v>525</v>
      </c>
      <c r="E419" s="49" t="s">
        <v>370</v>
      </c>
      <c r="F419" s="49" t="s">
        <v>519</v>
      </c>
      <c r="G419" s="49" t="s">
        <v>527</v>
      </c>
      <c r="H419" s="170">
        <v>3295800</v>
      </c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</row>
    <row r="420" spans="2:30">
      <c r="B420" s="49" t="s">
        <v>944</v>
      </c>
      <c r="C420" s="169">
        <v>44530</v>
      </c>
      <c r="D420" s="49" t="s">
        <v>518</v>
      </c>
      <c r="E420" s="49" t="s">
        <v>370</v>
      </c>
      <c r="F420" s="49" t="s">
        <v>519</v>
      </c>
      <c r="G420" s="49" t="s">
        <v>523</v>
      </c>
      <c r="H420" s="170">
        <v>9710700</v>
      </c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</row>
    <row r="421" spans="2:30">
      <c r="B421" s="49" t="s">
        <v>945</v>
      </c>
      <c r="C421" s="169">
        <v>44531</v>
      </c>
      <c r="D421" s="49" t="s">
        <v>518</v>
      </c>
      <c r="E421" s="49" t="s">
        <v>370</v>
      </c>
      <c r="F421" s="49" t="s">
        <v>530</v>
      </c>
      <c r="G421" s="49" t="s">
        <v>523</v>
      </c>
      <c r="H421" s="170">
        <v>2350000</v>
      </c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</row>
    <row r="422" spans="2:30">
      <c r="B422" s="49" t="s">
        <v>946</v>
      </c>
      <c r="C422" s="169">
        <v>44531</v>
      </c>
      <c r="D422" s="49" t="s">
        <v>518</v>
      </c>
      <c r="E422" s="49" t="s">
        <v>370</v>
      </c>
      <c r="F422" s="49" t="s">
        <v>519</v>
      </c>
      <c r="G422" s="49" t="s">
        <v>548</v>
      </c>
      <c r="H422" s="170">
        <v>1807440</v>
      </c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</row>
    <row r="423" spans="2:30">
      <c r="B423" s="49" t="s">
        <v>947</v>
      </c>
      <c r="C423" s="169">
        <v>44531</v>
      </c>
      <c r="D423" s="49" t="s">
        <v>518</v>
      </c>
      <c r="E423" s="49" t="s">
        <v>526</v>
      </c>
      <c r="F423" s="49" t="s">
        <v>530</v>
      </c>
      <c r="G423" s="49" t="s">
        <v>534</v>
      </c>
      <c r="H423" s="170">
        <v>3175400</v>
      </c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</row>
    <row r="424" spans="2:30">
      <c r="B424" s="49" t="s">
        <v>948</v>
      </c>
      <c r="C424" s="169">
        <v>44531</v>
      </c>
      <c r="D424" s="49" t="s">
        <v>518</v>
      </c>
      <c r="E424" s="49" t="s">
        <v>526</v>
      </c>
      <c r="F424" s="49" t="s">
        <v>522</v>
      </c>
      <c r="G424" s="49" t="s">
        <v>523</v>
      </c>
      <c r="H424" s="170">
        <v>3741300</v>
      </c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</row>
    <row r="425" spans="2:30">
      <c r="B425" s="49" t="s">
        <v>949</v>
      </c>
      <c r="C425" s="169">
        <v>44532</v>
      </c>
      <c r="D425" s="49" t="s">
        <v>525</v>
      </c>
      <c r="E425" s="49" t="s">
        <v>370</v>
      </c>
      <c r="F425" s="49" t="s">
        <v>519</v>
      </c>
      <c r="G425" s="49" t="s">
        <v>527</v>
      </c>
      <c r="H425" s="170">
        <v>2806200</v>
      </c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</row>
    <row r="426" spans="2:30">
      <c r="B426" s="49" t="s">
        <v>950</v>
      </c>
      <c r="C426" s="169">
        <v>44532</v>
      </c>
      <c r="D426" s="49" t="s">
        <v>518</v>
      </c>
      <c r="E426" s="49" t="s">
        <v>552</v>
      </c>
      <c r="F426" s="49" t="s">
        <v>519</v>
      </c>
      <c r="G426" s="49" t="s">
        <v>523</v>
      </c>
      <c r="H426" s="170">
        <v>6169400</v>
      </c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</row>
    <row r="427" spans="2:30">
      <c r="B427" s="49" t="s">
        <v>951</v>
      </c>
      <c r="C427" s="169">
        <v>44532</v>
      </c>
      <c r="D427" s="49" t="s">
        <v>518</v>
      </c>
      <c r="E427" s="49" t="s">
        <v>370</v>
      </c>
      <c r="F427" s="49" t="s">
        <v>560</v>
      </c>
      <c r="G427" s="49" t="s">
        <v>587</v>
      </c>
      <c r="H427" s="170">
        <v>2325718</v>
      </c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</row>
    <row r="428" spans="2:30">
      <c r="B428" s="49" t="s">
        <v>952</v>
      </c>
      <c r="C428" s="169">
        <v>44533</v>
      </c>
      <c r="D428" s="49" t="s">
        <v>518</v>
      </c>
      <c r="E428" s="49" t="s">
        <v>370</v>
      </c>
      <c r="F428" s="49" t="s">
        <v>519</v>
      </c>
      <c r="G428" s="49" t="s">
        <v>565</v>
      </c>
      <c r="H428" s="170">
        <v>245000</v>
      </c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</row>
    <row r="429" spans="2:30">
      <c r="B429" s="49" t="s">
        <v>953</v>
      </c>
      <c r="C429" s="169">
        <v>44533</v>
      </c>
      <c r="D429" s="49" t="s">
        <v>518</v>
      </c>
      <c r="E429" s="49" t="s">
        <v>526</v>
      </c>
      <c r="F429" s="49" t="s">
        <v>519</v>
      </c>
      <c r="G429" s="49" t="s">
        <v>527</v>
      </c>
      <c r="H429" s="170">
        <v>4201800</v>
      </c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</row>
    <row r="430" spans="2:30">
      <c r="B430" s="49" t="s">
        <v>954</v>
      </c>
      <c r="C430" s="169">
        <v>44534</v>
      </c>
      <c r="D430" s="49" t="s">
        <v>525</v>
      </c>
      <c r="E430" s="49" t="s">
        <v>526</v>
      </c>
      <c r="F430" s="49" t="s">
        <v>519</v>
      </c>
      <c r="G430" s="49" t="s">
        <v>527</v>
      </c>
      <c r="H430" s="170">
        <v>2820265</v>
      </c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</row>
    <row r="431" spans="2:30">
      <c r="B431" s="49" t="s">
        <v>955</v>
      </c>
      <c r="C431" s="169">
        <v>44534</v>
      </c>
      <c r="D431" s="49" t="s">
        <v>518</v>
      </c>
      <c r="E431" s="49" t="s">
        <v>370</v>
      </c>
      <c r="F431" s="49" t="s">
        <v>519</v>
      </c>
      <c r="G431" s="49" t="s">
        <v>534</v>
      </c>
      <c r="H431" s="170">
        <v>12220000</v>
      </c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</row>
    <row r="432" spans="2:30">
      <c r="B432" s="49" t="s">
        <v>956</v>
      </c>
      <c r="C432" s="169">
        <v>44535</v>
      </c>
      <c r="D432" s="49" t="s">
        <v>518</v>
      </c>
      <c r="E432" s="49" t="s">
        <v>370</v>
      </c>
      <c r="F432" s="49" t="s">
        <v>519</v>
      </c>
      <c r="G432" s="49" t="s">
        <v>523</v>
      </c>
      <c r="H432" s="170">
        <v>1144300</v>
      </c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</row>
    <row r="433" spans="2:30">
      <c r="B433" s="49" t="s">
        <v>957</v>
      </c>
      <c r="C433" s="169">
        <v>44535</v>
      </c>
      <c r="D433" s="49" t="s">
        <v>518</v>
      </c>
      <c r="E433" s="49" t="s">
        <v>370</v>
      </c>
      <c r="F433" s="49" t="s">
        <v>519</v>
      </c>
      <c r="G433" s="49" t="s">
        <v>523</v>
      </c>
      <c r="H433" s="170">
        <v>4530000</v>
      </c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</row>
    <row r="434" spans="2:30">
      <c r="B434" s="49" t="s">
        <v>958</v>
      </c>
      <c r="C434" s="169">
        <v>44535</v>
      </c>
      <c r="D434" s="49" t="s">
        <v>518</v>
      </c>
      <c r="E434" s="49" t="s">
        <v>552</v>
      </c>
      <c r="F434" s="49" t="s">
        <v>519</v>
      </c>
      <c r="G434" s="49" t="s">
        <v>523</v>
      </c>
      <c r="H434" s="170">
        <v>552300</v>
      </c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</row>
    <row r="435" spans="2:30">
      <c r="B435" s="49" t="s">
        <v>959</v>
      </c>
      <c r="C435" s="169">
        <v>44535</v>
      </c>
      <c r="D435" s="49" t="s">
        <v>518</v>
      </c>
      <c r="E435" s="49" t="s">
        <v>370</v>
      </c>
      <c r="F435" s="49" t="s">
        <v>530</v>
      </c>
      <c r="G435" s="49" t="s">
        <v>534</v>
      </c>
      <c r="H435" s="170">
        <v>2000300</v>
      </c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</row>
    <row r="436" spans="2:30">
      <c r="B436" s="49" t="s">
        <v>960</v>
      </c>
      <c r="C436" s="169">
        <v>44535</v>
      </c>
      <c r="D436" s="49" t="s">
        <v>518</v>
      </c>
      <c r="E436" s="49" t="s">
        <v>370</v>
      </c>
      <c r="F436" s="49" t="s">
        <v>519</v>
      </c>
      <c r="G436" s="49" t="s">
        <v>523</v>
      </c>
      <c r="H436" s="170">
        <v>3990000</v>
      </c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</row>
    <row r="437" spans="2:30">
      <c r="B437" s="49" t="s">
        <v>961</v>
      </c>
      <c r="C437" s="169">
        <v>44537</v>
      </c>
      <c r="D437" s="49" t="s">
        <v>518</v>
      </c>
      <c r="E437" s="49" t="s">
        <v>370</v>
      </c>
      <c r="F437" s="49" t="s">
        <v>519</v>
      </c>
      <c r="G437" s="49" t="s">
        <v>523</v>
      </c>
      <c r="H437" s="170">
        <v>5850000</v>
      </c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</row>
    <row r="438" spans="2:30">
      <c r="B438" s="49" t="s">
        <v>962</v>
      </c>
      <c r="C438" s="169">
        <v>44537</v>
      </c>
      <c r="D438" s="49" t="s">
        <v>518</v>
      </c>
      <c r="E438" s="49" t="s">
        <v>370</v>
      </c>
      <c r="F438" s="49" t="s">
        <v>519</v>
      </c>
      <c r="G438" s="49" t="s">
        <v>523</v>
      </c>
      <c r="H438" s="170">
        <v>6250000</v>
      </c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</row>
    <row r="439" spans="2:30">
      <c r="B439" s="49" t="s">
        <v>963</v>
      </c>
      <c r="C439" s="169">
        <v>44537</v>
      </c>
      <c r="D439" s="49" t="s">
        <v>518</v>
      </c>
      <c r="E439" s="49" t="s">
        <v>552</v>
      </c>
      <c r="F439" s="49" t="s">
        <v>519</v>
      </c>
      <c r="G439" s="49" t="s">
        <v>523</v>
      </c>
      <c r="H439" s="170">
        <v>1327600</v>
      </c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</row>
    <row r="440" spans="2:30">
      <c r="B440" s="49" t="s">
        <v>964</v>
      </c>
      <c r="C440" s="169">
        <v>44537</v>
      </c>
      <c r="D440" s="49" t="s">
        <v>518</v>
      </c>
      <c r="E440" s="49" t="s">
        <v>370</v>
      </c>
      <c r="F440" s="49" t="s">
        <v>530</v>
      </c>
      <c r="G440" s="49" t="s">
        <v>531</v>
      </c>
      <c r="H440" s="170">
        <v>1510000</v>
      </c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</row>
    <row r="441" spans="2:30">
      <c r="B441" s="49" t="s">
        <v>965</v>
      </c>
      <c r="C441" s="169">
        <v>44538</v>
      </c>
      <c r="D441" s="49" t="s">
        <v>518</v>
      </c>
      <c r="E441" s="49" t="s">
        <v>370</v>
      </c>
      <c r="F441" s="49" t="s">
        <v>519</v>
      </c>
      <c r="G441" s="49" t="s">
        <v>523</v>
      </c>
      <c r="H441" s="170">
        <v>3871000</v>
      </c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</row>
    <row r="442" spans="2:30">
      <c r="B442" s="49" t="s">
        <v>966</v>
      </c>
      <c r="C442" s="169">
        <v>44539</v>
      </c>
      <c r="D442" s="49" t="s">
        <v>518</v>
      </c>
      <c r="E442" s="49" t="s">
        <v>370</v>
      </c>
      <c r="F442" s="49" t="s">
        <v>519</v>
      </c>
      <c r="G442" s="49" t="s">
        <v>523</v>
      </c>
      <c r="H442" s="170">
        <v>513300</v>
      </c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</row>
    <row r="443" spans="2:30">
      <c r="B443" s="49" t="s">
        <v>967</v>
      </c>
      <c r="C443" s="169">
        <v>44539</v>
      </c>
      <c r="D443" s="49" t="s">
        <v>525</v>
      </c>
      <c r="E443" s="49" t="s">
        <v>370</v>
      </c>
      <c r="F443" s="49" t="s">
        <v>519</v>
      </c>
      <c r="G443" s="49" t="s">
        <v>527</v>
      </c>
      <c r="H443" s="170">
        <v>2943800</v>
      </c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</row>
    <row r="444" spans="2:30">
      <c r="B444" s="49" t="s">
        <v>968</v>
      </c>
      <c r="C444" s="169">
        <v>44539</v>
      </c>
      <c r="D444" s="49" t="s">
        <v>518</v>
      </c>
      <c r="E444" s="49" t="s">
        <v>526</v>
      </c>
      <c r="F444" s="49" t="s">
        <v>530</v>
      </c>
      <c r="G444" s="49" t="s">
        <v>587</v>
      </c>
      <c r="H444" s="170">
        <v>3952500</v>
      </c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</row>
    <row r="445" spans="2:30">
      <c r="B445" s="49" t="s">
        <v>969</v>
      </c>
      <c r="C445" s="169">
        <v>44539</v>
      </c>
      <c r="D445" s="49" t="s">
        <v>518</v>
      </c>
      <c r="E445" s="49" t="s">
        <v>370</v>
      </c>
      <c r="F445" s="49" t="s">
        <v>519</v>
      </c>
      <c r="G445" s="49" t="s">
        <v>523</v>
      </c>
      <c r="H445" s="170">
        <v>8923000</v>
      </c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</row>
    <row r="446" spans="2:30">
      <c r="B446" s="49" t="s">
        <v>970</v>
      </c>
      <c r="C446" s="169">
        <v>44539</v>
      </c>
      <c r="D446" s="49" t="s">
        <v>518</v>
      </c>
      <c r="E446" s="49" t="s">
        <v>526</v>
      </c>
      <c r="F446" s="49" t="s">
        <v>522</v>
      </c>
      <c r="G446" s="49" t="s">
        <v>523</v>
      </c>
      <c r="H446" s="170">
        <v>2900000</v>
      </c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</row>
    <row r="447" spans="2:30">
      <c r="B447" s="49" t="s">
        <v>971</v>
      </c>
      <c r="C447" s="169">
        <v>44539</v>
      </c>
      <c r="D447" s="49" t="s">
        <v>518</v>
      </c>
      <c r="E447" s="49" t="s">
        <v>370</v>
      </c>
      <c r="F447" s="49" t="s">
        <v>519</v>
      </c>
      <c r="G447" s="49" t="s">
        <v>534</v>
      </c>
      <c r="H447" s="170">
        <v>6450000</v>
      </c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</row>
    <row r="448" spans="2:30">
      <c r="B448" s="49" t="s">
        <v>972</v>
      </c>
      <c r="C448" s="169">
        <v>44540</v>
      </c>
      <c r="D448" s="49" t="s">
        <v>518</v>
      </c>
      <c r="E448" s="49" t="s">
        <v>370</v>
      </c>
      <c r="F448" s="49" t="s">
        <v>519</v>
      </c>
      <c r="G448" s="49" t="s">
        <v>523</v>
      </c>
      <c r="H448" s="170">
        <v>4479400</v>
      </c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</row>
    <row r="449" spans="2:30">
      <c r="B449" s="49" t="s">
        <v>973</v>
      </c>
      <c r="C449" s="169">
        <v>44541</v>
      </c>
      <c r="D449" s="49" t="s">
        <v>518</v>
      </c>
      <c r="E449" s="49" t="s">
        <v>526</v>
      </c>
      <c r="F449" s="49" t="s">
        <v>519</v>
      </c>
      <c r="G449" s="49" t="s">
        <v>527</v>
      </c>
      <c r="H449" s="170">
        <v>2030600</v>
      </c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</row>
    <row r="450" spans="2:30">
      <c r="B450" s="49" t="s">
        <v>974</v>
      </c>
      <c r="C450" s="169">
        <v>44541</v>
      </c>
      <c r="D450" s="49" t="s">
        <v>525</v>
      </c>
      <c r="E450" s="49" t="s">
        <v>370</v>
      </c>
      <c r="F450" s="49" t="s">
        <v>519</v>
      </c>
      <c r="G450" s="49" t="s">
        <v>527</v>
      </c>
      <c r="H450" s="170">
        <v>2013357</v>
      </c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</row>
    <row r="451" spans="2:30">
      <c r="B451" s="49" t="s">
        <v>975</v>
      </c>
      <c r="C451" s="169">
        <v>44541</v>
      </c>
      <c r="D451" s="49" t="s">
        <v>525</v>
      </c>
      <c r="E451" s="49" t="s">
        <v>370</v>
      </c>
      <c r="F451" s="49" t="s">
        <v>519</v>
      </c>
      <c r="G451" s="49" t="s">
        <v>527</v>
      </c>
      <c r="H451" s="170">
        <v>4017155</v>
      </c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</row>
    <row r="452" spans="2:30">
      <c r="B452" s="49" t="s">
        <v>976</v>
      </c>
      <c r="C452" s="169">
        <v>44541</v>
      </c>
      <c r="D452" s="49" t="s">
        <v>518</v>
      </c>
      <c r="E452" s="49" t="s">
        <v>370</v>
      </c>
      <c r="F452" s="49" t="s">
        <v>519</v>
      </c>
      <c r="G452" s="49" t="s">
        <v>534</v>
      </c>
      <c r="H452" s="170">
        <v>11650000</v>
      </c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</row>
    <row r="453" spans="2:30">
      <c r="B453" s="49" t="s">
        <v>977</v>
      </c>
      <c r="C453" s="169">
        <v>44542</v>
      </c>
      <c r="D453" s="49" t="s">
        <v>518</v>
      </c>
      <c r="E453" s="49" t="s">
        <v>370</v>
      </c>
      <c r="F453" s="49" t="s">
        <v>519</v>
      </c>
      <c r="G453" s="49" t="s">
        <v>523</v>
      </c>
      <c r="H453" s="170">
        <v>9250000</v>
      </c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</row>
    <row r="454" spans="2:30">
      <c r="B454" s="49" t="s">
        <v>978</v>
      </c>
      <c r="C454" s="169">
        <v>44542</v>
      </c>
      <c r="D454" s="49" t="s">
        <v>525</v>
      </c>
      <c r="E454" s="49" t="s">
        <v>552</v>
      </c>
      <c r="F454" s="49" t="s">
        <v>519</v>
      </c>
      <c r="G454" s="49" t="s">
        <v>527</v>
      </c>
      <c r="H454" s="170">
        <v>2198800</v>
      </c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</row>
    <row r="455" spans="2:30">
      <c r="B455" s="49" t="s">
        <v>979</v>
      </c>
      <c r="C455" s="169">
        <v>44542</v>
      </c>
      <c r="D455" s="49" t="s">
        <v>525</v>
      </c>
      <c r="E455" s="49" t="s">
        <v>370</v>
      </c>
      <c r="F455" s="49" t="s">
        <v>519</v>
      </c>
      <c r="G455" s="49" t="s">
        <v>527</v>
      </c>
      <c r="H455" s="170">
        <v>3553009</v>
      </c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</row>
    <row r="456" spans="2:30">
      <c r="B456" s="49" t="s">
        <v>980</v>
      </c>
      <c r="C456" s="169">
        <v>44542</v>
      </c>
      <c r="D456" s="49" t="s">
        <v>518</v>
      </c>
      <c r="E456" s="49" t="s">
        <v>526</v>
      </c>
      <c r="F456" s="49" t="s">
        <v>530</v>
      </c>
      <c r="G456" s="49" t="s">
        <v>523</v>
      </c>
      <c r="H456" s="170">
        <v>1063100</v>
      </c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</row>
    <row r="457" spans="2:30">
      <c r="B457" s="49" t="s">
        <v>981</v>
      </c>
      <c r="C457" s="169">
        <v>44543</v>
      </c>
      <c r="D457" s="49" t="s">
        <v>518</v>
      </c>
      <c r="E457" s="49" t="s">
        <v>370</v>
      </c>
      <c r="F457" s="49" t="s">
        <v>530</v>
      </c>
      <c r="G457" s="49" t="s">
        <v>523</v>
      </c>
      <c r="H457" s="170">
        <v>2854500</v>
      </c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</row>
    <row r="458" spans="2:30">
      <c r="B458" s="49" t="s">
        <v>982</v>
      </c>
      <c r="C458" s="169">
        <v>44543</v>
      </c>
      <c r="D458" s="49" t="s">
        <v>518</v>
      </c>
      <c r="E458" s="49" t="s">
        <v>370</v>
      </c>
      <c r="F458" s="49" t="s">
        <v>530</v>
      </c>
      <c r="G458" s="49" t="s">
        <v>516</v>
      </c>
      <c r="H458" s="170">
        <v>3356200</v>
      </c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</row>
    <row r="459" spans="2:30">
      <c r="B459" s="49" t="s">
        <v>983</v>
      </c>
      <c r="C459" s="169">
        <v>44544</v>
      </c>
      <c r="D459" s="49" t="s">
        <v>525</v>
      </c>
      <c r="E459" s="49" t="s">
        <v>370</v>
      </c>
      <c r="F459" s="49" t="s">
        <v>519</v>
      </c>
      <c r="G459" s="49" t="s">
        <v>527</v>
      </c>
      <c r="H459" s="170">
        <v>1882600</v>
      </c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</row>
    <row r="460" spans="2:30">
      <c r="B460" s="49" t="s">
        <v>984</v>
      </c>
      <c r="C460" s="169">
        <v>44544</v>
      </c>
      <c r="D460" s="49" t="s">
        <v>525</v>
      </c>
      <c r="E460" s="49" t="s">
        <v>370</v>
      </c>
      <c r="F460" s="49" t="s">
        <v>519</v>
      </c>
      <c r="G460" s="49" t="s">
        <v>527</v>
      </c>
      <c r="H460" s="170">
        <v>2393232</v>
      </c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</row>
    <row r="461" spans="2:30">
      <c r="B461" s="49" t="s">
        <v>985</v>
      </c>
      <c r="C461" s="169">
        <v>44544</v>
      </c>
      <c r="D461" s="49" t="s">
        <v>518</v>
      </c>
      <c r="E461" s="49" t="s">
        <v>370</v>
      </c>
      <c r="F461" s="49" t="s">
        <v>519</v>
      </c>
      <c r="G461" s="49" t="s">
        <v>534</v>
      </c>
      <c r="H461" s="170">
        <v>14678200</v>
      </c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</row>
    <row r="462" spans="2:30">
      <c r="B462" s="49" t="s">
        <v>986</v>
      </c>
      <c r="C462" s="169">
        <v>44547</v>
      </c>
      <c r="D462" s="49" t="s">
        <v>525</v>
      </c>
      <c r="E462" s="49" t="s">
        <v>370</v>
      </c>
      <c r="F462" s="49" t="s">
        <v>519</v>
      </c>
      <c r="G462" s="49" t="s">
        <v>527</v>
      </c>
      <c r="H462" s="170">
        <v>5017360</v>
      </c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</row>
    <row r="463" spans="2:30">
      <c r="B463" s="49" t="s">
        <v>987</v>
      </c>
      <c r="C463" s="169">
        <v>44548</v>
      </c>
      <c r="D463" s="49" t="s">
        <v>518</v>
      </c>
      <c r="E463" s="49" t="s">
        <v>370</v>
      </c>
      <c r="F463" s="49" t="s">
        <v>519</v>
      </c>
      <c r="G463" s="49" t="s">
        <v>523</v>
      </c>
      <c r="H463" s="170">
        <v>2625000</v>
      </c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</row>
    <row r="464" spans="2:30">
      <c r="B464" s="49" t="s">
        <v>988</v>
      </c>
      <c r="C464" s="169">
        <v>44549</v>
      </c>
      <c r="D464" s="49" t="s">
        <v>518</v>
      </c>
      <c r="E464" s="49" t="s">
        <v>370</v>
      </c>
      <c r="F464" s="49" t="s">
        <v>519</v>
      </c>
      <c r="G464" s="49" t="s">
        <v>534</v>
      </c>
      <c r="H464" s="170">
        <v>285700</v>
      </c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</row>
    <row r="465" spans="2:30">
      <c r="B465" s="49" t="s">
        <v>989</v>
      </c>
      <c r="C465" s="169">
        <v>44549</v>
      </c>
      <c r="D465" s="49" t="s">
        <v>518</v>
      </c>
      <c r="E465" s="49" t="s">
        <v>370</v>
      </c>
      <c r="F465" s="49" t="s">
        <v>522</v>
      </c>
      <c r="G465" s="49" t="s">
        <v>520</v>
      </c>
      <c r="H465" s="170">
        <v>275000</v>
      </c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</row>
    <row r="466" spans="2:30">
      <c r="B466" s="49" t="s">
        <v>990</v>
      </c>
      <c r="C466" s="169">
        <v>44549</v>
      </c>
      <c r="D466" s="49" t="s">
        <v>518</v>
      </c>
      <c r="E466" s="49" t="s">
        <v>370</v>
      </c>
      <c r="F466" s="49" t="s">
        <v>519</v>
      </c>
      <c r="G466" s="49" t="s">
        <v>534</v>
      </c>
      <c r="H466" s="170">
        <v>10396250</v>
      </c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</row>
    <row r="467" spans="2:30">
      <c r="B467" s="49" t="s">
        <v>991</v>
      </c>
      <c r="C467" s="169">
        <v>44549</v>
      </c>
      <c r="D467" s="49" t="s">
        <v>518</v>
      </c>
      <c r="E467" s="49" t="s">
        <v>370</v>
      </c>
      <c r="F467" s="49" t="s">
        <v>522</v>
      </c>
      <c r="G467" s="49" t="s">
        <v>523</v>
      </c>
      <c r="H467" s="170">
        <v>27208210</v>
      </c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</row>
    <row r="468" spans="2:30">
      <c r="B468" s="49" t="s">
        <v>992</v>
      </c>
      <c r="C468" s="169">
        <v>44549</v>
      </c>
      <c r="D468" s="49" t="s">
        <v>518</v>
      </c>
      <c r="E468" s="49" t="s">
        <v>526</v>
      </c>
      <c r="F468" s="49" t="s">
        <v>530</v>
      </c>
      <c r="G468" s="49" t="s">
        <v>534</v>
      </c>
      <c r="H468" s="170">
        <v>1740000</v>
      </c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</row>
    <row r="469" spans="2:30">
      <c r="B469" s="49" t="s">
        <v>993</v>
      </c>
      <c r="C469" s="169">
        <v>44549</v>
      </c>
      <c r="D469" s="49" t="s">
        <v>525</v>
      </c>
      <c r="E469" s="49" t="s">
        <v>526</v>
      </c>
      <c r="F469" s="49" t="s">
        <v>560</v>
      </c>
      <c r="G469" s="49" t="s">
        <v>527</v>
      </c>
      <c r="H469" s="170">
        <v>2464755</v>
      </c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</row>
    <row r="470" spans="2:30">
      <c r="B470" s="49" t="s">
        <v>994</v>
      </c>
      <c r="C470" s="169">
        <v>44550</v>
      </c>
      <c r="D470" s="49" t="s">
        <v>518</v>
      </c>
      <c r="E470" s="49" t="s">
        <v>370</v>
      </c>
      <c r="F470" s="49" t="s">
        <v>519</v>
      </c>
      <c r="G470" s="49" t="s">
        <v>534</v>
      </c>
      <c r="H470" s="170">
        <v>535000</v>
      </c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</row>
    <row r="471" spans="2:30">
      <c r="B471" s="49" t="s">
        <v>995</v>
      </c>
      <c r="C471" s="169">
        <v>44550</v>
      </c>
      <c r="D471" s="49" t="s">
        <v>518</v>
      </c>
      <c r="E471" s="49" t="s">
        <v>370</v>
      </c>
      <c r="F471" s="49" t="s">
        <v>519</v>
      </c>
      <c r="G471" s="49" t="s">
        <v>587</v>
      </c>
      <c r="H471" s="170">
        <v>2837500</v>
      </c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</row>
    <row r="472" spans="2:30">
      <c r="B472" s="49" t="s">
        <v>996</v>
      </c>
      <c r="C472" s="169">
        <v>44551</v>
      </c>
      <c r="D472" s="49" t="s">
        <v>518</v>
      </c>
      <c r="E472" s="49" t="s">
        <v>526</v>
      </c>
      <c r="F472" s="49" t="s">
        <v>530</v>
      </c>
      <c r="G472" s="49" t="s">
        <v>548</v>
      </c>
      <c r="H472" s="170">
        <v>1400000</v>
      </c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</row>
    <row r="473" spans="2:30">
      <c r="B473" s="49" t="s">
        <v>997</v>
      </c>
      <c r="C473" s="169">
        <v>44551</v>
      </c>
      <c r="D473" s="49" t="s">
        <v>518</v>
      </c>
      <c r="E473" s="49" t="s">
        <v>526</v>
      </c>
      <c r="F473" s="49" t="s">
        <v>519</v>
      </c>
      <c r="G473" s="49" t="s">
        <v>587</v>
      </c>
      <c r="H473" s="170">
        <v>1711268</v>
      </c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</row>
    <row r="474" spans="2:30">
      <c r="B474" s="49" t="s">
        <v>998</v>
      </c>
      <c r="C474" s="169">
        <v>44551</v>
      </c>
      <c r="D474" s="49" t="s">
        <v>518</v>
      </c>
      <c r="E474" s="49" t="s">
        <v>370</v>
      </c>
      <c r="F474" s="49" t="s">
        <v>530</v>
      </c>
      <c r="G474" s="49" t="s">
        <v>531</v>
      </c>
      <c r="H474" s="170">
        <v>1780000</v>
      </c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</row>
    <row r="475" spans="2:30">
      <c r="B475" s="49" t="s">
        <v>999</v>
      </c>
      <c r="C475" s="169">
        <v>44551</v>
      </c>
      <c r="D475" s="49" t="s">
        <v>518</v>
      </c>
      <c r="E475" s="49" t="s">
        <v>370</v>
      </c>
      <c r="F475" s="49" t="s">
        <v>519</v>
      </c>
      <c r="G475" s="49" t="s">
        <v>523</v>
      </c>
      <c r="H475" s="170">
        <v>10746600</v>
      </c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</row>
    <row r="476" spans="2:30">
      <c r="B476" s="49" t="s">
        <v>1000</v>
      </c>
      <c r="C476" s="169">
        <v>44551</v>
      </c>
      <c r="D476" s="49" t="s">
        <v>518</v>
      </c>
      <c r="E476" s="49" t="s">
        <v>370</v>
      </c>
      <c r="F476" s="49" t="s">
        <v>522</v>
      </c>
      <c r="G476" s="49" t="s">
        <v>520</v>
      </c>
      <c r="H476" s="170">
        <v>645000</v>
      </c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</row>
    <row r="477" spans="2:30">
      <c r="B477" s="49" t="s">
        <v>1001</v>
      </c>
      <c r="C477" s="169">
        <v>44552</v>
      </c>
      <c r="D477" s="49" t="s">
        <v>525</v>
      </c>
      <c r="E477" s="49" t="s">
        <v>370</v>
      </c>
      <c r="F477" s="49" t="s">
        <v>519</v>
      </c>
      <c r="G477" s="49" t="s">
        <v>527</v>
      </c>
      <c r="H477" s="170">
        <v>3724339</v>
      </c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</row>
    <row r="478" spans="2:30">
      <c r="B478" s="49" t="s">
        <v>1002</v>
      </c>
      <c r="C478" s="169">
        <v>44552</v>
      </c>
      <c r="D478" s="49" t="s">
        <v>518</v>
      </c>
      <c r="E478" s="49" t="s">
        <v>370</v>
      </c>
      <c r="F478" s="49" t="s">
        <v>519</v>
      </c>
      <c r="G478" s="49" t="s">
        <v>523</v>
      </c>
      <c r="H478" s="170">
        <v>12493000</v>
      </c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</row>
    <row r="479" spans="2:30">
      <c r="B479" s="49" t="s">
        <v>1003</v>
      </c>
      <c r="C479" s="169">
        <v>44552</v>
      </c>
      <c r="D479" s="49" t="s">
        <v>518</v>
      </c>
      <c r="E479" s="49" t="s">
        <v>526</v>
      </c>
      <c r="F479" s="49" t="s">
        <v>519</v>
      </c>
      <c r="G479" s="49" t="s">
        <v>520</v>
      </c>
      <c r="H479" s="170">
        <v>539040</v>
      </c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</row>
    <row r="480" spans="2:30">
      <c r="B480" s="49" t="s">
        <v>1004</v>
      </c>
      <c r="C480" s="169">
        <v>44552</v>
      </c>
      <c r="D480" s="49" t="s">
        <v>518</v>
      </c>
      <c r="E480" s="49" t="s">
        <v>370</v>
      </c>
      <c r="F480" s="49" t="s">
        <v>519</v>
      </c>
      <c r="G480" s="49" t="s">
        <v>520</v>
      </c>
      <c r="H480" s="170">
        <v>2159000</v>
      </c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</row>
    <row r="481" spans="2:30">
      <c r="B481" s="49" t="s">
        <v>1005</v>
      </c>
      <c r="C481" s="169">
        <v>44553</v>
      </c>
      <c r="D481" s="49" t="s">
        <v>518</v>
      </c>
      <c r="E481" s="49" t="s">
        <v>370</v>
      </c>
      <c r="F481" s="49" t="s">
        <v>519</v>
      </c>
      <c r="G481" s="49" t="s">
        <v>523</v>
      </c>
      <c r="H481" s="170">
        <v>3750000</v>
      </c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</row>
    <row r="482" spans="2:30">
      <c r="B482" s="49" t="s">
        <v>1006</v>
      </c>
      <c r="C482" s="169">
        <v>44553</v>
      </c>
      <c r="D482" s="49" t="s">
        <v>525</v>
      </c>
      <c r="E482" s="49" t="s">
        <v>370</v>
      </c>
      <c r="F482" s="49" t="s">
        <v>560</v>
      </c>
      <c r="G482" s="49" t="s">
        <v>527</v>
      </c>
      <c r="H482" s="170">
        <v>100000</v>
      </c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</row>
    <row r="483" spans="2:30">
      <c r="B483" s="49" t="s">
        <v>1007</v>
      </c>
      <c r="C483" s="169">
        <v>44553</v>
      </c>
      <c r="D483" s="49" t="s">
        <v>525</v>
      </c>
      <c r="E483" s="49" t="s">
        <v>370</v>
      </c>
      <c r="F483" s="49" t="s">
        <v>560</v>
      </c>
      <c r="G483" s="49" t="s">
        <v>527</v>
      </c>
      <c r="H483" s="170">
        <v>1121600</v>
      </c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</row>
    <row r="484" spans="2:30">
      <c r="B484" s="49" t="s">
        <v>1008</v>
      </c>
      <c r="C484" s="169">
        <v>44554</v>
      </c>
      <c r="D484" s="49" t="s">
        <v>518</v>
      </c>
      <c r="E484" s="49" t="s">
        <v>370</v>
      </c>
      <c r="F484" s="49" t="s">
        <v>522</v>
      </c>
      <c r="G484" s="49" t="s">
        <v>523</v>
      </c>
      <c r="H484" s="170">
        <v>9000000</v>
      </c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</row>
    <row r="485" spans="2:30">
      <c r="B485" s="49" t="s">
        <v>1009</v>
      </c>
      <c r="C485" s="169">
        <v>44554</v>
      </c>
      <c r="D485" s="49" t="s">
        <v>518</v>
      </c>
      <c r="E485" s="49" t="s">
        <v>370</v>
      </c>
      <c r="F485" s="49" t="s">
        <v>519</v>
      </c>
      <c r="G485" s="49" t="s">
        <v>523</v>
      </c>
      <c r="H485" s="170">
        <v>292200</v>
      </c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</row>
    <row r="486" spans="2:30">
      <c r="B486" s="49" t="s">
        <v>1010</v>
      </c>
      <c r="C486" s="169">
        <v>44554</v>
      </c>
      <c r="D486" s="49" t="s">
        <v>518</v>
      </c>
      <c r="E486" s="49" t="s">
        <v>552</v>
      </c>
      <c r="F486" s="49" t="s">
        <v>560</v>
      </c>
      <c r="G486" s="49" t="s">
        <v>520</v>
      </c>
      <c r="H486" s="170">
        <v>345000</v>
      </c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</row>
    <row r="487" spans="2:30">
      <c r="B487" s="49" t="s">
        <v>1011</v>
      </c>
      <c r="C487" s="169">
        <v>44555</v>
      </c>
      <c r="D487" s="49" t="s">
        <v>518</v>
      </c>
      <c r="E487" s="49" t="s">
        <v>370</v>
      </c>
      <c r="F487" s="49" t="s">
        <v>519</v>
      </c>
      <c r="G487" s="49" t="s">
        <v>523</v>
      </c>
      <c r="H487" s="170">
        <v>11575700</v>
      </c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</row>
    <row r="488" spans="2:30">
      <c r="B488" s="49" t="s">
        <v>1012</v>
      </c>
      <c r="C488" s="169">
        <v>44555</v>
      </c>
      <c r="D488" s="49" t="s">
        <v>518</v>
      </c>
      <c r="E488" s="49" t="s">
        <v>371</v>
      </c>
      <c r="F488" s="49" t="s">
        <v>519</v>
      </c>
      <c r="G488" s="49" t="s">
        <v>523</v>
      </c>
      <c r="H488" s="170">
        <v>608500</v>
      </c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</row>
    <row r="489" spans="2:30">
      <c r="B489" s="49" t="s">
        <v>1013</v>
      </c>
      <c r="C489" s="169">
        <v>44555</v>
      </c>
      <c r="D489" s="49" t="s">
        <v>518</v>
      </c>
      <c r="E489" s="49" t="s">
        <v>370</v>
      </c>
      <c r="F489" s="49" t="s">
        <v>519</v>
      </c>
      <c r="G489" s="49" t="s">
        <v>534</v>
      </c>
      <c r="H489" s="170">
        <v>5114500</v>
      </c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</row>
    <row r="490" spans="2:30">
      <c r="B490" s="49" t="s">
        <v>1014</v>
      </c>
      <c r="C490" s="169">
        <v>44555</v>
      </c>
      <c r="D490" s="49" t="s">
        <v>518</v>
      </c>
      <c r="E490" s="49" t="s">
        <v>526</v>
      </c>
      <c r="F490" s="49" t="s">
        <v>530</v>
      </c>
      <c r="G490" s="49" t="s">
        <v>534</v>
      </c>
      <c r="H490" s="170">
        <v>4822450</v>
      </c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</row>
    <row r="491" spans="2:30">
      <c r="B491" s="49" t="s">
        <v>1015</v>
      </c>
      <c r="C491" s="169">
        <v>44555</v>
      </c>
      <c r="D491" s="49" t="s">
        <v>518</v>
      </c>
      <c r="E491" s="49" t="s">
        <v>370</v>
      </c>
      <c r="F491" s="49" t="s">
        <v>530</v>
      </c>
      <c r="G491" s="49" t="s">
        <v>523</v>
      </c>
      <c r="H491" s="170">
        <v>1125600</v>
      </c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</row>
    <row r="492" spans="2:30">
      <c r="B492" s="49" t="s">
        <v>1016</v>
      </c>
      <c r="C492" s="169">
        <v>44555</v>
      </c>
      <c r="D492" s="49" t="s">
        <v>518</v>
      </c>
      <c r="E492" s="49" t="s">
        <v>370</v>
      </c>
      <c r="F492" s="49" t="s">
        <v>519</v>
      </c>
      <c r="G492" s="49" t="s">
        <v>523</v>
      </c>
      <c r="H492" s="170">
        <v>9377600</v>
      </c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</row>
    <row r="493" spans="2:30">
      <c r="B493" s="49" t="s">
        <v>1017</v>
      </c>
      <c r="C493" s="169">
        <v>44555</v>
      </c>
      <c r="D493" s="49" t="s">
        <v>525</v>
      </c>
      <c r="E493" s="49" t="s">
        <v>370</v>
      </c>
      <c r="F493" s="49" t="s">
        <v>519</v>
      </c>
      <c r="G493" s="49" t="s">
        <v>527</v>
      </c>
      <c r="H493" s="170">
        <v>3920500</v>
      </c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</row>
    <row r="494" spans="2:30">
      <c r="B494" s="49" t="s">
        <v>1018</v>
      </c>
      <c r="C494" s="169">
        <v>44556</v>
      </c>
      <c r="D494" s="49" t="s">
        <v>518</v>
      </c>
      <c r="E494" s="49" t="s">
        <v>552</v>
      </c>
      <c r="F494" s="49" t="s">
        <v>530</v>
      </c>
      <c r="G494" s="49" t="s">
        <v>534</v>
      </c>
      <c r="H494" s="170">
        <v>626000</v>
      </c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</row>
    <row r="495" spans="2:30">
      <c r="B495" s="49" t="s">
        <v>1019</v>
      </c>
      <c r="C495" s="169">
        <v>44556</v>
      </c>
      <c r="D495" s="49" t="s">
        <v>525</v>
      </c>
      <c r="E495" s="49" t="s">
        <v>526</v>
      </c>
      <c r="F495" s="49" t="s">
        <v>519</v>
      </c>
      <c r="G495" s="49" t="s">
        <v>527</v>
      </c>
      <c r="H495" s="170">
        <v>4132600</v>
      </c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</row>
    <row r="496" spans="2:30">
      <c r="B496" s="49" t="s">
        <v>1020</v>
      </c>
      <c r="C496" s="169">
        <v>44556</v>
      </c>
      <c r="D496" s="49" t="s">
        <v>525</v>
      </c>
      <c r="E496" s="49" t="s">
        <v>370</v>
      </c>
      <c r="F496" s="49" t="s">
        <v>519</v>
      </c>
      <c r="G496" s="49" t="s">
        <v>527</v>
      </c>
      <c r="H496" s="170">
        <v>6235057</v>
      </c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</row>
    <row r="497" spans="1:30">
      <c r="B497" s="49" t="s">
        <v>1021</v>
      </c>
      <c r="C497" s="169">
        <v>44557</v>
      </c>
      <c r="D497" s="49" t="s">
        <v>525</v>
      </c>
      <c r="E497" s="49" t="s">
        <v>552</v>
      </c>
      <c r="F497" s="49" t="s">
        <v>519</v>
      </c>
      <c r="G497" s="49" t="s">
        <v>527</v>
      </c>
      <c r="H497" s="170">
        <v>1960000</v>
      </c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</row>
    <row r="498" spans="1:30">
      <c r="B498" s="49" t="s">
        <v>1022</v>
      </c>
      <c r="C498" s="169">
        <v>44557</v>
      </c>
      <c r="D498" s="49" t="s">
        <v>525</v>
      </c>
      <c r="E498" s="49" t="s">
        <v>370</v>
      </c>
      <c r="F498" s="49" t="s">
        <v>560</v>
      </c>
      <c r="G498" s="49" t="s">
        <v>527</v>
      </c>
      <c r="H498" s="170">
        <v>2500000</v>
      </c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</row>
    <row r="499" spans="1:30">
      <c r="B499" s="49" t="s">
        <v>1023</v>
      </c>
      <c r="C499" s="169">
        <v>44557</v>
      </c>
      <c r="D499" s="49" t="s">
        <v>518</v>
      </c>
      <c r="E499" s="49" t="s">
        <v>526</v>
      </c>
      <c r="F499" s="49" t="s">
        <v>560</v>
      </c>
      <c r="G499" s="49" t="s">
        <v>527</v>
      </c>
      <c r="H499" s="170">
        <v>3883300</v>
      </c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</row>
    <row r="500" spans="1:30">
      <c r="B500" s="49" t="s">
        <v>1024</v>
      </c>
      <c r="C500" s="169">
        <v>44558</v>
      </c>
      <c r="D500" s="49" t="s">
        <v>518</v>
      </c>
      <c r="E500" s="49" t="s">
        <v>370</v>
      </c>
      <c r="F500" s="49" t="s">
        <v>530</v>
      </c>
      <c r="G500" s="49" t="s">
        <v>523</v>
      </c>
      <c r="H500" s="170">
        <v>1425000</v>
      </c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</row>
    <row r="501" spans="1:30">
      <c r="B501" s="49" t="s">
        <v>1025</v>
      </c>
      <c r="C501" s="169">
        <v>44558</v>
      </c>
      <c r="D501" s="49" t="s">
        <v>518</v>
      </c>
      <c r="E501" s="49" t="s">
        <v>370</v>
      </c>
      <c r="F501" s="49" t="s">
        <v>519</v>
      </c>
      <c r="G501" s="49" t="s">
        <v>534</v>
      </c>
      <c r="H501" s="170">
        <v>1545100</v>
      </c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</row>
    <row r="502" spans="1:30">
      <c r="B502" s="49" t="s">
        <v>1026</v>
      </c>
      <c r="C502" s="169">
        <v>44558</v>
      </c>
      <c r="D502" s="49" t="s">
        <v>518</v>
      </c>
      <c r="E502" s="49" t="s">
        <v>526</v>
      </c>
      <c r="F502" s="49" t="s">
        <v>519</v>
      </c>
      <c r="G502" s="49" t="s">
        <v>523</v>
      </c>
      <c r="H502" s="170">
        <v>1665100</v>
      </c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</row>
    <row r="503" spans="1:30">
      <c r="B503" s="49" t="s">
        <v>1027</v>
      </c>
      <c r="C503" s="169">
        <v>44559</v>
      </c>
      <c r="D503" s="49" t="s">
        <v>518</v>
      </c>
      <c r="E503" s="49" t="s">
        <v>370</v>
      </c>
      <c r="F503" s="49" t="s">
        <v>519</v>
      </c>
      <c r="G503" s="49" t="s">
        <v>523</v>
      </c>
      <c r="H503" s="170">
        <v>8245000</v>
      </c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</row>
    <row r="504" spans="1:30">
      <c r="B504" s="49" t="s">
        <v>1028</v>
      </c>
      <c r="C504" s="169">
        <v>44560</v>
      </c>
      <c r="D504" s="49" t="s">
        <v>518</v>
      </c>
      <c r="E504" s="49" t="s">
        <v>370</v>
      </c>
      <c r="F504" s="49" t="s">
        <v>519</v>
      </c>
      <c r="G504" s="49" t="s">
        <v>520</v>
      </c>
      <c r="H504" s="170">
        <v>2432600</v>
      </c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</row>
    <row r="505" spans="1:30">
      <c r="B505" s="49" t="s">
        <v>1029</v>
      </c>
      <c r="C505" s="169">
        <v>44560</v>
      </c>
      <c r="D505" s="49" t="s">
        <v>518</v>
      </c>
      <c r="E505" s="49" t="s">
        <v>370</v>
      </c>
      <c r="F505" s="49" t="s">
        <v>522</v>
      </c>
      <c r="G505" s="49" t="s">
        <v>531</v>
      </c>
      <c r="H505" s="170">
        <v>1480000</v>
      </c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</row>
    <row r="506" spans="1:30">
      <c r="B506" s="49" t="s">
        <v>1030</v>
      </c>
      <c r="C506" s="169">
        <v>44560</v>
      </c>
      <c r="D506" s="49" t="s">
        <v>518</v>
      </c>
      <c r="E506" s="49" t="s">
        <v>370</v>
      </c>
      <c r="F506" s="49" t="s">
        <v>519</v>
      </c>
      <c r="G506" s="49" t="s">
        <v>523</v>
      </c>
      <c r="H506" s="170">
        <v>9050000</v>
      </c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</row>
    <row r="507" spans="1:30">
      <c r="A507" s="171"/>
      <c r="B507" s="49" t="s">
        <v>1031</v>
      </c>
      <c r="C507" s="169">
        <v>44560</v>
      </c>
      <c r="D507" s="49" t="s">
        <v>525</v>
      </c>
      <c r="E507" s="49" t="s">
        <v>370</v>
      </c>
      <c r="F507" s="49" t="s">
        <v>519</v>
      </c>
      <c r="G507" s="49" t="s">
        <v>527</v>
      </c>
      <c r="H507" s="170">
        <v>1480755</v>
      </c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</row>
    <row r="508" spans="1:30">
      <c r="B508" s="49" t="s">
        <v>1032</v>
      </c>
      <c r="C508" s="169">
        <v>44561</v>
      </c>
      <c r="D508" s="49" t="s">
        <v>518</v>
      </c>
      <c r="E508" s="49" t="s">
        <v>552</v>
      </c>
      <c r="F508" s="49" t="s">
        <v>522</v>
      </c>
      <c r="G508" s="49" t="s">
        <v>534</v>
      </c>
      <c r="H508" s="170">
        <v>4101750</v>
      </c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</row>
    <row r="509" spans="1:30">
      <c r="B509" s="49" t="s">
        <v>1033</v>
      </c>
      <c r="C509" s="169">
        <v>44561</v>
      </c>
      <c r="D509" s="49" t="s">
        <v>518</v>
      </c>
      <c r="E509" s="49" t="s">
        <v>371</v>
      </c>
      <c r="F509" s="49" t="s">
        <v>519</v>
      </c>
      <c r="G509" s="49" t="s">
        <v>523</v>
      </c>
      <c r="H509" s="170">
        <v>1739100</v>
      </c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</row>
    <row r="510" spans="1:30">
      <c r="B510" s="49" t="s">
        <v>1034</v>
      </c>
      <c r="C510" s="169">
        <v>44561</v>
      </c>
      <c r="D510" s="49" t="s">
        <v>518</v>
      </c>
      <c r="E510" s="49" t="s">
        <v>370</v>
      </c>
      <c r="F510" s="49" t="s">
        <v>519</v>
      </c>
      <c r="G510" s="49" t="s">
        <v>534</v>
      </c>
      <c r="H510" s="170">
        <v>2250000</v>
      </c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</row>
    <row r="511" spans="1:30">
      <c r="B511" s="49" t="s">
        <v>1035</v>
      </c>
      <c r="C511" s="169">
        <v>44561</v>
      </c>
      <c r="D511" s="49" t="s">
        <v>518</v>
      </c>
      <c r="E511" s="49" t="s">
        <v>370</v>
      </c>
      <c r="F511" s="49" t="s">
        <v>519</v>
      </c>
      <c r="G511" s="49" t="s">
        <v>534</v>
      </c>
      <c r="H511" s="170">
        <v>16482200</v>
      </c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</row>
    <row r="512" spans="1:30">
      <c r="B512" s="49" t="s">
        <v>1036</v>
      </c>
      <c r="C512" s="169">
        <v>44561</v>
      </c>
      <c r="D512" s="49" t="s">
        <v>518</v>
      </c>
      <c r="E512" s="49" t="s">
        <v>526</v>
      </c>
      <c r="F512" s="49" t="s">
        <v>519</v>
      </c>
      <c r="G512" s="49" t="s">
        <v>527</v>
      </c>
      <c r="H512" s="170">
        <v>1776800</v>
      </c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</row>
    <row r="513" spans="2:40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2:40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2:40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2:40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2:40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2:40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2:40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2:40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2:40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2:40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2:40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2:40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2:40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2:40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2:40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2:40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33" spans="2:40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</row>
    <row r="534" spans="2:40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</row>
    <row r="535" spans="2:40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</row>
    <row r="536" spans="2:40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</row>
    <row r="537" spans="2:40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</row>
    <row r="538" spans="2:40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</row>
    <row r="539" spans="2:40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</row>
    <row r="540" spans="2:40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</row>
    <row r="541" spans="2:40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</row>
    <row r="542" spans="2:40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</row>
    <row r="543" spans="2:40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</row>
    <row r="544" spans="2:40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</row>
    <row r="545" spans="2:40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</row>
    <row r="546" spans="2:40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</row>
    <row r="547" spans="2:40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</row>
    <row r="548" spans="2:40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</row>
    <row r="549" spans="2:40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</row>
    <row r="550" spans="2:40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</row>
    <row r="551" spans="2:40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</row>
    <row r="552" spans="2:40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</row>
    <row r="553" spans="2:40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</row>
    <row r="554" spans="2:40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</row>
    <row r="555" spans="2:40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</row>
    <row r="556" spans="2:40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</row>
    <row r="557" spans="2:40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</row>
    <row r="558" spans="2:40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</row>
    <row r="559" spans="2:40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</row>
    <row r="560" spans="2:40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</row>
    <row r="561" spans="2:40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</row>
    <row r="562" spans="2:40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</row>
    <row r="563" spans="2:40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</row>
    <row r="564" spans="2:40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2:40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2:40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2:40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2:40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2:40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2:40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2:40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2:40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2:40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2:40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2:40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2:40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2:40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2:40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2:40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2:40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2:40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2:40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2:40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2:40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2:40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2:40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2:40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2:40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2:40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2:40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2:40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2:40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2:40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2:40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2:40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2:40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2:40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2:40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2:40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2:40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2:40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2:40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2:40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2:40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2:40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2:40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2:40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2:40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2:40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2:40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2:40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2:40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2:40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2:40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2:40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2:40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2:40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2:40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2:40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2:40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2:40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2:40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2:40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2:40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2:40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2:40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2:40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2:40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2:40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2:40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2:40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2:40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2:40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2:40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2:40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2:40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2:40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2:40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2:40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2:40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1" spans="2:40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</row>
    <row r="642" spans="2:40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</row>
    <row r="643" spans="2:40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</row>
    <row r="644" spans="2:40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</row>
    <row r="645" spans="2:40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</row>
    <row r="646" spans="2:40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</row>
    <row r="647" spans="2:40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</row>
    <row r="648" spans="2:40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</row>
    <row r="649" spans="2:40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</row>
    <row r="650" spans="2:40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</row>
    <row r="651" spans="2:40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</row>
    <row r="652" spans="2:40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</row>
    <row r="653" spans="2:40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</row>
    <row r="654" spans="2:40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</row>
    <row r="655" spans="2:40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</row>
    <row r="656" spans="2:40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2:40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2:40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2:40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2:40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2:40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2:40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2:40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2:40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2:40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2:40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2:40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8" spans="2:40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</row>
    <row r="669" spans="2:40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</row>
    <row r="670" spans="2:40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</row>
    <row r="671" spans="2:40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</row>
    <row r="672" spans="2:40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</row>
    <row r="673" spans="2:40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</row>
    <row r="674" spans="2:40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</row>
    <row r="675" spans="2:40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</row>
    <row r="676" spans="2:40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</row>
    <row r="677" spans="2:40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</row>
    <row r="678" spans="2:40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</row>
    <row r="679" spans="2:40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</row>
    <row r="680" spans="2:40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</row>
    <row r="681" spans="2:40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</row>
    <row r="682" spans="2:40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</row>
    <row r="683" spans="2:40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</row>
    <row r="684" spans="2:40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</row>
    <row r="685" spans="2:40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</row>
    <row r="686" spans="2:40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</row>
    <row r="687" spans="2:40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</row>
    <row r="688" spans="2:40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</row>
    <row r="689" spans="2:40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</row>
    <row r="690" spans="2:40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</row>
    <row r="691" spans="2:40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</row>
    <row r="692" spans="2:40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</row>
    <row r="693" spans="2:40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</row>
    <row r="694" spans="2:40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</row>
    <row r="695" spans="2:40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</row>
    <row r="696" spans="2:40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2:40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2:40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2:40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2:40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2:40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2:40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2:40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2:40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2:40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2:40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2:40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8" spans="2:40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</row>
    <row r="709" spans="2:40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</row>
    <row r="710" spans="2:40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</row>
    <row r="711" spans="2:40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</row>
    <row r="712" spans="2:40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</row>
    <row r="713" spans="2:40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</row>
    <row r="714" spans="2:40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2:40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2:40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2:40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2:40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2:40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2:40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2:40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2:40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2:40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2:40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2:40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2:40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7" spans="2:40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</row>
    <row r="728" spans="2:40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</row>
    <row r="729" spans="2:40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</row>
    <row r="730" spans="2:40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</row>
    <row r="731" spans="2:40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</row>
    <row r="732" spans="2:40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</row>
    <row r="733" spans="2:40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</row>
    <row r="734" spans="2:40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</row>
    <row r="735" spans="2:40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</row>
    <row r="736" spans="2:40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</row>
    <row r="737" spans="2:40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</row>
    <row r="738" spans="2:40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</row>
    <row r="739" spans="2:40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</row>
    <row r="740" spans="2:40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</row>
    <row r="741" spans="2:40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2:40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2:40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2:40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2:40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2:40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2:40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2:40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2:40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2:40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2:40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2:40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2:40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2:40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2:40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2:40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2:40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2:40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2:40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2:40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2:40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2:40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2:40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2:40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2:40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2:40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2:40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2:40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2:40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2:40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2:40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2:40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2:40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2:40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2:40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2:40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2:40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2:40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2:40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0" spans="2:40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</row>
    <row r="781" spans="2:40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</row>
    <row r="782" spans="2:40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</row>
    <row r="783" spans="2:40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</row>
    <row r="784" spans="2:40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</row>
    <row r="785" spans="2:40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</row>
    <row r="786" spans="2:40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</row>
    <row r="787" spans="2:40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</row>
    <row r="788" spans="2:40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</row>
    <row r="789" spans="2:40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</row>
    <row r="790" spans="2:40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</row>
    <row r="791" spans="2:40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</row>
    <row r="792" spans="2:40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</row>
    <row r="793" spans="2:40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</row>
    <row r="794" spans="2:40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</row>
    <row r="795" spans="2:40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</row>
    <row r="796" spans="2:40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</row>
    <row r="797" spans="2:40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</row>
    <row r="798" spans="2:40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</row>
    <row r="799" spans="2:40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</row>
    <row r="800" spans="2:40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</row>
    <row r="801" spans="2:40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</row>
    <row r="802" spans="2:40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</row>
    <row r="803" spans="2:40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</row>
    <row r="804" spans="2:40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</row>
    <row r="805" spans="2:40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</row>
    <row r="806" spans="2:40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</row>
    <row r="807" spans="2:40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</row>
    <row r="808" spans="2:40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</row>
    <row r="809" spans="2:40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</row>
    <row r="810" spans="2:40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</row>
    <row r="811" spans="2:40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</row>
    <row r="812" spans="2:40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</row>
    <row r="813" spans="2:40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</row>
    <row r="814" spans="2:40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</row>
    <row r="815" spans="2:40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</row>
    <row r="816" spans="2:40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</row>
    <row r="817" spans="2:40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</row>
    <row r="818" spans="2:40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</row>
    <row r="819" spans="2:40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</row>
    <row r="820" spans="2:40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</row>
    <row r="821" spans="2:40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</row>
    <row r="822" spans="2:40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</row>
    <row r="823" spans="2:40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</row>
    <row r="824" spans="2:40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</row>
    <row r="825" spans="2:40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</row>
    <row r="826" spans="2:40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</row>
    <row r="827" spans="2:40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</row>
    <row r="828" spans="2:40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2:40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2:40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2:40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2:40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2:40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2:40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2:40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2:40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2:40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2:40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2:40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2:40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1" spans="2:40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</row>
    <row r="842" spans="2:40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</row>
    <row r="843" spans="2:40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</row>
    <row r="844" spans="2:40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</row>
    <row r="845" spans="2:40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</row>
    <row r="846" spans="2:40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</row>
    <row r="847" spans="2:40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</row>
    <row r="848" spans="2:40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</row>
    <row r="849" spans="2:40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</row>
    <row r="850" spans="2:40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</row>
    <row r="851" spans="2:40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</row>
    <row r="852" spans="2:40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</row>
    <row r="853" spans="2:40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</row>
    <row r="854" spans="2:40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2:40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2:40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2:40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2:40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2:40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2:40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2:40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2:40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2:40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2:40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2:40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2:40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2:40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2:40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2:40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2:40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2:40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2:40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3" spans="2:40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</row>
    <row r="874" spans="2:40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2:40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2:40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2:40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2:40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2:40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2:40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2:40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2:40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2:40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2:40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2:40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2:40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2:40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2:40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2:40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2:40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2:40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</sheetData>
  <pageMargins left="0.75" right="0.75" top="1" bottom="1" header="0.5" footer="0.5"/>
  <pageSetup scale="36" orientation="portrait" r:id="rId1"/>
  <headerFooter alignWithMargins="0"/>
  <ignoredErrors>
    <ignoredError sqref="B13:B512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8460A-40AB-453A-A002-FBE9BBB7D7C5}">
  <sheetPr codeName="Sheet31"/>
  <dimension ref="A1:AM899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17" width="12.5" customWidth="1"/>
  </cols>
  <sheetData>
    <row r="1" spans="1:39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</row>
    <row r="2" spans="1:39" s="78" customFormat="1" ht="18">
      <c r="A2" s="77"/>
      <c r="B2" s="84" t="s">
        <v>1155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</row>
    <row r="3" spans="1:39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</row>
    <row r="4" spans="1:39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</row>
    <row r="5" spans="1:39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</row>
    <row r="6" spans="1:39">
      <c r="A6" s="49"/>
      <c r="B6" s="136" t="s">
        <v>1060</v>
      </c>
      <c r="C6" s="59" t="s">
        <v>1114</v>
      </c>
      <c r="D6" s="59"/>
      <c r="E6" s="59"/>
      <c r="F6" s="59"/>
      <c r="G6" s="59"/>
      <c r="H6" s="58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</row>
    <row r="7" spans="1:39">
      <c r="A7" s="49"/>
      <c r="B7" s="141" t="s">
        <v>1076</v>
      </c>
      <c r="C7" s="49" t="s">
        <v>1077</v>
      </c>
      <c r="D7" s="49"/>
      <c r="E7" s="49"/>
      <c r="F7" s="49"/>
      <c r="G7" s="49"/>
      <c r="H7" s="57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</row>
    <row r="8" spans="1:39">
      <c r="A8" s="49"/>
      <c r="B8" s="141" t="s">
        <v>1078</v>
      </c>
      <c r="C8" s="49" t="s">
        <v>1079</v>
      </c>
      <c r="D8" s="49"/>
      <c r="E8" s="49"/>
      <c r="F8" s="49"/>
      <c r="G8" s="49"/>
      <c r="H8" s="57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spans="1:39">
      <c r="A9" s="49"/>
      <c r="B9" s="141" t="s">
        <v>218</v>
      </c>
      <c r="C9" s="49" t="s">
        <v>1080</v>
      </c>
      <c r="D9" s="49"/>
      <c r="E9" s="49"/>
      <c r="F9" s="49"/>
      <c r="G9" s="49"/>
      <c r="H9" s="57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</row>
    <row r="10" spans="1:39">
      <c r="A10" s="49"/>
      <c r="B10" s="141" t="s">
        <v>1081</v>
      </c>
      <c r="C10" s="49" t="s">
        <v>1082</v>
      </c>
      <c r="D10" s="49"/>
      <c r="E10" s="49"/>
      <c r="F10" s="49"/>
      <c r="G10" s="49"/>
      <c r="H10" s="57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</row>
    <row r="11" spans="1:39" ht="16" thickBot="1">
      <c r="A11" s="49"/>
      <c r="B11" s="137" t="s">
        <v>1083</v>
      </c>
      <c r="C11" s="56" t="s">
        <v>1084</v>
      </c>
      <c r="D11" s="56"/>
      <c r="E11" s="56"/>
      <c r="F11" s="56"/>
      <c r="G11" s="56"/>
      <c r="H11" s="55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</row>
    <row r="12" spans="1:39">
      <c r="A12" s="49"/>
      <c r="B12" s="135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</row>
    <row r="13" spans="1:39">
      <c r="A13" s="49"/>
      <c r="B13" s="49"/>
      <c r="C13" s="156" t="s">
        <v>500</v>
      </c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</row>
    <row r="14" spans="1:39">
      <c r="A14" s="49"/>
      <c r="B14" s="49" t="s">
        <v>1075</v>
      </c>
      <c r="C14" s="49"/>
      <c r="D14" s="49"/>
      <c r="H14" s="14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</row>
    <row r="15" spans="1:39">
      <c r="A15" s="49"/>
      <c r="B15" s="140"/>
      <c r="C15" s="49"/>
      <c r="D15" s="49"/>
      <c r="H15" s="168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spans="1:39">
      <c r="A16" s="49"/>
      <c r="B16" s="49"/>
      <c r="C16" s="49"/>
      <c r="D16" s="49"/>
      <c r="H16" s="168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spans="1:39">
      <c r="A17" s="49"/>
      <c r="B17" s="273" t="s">
        <v>1074</v>
      </c>
      <c r="C17" s="117"/>
      <c r="D17" s="49"/>
      <c r="H17" s="168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spans="1:39">
      <c r="A18" s="49"/>
      <c r="B18" s="87">
        <v>7</v>
      </c>
      <c r="C18" s="178"/>
      <c r="D18" s="49"/>
      <c r="H18" s="168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spans="1:39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spans="1:39" ht="14.5" customHeight="1">
      <c r="A20" s="49"/>
      <c r="B20" s="50" t="s">
        <v>1061</v>
      </c>
      <c r="C20" s="176" t="s">
        <v>1062</v>
      </c>
      <c r="D20" s="176" t="s">
        <v>1063</v>
      </c>
      <c r="E20" s="176" t="s">
        <v>1064</v>
      </c>
      <c r="F20" s="176" t="s">
        <v>1065</v>
      </c>
      <c r="G20" s="176" t="s">
        <v>1066</v>
      </c>
      <c r="H20" s="176" t="s">
        <v>1067</v>
      </c>
      <c r="I20" s="176" t="s">
        <v>1068</v>
      </c>
      <c r="J20" s="176" t="s">
        <v>1069</v>
      </c>
      <c r="K20" s="176" t="s">
        <v>1070</v>
      </c>
      <c r="L20" s="176" t="s">
        <v>1071</v>
      </c>
      <c r="M20" s="176" t="s">
        <v>1072</v>
      </c>
      <c r="N20" s="176" t="s">
        <v>1073</v>
      </c>
      <c r="O20" s="108" t="s">
        <v>185</v>
      </c>
      <c r="P20" s="149" t="s">
        <v>1087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</row>
    <row r="21" spans="1:39" ht="14.5" customHeight="1">
      <c r="A21" s="167"/>
      <c r="B21" s="150" t="s">
        <v>1195</v>
      </c>
      <c r="C21" s="49">
        <v>1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1</v>
      </c>
      <c r="K21" s="49">
        <v>0</v>
      </c>
      <c r="L21" s="49">
        <v>1</v>
      </c>
      <c r="M21" s="49">
        <v>1</v>
      </c>
      <c r="N21" s="49">
        <v>1</v>
      </c>
      <c r="O21" s="177"/>
      <c r="P21" s="115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</row>
    <row r="22" spans="1:39" ht="14.5" customHeight="1">
      <c r="A22" s="49"/>
      <c r="B22" s="150" t="s">
        <v>1196</v>
      </c>
      <c r="C22" s="49">
        <v>1</v>
      </c>
      <c r="D22" s="49">
        <v>1</v>
      </c>
      <c r="E22" s="49">
        <v>1</v>
      </c>
      <c r="F22" s="49">
        <v>1</v>
      </c>
      <c r="G22" s="49">
        <v>1</v>
      </c>
      <c r="H22" s="49">
        <v>1</v>
      </c>
      <c r="I22" s="49">
        <v>1</v>
      </c>
      <c r="J22" s="49">
        <v>1</v>
      </c>
      <c r="K22" s="49">
        <v>1</v>
      </c>
      <c r="L22" s="49">
        <v>1</v>
      </c>
      <c r="M22" s="49">
        <v>1</v>
      </c>
      <c r="N22" s="49">
        <v>1</v>
      </c>
      <c r="O22" s="177"/>
      <c r="P22" s="115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</row>
    <row r="23" spans="1:39" ht="14.5" customHeight="1">
      <c r="A23" s="49"/>
      <c r="B23" s="150" t="s">
        <v>1197</v>
      </c>
      <c r="C23" s="49">
        <v>1</v>
      </c>
      <c r="D23" s="49">
        <v>0</v>
      </c>
      <c r="E23" s="49">
        <v>1</v>
      </c>
      <c r="F23" s="49">
        <v>1</v>
      </c>
      <c r="G23" s="49">
        <v>0</v>
      </c>
      <c r="H23" s="49">
        <v>1</v>
      </c>
      <c r="I23" s="49">
        <v>0</v>
      </c>
      <c r="J23" s="49">
        <v>0</v>
      </c>
      <c r="K23" s="49">
        <v>1</v>
      </c>
      <c r="L23" s="49">
        <v>1</v>
      </c>
      <c r="M23" s="49">
        <v>0</v>
      </c>
      <c r="N23" s="49">
        <v>1</v>
      </c>
      <c r="O23" s="177"/>
      <c r="P23" s="115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</row>
    <row r="24" spans="1:39" ht="14.5" customHeight="1">
      <c r="A24" s="49"/>
      <c r="B24" s="150" t="s">
        <v>1198</v>
      </c>
      <c r="C24" s="49">
        <v>1</v>
      </c>
      <c r="D24" s="49">
        <v>0</v>
      </c>
      <c r="E24" s="49">
        <v>1</v>
      </c>
      <c r="F24" s="49">
        <v>1</v>
      </c>
      <c r="G24" s="49">
        <v>1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177"/>
      <c r="P24" s="115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</row>
    <row r="25" spans="1:39" ht="14.5" customHeight="1">
      <c r="A25" s="49"/>
      <c r="B25" s="150" t="s">
        <v>1199</v>
      </c>
      <c r="C25" s="49">
        <v>1</v>
      </c>
      <c r="D25" s="49">
        <v>1</v>
      </c>
      <c r="E25" s="49">
        <v>1</v>
      </c>
      <c r="F25" s="49">
        <v>0</v>
      </c>
      <c r="G25" s="49">
        <v>1</v>
      </c>
      <c r="H25" s="49">
        <v>0</v>
      </c>
      <c r="I25" s="49">
        <v>0</v>
      </c>
      <c r="J25" s="49">
        <v>0</v>
      </c>
      <c r="K25" s="49">
        <v>1</v>
      </c>
      <c r="L25" s="49">
        <v>1</v>
      </c>
      <c r="M25" s="49">
        <v>0</v>
      </c>
      <c r="N25" s="49">
        <v>1</v>
      </c>
      <c r="O25" s="177"/>
      <c r="P25" s="115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</row>
    <row r="26" spans="1:39" ht="14.5" customHeight="1">
      <c r="A26" s="49"/>
      <c r="B26" s="150" t="s">
        <v>1200</v>
      </c>
      <c r="C26" s="49">
        <v>0</v>
      </c>
      <c r="D26" s="49">
        <v>1</v>
      </c>
      <c r="E26" s="49">
        <v>1</v>
      </c>
      <c r="F26" s="49">
        <v>0</v>
      </c>
      <c r="G26" s="49">
        <v>1</v>
      </c>
      <c r="H26" s="49">
        <v>0</v>
      </c>
      <c r="I26" s="49">
        <v>0</v>
      </c>
      <c r="J26" s="49">
        <v>0</v>
      </c>
      <c r="K26" s="49">
        <v>1</v>
      </c>
      <c r="L26" s="49">
        <v>1</v>
      </c>
      <c r="M26" s="49">
        <v>0</v>
      </c>
      <c r="N26" s="49">
        <v>0</v>
      </c>
      <c r="O26" s="177"/>
      <c r="P26" s="115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</row>
    <row r="27" spans="1:39" ht="14.5" customHeight="1">
      <c r="A27" s="49"/>
      <c r="B27" s="150" t="s">
        <v>1201</v>
      </c>
      <c r="C27" s="49">
        <v>0</v>
      </c>
      <c r="D27" s="49">
        <v>0</v>
      </c>
      <c r="E27" s="49">
        <v>1</v>
      </c>
      <c r="F27" s="49">
        <v>1</v>
      </c>
      <c r="G27" s="49">
        <v>1</v>
      </c>
      <c r="H27" s="49">
        <v>0</v>
      </c>
      <c r="I27" s="49">
        <v>1</v>
      </c>
      <c r="J27" s="49">
        <v>0</v>
      </c>
      <c r="K27" s="49">
        <v>0</v>
      </c>
      <c r="L27" s="49">
        <v>0</v>
      </c>
      <c r="M27" s="49">
        <v>0</v>
      </c>
      <c r="N27" s="49">
        <v>1</v>
      </c>
      <c r="O27" s="177"/>
      <c r="P27" s="115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</row>
    <row r="28" spans="1:39" ht="14.5" customHeight="1">
      <c r="A28" s="49"/>
      <c r="B28" s="150" t="s">
        <v>1202</v>
      </c>
      <c r="C28" s="49">
        <v>0</v>
      </c>
      <c r="D28" s="49">
        <v>0</v>
      </c>
      <c r="E28" s="49">
        <v>0</v>
      </c>
      <c r="F28" s="49">
        <v>0</v>
      </c>
      <c r="G28" s="49">
        <v>1</v>
      </c>
      <c r="H28" s="49">
        <v>0</v>
      </c>
      <c r="I28" s="49">
        <v>1</v>
      </c>
      <c r="J28" s="49">
        <v>0</v>
      </c>
      <c r="K28" s="49">
        <v>1</v>
      </c>
      <c r="L28" s="49">
        <v>0</v>
      </c>
      <c r="M28" s="49">
        <v>1</v>
      </c>
      <c r="N28" s="49">
        <v>0</v>
      </c>
      <c r="O28" s="177"/>
      <c r="P28" s="115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</row>
    <row r="29" spans="1:39" ht="14.5" customHeight="1">
      <c r="A29" s="49"/>
      <c r="B29" s="150" t="s">
        <v>1203</v>
      </c>
      <c r="C29" s="49">
        <v>1</v>
      </c>
      <c r="D29" s="49">
        <v>1</v>
      </c>
      <c r="E29" s="49">
        <v>0</v>
      </c>
      <c r="F29" s="49">
        <v>1</v>
      </c>
      <c r="G29" s="49">
        <v>0</v>
      </c>
      <c r="H29" s="49">
        <v>1</v>
      </c>
      <c r="I29" s="49">
        <v>0</v>
      </c>
      <c r="J29" s="49">
        <v>1</v>
      </c>
      <c r="K29" s="49">
        <v>1</v>
      </c>
      <c r="L29" s="49">
        <v>1</v>
      </c>
      <c r="M29" s="49">
        <v>0</v>
      </c>
      <c r="N29" s="49">
        <v>0</v>
      </c>
      <c r="O29" s="177"/>
      <c r="P29" s="115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</row>
    <row r="30" spans="1:39" ht="14.5" customHeight="1">
      <c r="A30" s="49"/>
      <c r="B30" s="150" t="s">
        <v>1204</v>
      </c>
      <c r="C30" s="49">
        <v>0</v>
      </c>
      <c r="D30" s="49">
        <v>0</v>
      </c>
      <c r="E30" s="49">
        <v>1</v>
      </c>
      <c r="F30" s="49">
        <v>0</v>
      </c>
      <c r="G30" s="49">
        <v>1</v>
      </c>
      <c r="H30" s="49">
        <v>1</v>
      </c>
      <c r="I30" s="49">
        <v>1</v>
      </c>
      <c r="J30" s="49">
        <v>0</v>
      </c>
      <c r="K30" s="49">
        <v>1</v>
      </c>
      <c r="L30" s="49">
        <v>1</v>
      </c>
      <c r="M30" s="49">
        <v>1</v>
      </c>
      <c r="N30" s="49">
        <v>1</v>
      </c>
      <c r="O30" s="177"/>
      <c r="P30" s="115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</row>
    <row r="31" spans="1:39">
      <c r="A31" s="49"/>
      <c r="B31" s="150" t="s">
        <v>1205</v>
      </c>
      <c r="C31" s="49">
        <v>0</v>
      </c>
      <c r="D31" s="49">
        <v>1</v>
      </c>
      <c r="E31" s="49">
        <v>1</v>
      </c>
      <c r="F31" s="49">
        <v>1</v>
      </c>
      <c r="G31" s="49">
        <v>0</v>
      </c>
      <c r="H31" s="49">
        <v>1</v>
      </c>
      <c r="I31" s="49">
        <v>0</v>
      </c>
      <c r="J31" s="49">
        <v>0</v>
      </c>
      <c r="K31" s="49">
        <v>0</v>
      </c>
      <c r="L31" s="49">
        <v>1</v>
      </c>
      <c r="M31" s="49">
        <v>0</v>
      </c>
      <c r="N31" s="49">
        <v>0</v>
      </c>
      <c r="O31" s="177"/>
      <c r="P31" s="115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 spans="1:39">
      <c r="A32" s="49"/>
      <c r="B32" s="150" t="s">
        <v>1206</v>
      </c>
      <c r="C32" s="49">
        <v>1</v>
      </c>
      <c r="D32" s="49">
        <v>1</v>
      </c>
      <c r="E32" s="49">
        <v>1</v>
      </c>
      <c r="F32" s="49">
        <v>1</v>
      </c>
      <c r="G32" s="49">
        <v>1</v>
      </c>
      <c r="H32" s="49">
        <v>1</v>
      </c>
      <c r="I32" s="49">
        <v>1</v>
      </c>
      <c r="J32" s="49">
        <v>1</v>
      </c>
      <c r="K32" s="49">
        <v>1</v>
      </c>
      <c r="L32" s="49">
        <v>1</v>
      </c>
      <c r="M32" s="49">
        <v>1</v>
      </c>
      <c r="N32" s="49">
        <v>0</v>
      </c>
      <c r="O32" s="177"/>
      <c r="P32" s="115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</row>
    <row r="33" spans="1:29">
      <c r="A33" s="49"/>
      <c r="B33" s="150" t="s">
        <v>1207</v>
      </c>
      <c r="C33" s="49">
        <v>1</v>
      </c>
      <c r="D33" s="49">
        <v>1</v>
      </c>
      <c r="E33" s="49">
        <v>1</v>
      </c>
      <c r="F33" s="49">
        <v>0</v>
      </c>
      <c r="G33" s="49">
        <v>1</v>
      </c>
      <c r="H33" s="49">
        <v>1</v>
      </c>
      <c r="I33" s="49">
        <v>0</v>
      </c>
      <c r="J33" s="49">
        <v>1</v>
      </c>
      <c r="K33" s="49">
        <v>1</v>
      </c>
      <c r="L33" s="49">
        <v>0</v>
      </c>
      <c r="M33" s="49">
        <v>0</v>
      </c>
      <c r="N33" s="49">
        <v>0</v>
      </c>
      <c r="O33" s="177"/>
      <c r="P33" s="115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</row>
    <row r="34" spans="1:29">
      <c r="A34" s="49"/>
      <c r="B34" s="150" t="s">
        <v>1208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1</v>
      </c>
      <c r="I34" s="49">
        <v>0</v>
      </c>
      <c r="J34" s="49">
        <v>0</v>
      </c>
      <c r="K34" s="49">
        <v>0</v>
      </c>
      <c r="L34" s="49">
        <v>1</v>
      </c>
      <c r="M34" s="49">
        <v>1</v>
      </c>
      <c r="N34" s="49">
        <v>1</v>
      </c>
      <c r="O34" s="177"/>
      <c r="P34" s="115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</row>
    <row r="35" spans="1:29">
      <c r="A35" s="49"/>
      <c r="B35" s="150" t="s">
        <v>1209</v>
      </c>
      <c r="C35" s="49">
        <v>0</v>
      </c>
      <c r="D35" s="49">
        <v>0</v>
      </c>
      <c r="E35" s="49">
        <v>1</v>
      </c>
      <c r="F35" s="49">
        <v>0</v>
      </c>
      <c r="G35" s="49">
        <v>1</v>
      </c>
      <c r="H35" s="49">
        <v>1</v>
      </c>
      <c r="I35" s="49">
        <v>0</v>
      </c>
      <c r="J35" s="49">
        <v>0</v>
      </c>
      <c r="K35" s="49">
        <v>1</v>
      </c>
      <c r="L35" s="49">
        <v>1</v>
      </c>
      <c r="M35" s="49">
        <v>1</v>
      </c>
      <c r="N35" s="49">
        <v>0</v>
      </c>
      <c r="O35" s="177"/>
      <c r="P35" s="115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</row>
    <row r="36" spans="1:29">
      <c r="A36" s="49"/>
      <c r="B36" s="150" t="s">
        <v>1210</v>
      </c>
      <c r="C36" s="49">
        <v>0</v>
      </c>
      <c r="D36" s="49">
        <v>1</v>
      </c>
      <c r="E36" s="49">
        <v>1</v>
      </c>
      <c r="F36" s="49">
        <v>0</v>
      </c>
      <c r="G36" s="49">
        <v>0</v>
      </c>
      <c r="H36" s="49">
        <v>1</v>
      </c>
      <c r="I36" s="49">
        <v>1</v>
      </c>
      <c r="J36" s="49">
        <v>1</v>
      </c>
      <c r="K36" s="49">
        <v>1</v>
      </c>
      <c r="L36" s="49">
        <v>1</v>
      </c>
      <c r="M36" s="49">
        <v>0</v>
      </c>
      <c r="N36" s="49">
        <v>1</v>
      </c>
      <c r="O36" s="177"/>
      <c r="P36" s="115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</row>
    <row r="37" spans="1:29">
      <c r="A37" s="49"/>
      <c r="B37" s="150" t="s">
        <v>1211</v>
      </c>
      <c r="C37" s="49">
        <v>0</v>
      </c>
      <c r="D37" s="49">
        <v>1</v>
      </c>
      <c r="E37" s="49">
        <v>1</v>
      </c>
      <c r="F37" s="49">
        <v>1</v>
      </c>
      <c r="G37" s="49">
        <v>1</v>
      </c>
      <c r="H37" s="49">
        <v>0</v>
      </c>
      <c r="I37" s="49">
        <v>1</v>
      </c>
      <c r="J37" s="49">
        <v>1</v>
      </c>
      <c r="K37" s="49">
        <v>1</v>
      </c>
      <c r="L37" s="49">
        <v>0</v>
      </c>
      <c r="M37" s="49">
        <v>1</v>
      </c>
      <c r="N37" s="49">
        <v>1</v>
      </c>
      <c r="O37" s="177"/>
      <c r="P37" s="115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</row>
    <row r="38" spans="1:29">
      <c r="A38" s="49"/>
      <c r="B38" s="150" t="s">
        <v>1212</v>
      </c>
      <c r="C38" s="49">
        <v>1</v>
      </c>
      <c r="D38" s="49">
        <v>0</v>
      </c>
      <c r="E38" s="49">
        <v>0</v>
      </c>
      <c r="F38" s="49">
        <v>1</v>
      </c>
      <c r="G38" s="49">
        <v>1</v>
      </c>
      <c r="H38" s="49">
        <v>1</v>
      </c>
      <c r="I38" s="49">
        <v>0</v>
      </c>
      <c r="J38" s="49">
        <v>1</v>
      </c>
      <c r="K38" s="49">
        <v>1</v>
      </c>
      <c r="L38" s="49">
        <v>1</v>
      </c>
      <c r="M38" s="49">
        <v>0</v>
      </c>
      <c r="N38" s="49">
        <v>1</v>
      </c>
      <c r="O38" s="177"/>
      <c r="P38" s="115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</row>
    <row r="39" spans="1:29">
      <c r="A39" s="49"/>
      <c r="B39" s="150" t="s">
        <v>1213</v>
      </c>
      <c r="C39" s="49">
        <v>1</v>
      </c>
      <c r="D39" s="49">
        <v>1</v>
      </c>
      <c r="E39" s="49">
        <v>1</v>
      </c>
      <c r="F39" s="49">
        <v>1</v>
      </c>
      <c r="G39" s="49">
        <v>0</v>
      </c>
      <c r="H39" s="49">
        <v>0</v>
      </c>
      <c r="I39" s="49">
        <v>0</v>
      </c>
      <c r="J39" s="49">
        <v>0</v>
      </c>
      <c r="K39" s="49">
        <v>1</v>
      </c>
      <c r="L39" s="49">
        <v>1</v>
      </c>
      <c r="M39" s="49">
        <v>0</v>
      </c>
      <c r="N39" s="49">
        <v>1</v>
      </c>
      <c r="O39" s="177"/>
      <c r="P39" s="115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</row>
    <row r="40" spans="1:29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</row>
    <row r="41" spans="1:29">
      <c r="A41" s="49"/>
      <c r="B41" s="49"/>
      <c r="C41" s="169"/>
      <c r="D41" s="49"/>
      <c r="E41" s="49"/>
      <c r="F41" s="49"/>
      <c r="G41" s="49"/>
      <c r="H41" s="170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</row>
    <row r="42" spans="1:29">
      <c r="A42" s="49"/>
      <c r="B42" s="49"/>
      <c r="C42" s="169"/>
      <c r="D42" s="49"/>
      <c r="E42" s="49"/>
      <c r="F42" s="49"/>
      <c r="G42" s="49"/>
      <c r="H42" s="170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</row>
    <row r="43" spans="1:29">
      <c r="A43" s="49"/>
      <c r="B43" s="49"/>
      <c r="C43" s="169"/>
      <c r="D43" s="49"/>
      <c r="E43" s="49"/>
      <c r="F43" s="49"/>
      <c r="G43" s="49"/>
      <c r="H43" s="170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</row>
    <row r="44" spans="1:29">
      <c r="A44" s="49"/>
      <c r="B44" s="49"/>
      <c r="C44" s="169"/>
      <c r="D44" s="49"/>
      <c r="E44" s="49"/>
      <c r="F44" s="49"/>
      <c r="G44" s="49"/>
      <c r="H44" s="170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</row>
    <row r="45" spans="1:29">
      <c r="A45" s="49"/>
      <c r="B45" s="49"/>
      <c r="C45" s="169"/>
      <c r="D45" s="49"/>
      <c r="E45" s="49"/>
      <c r="F45" s="49"/>
      <c r="G45" s="49"/>
      <c r="H45" s="170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</row>
    <row r="46" spans="1:29">
      <c r="A46" s="49"/>
      <c r="B46" s="49"/>
      <c r="C46" s="169"/>
      <c r="D46" s="49"/>
      <c r="E46" s="49"/>
      <c r="F46" s="49"/>
      <c r="G46" s="49"/>
      <c r="H46" s="170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</row>
    <row r="47" spans="1:29">
      <c r="A47" s="49"/>
      <c r="B47" s="49"/>
      <c r="C47" s="169"/>
      <c r="D47" s="49"/>
      <c r="E47" s="49"/>
      <c r="F47" s="49"/>
      <c r="G47" s="49"/>
      <c r="H47" s="170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</row>
    <row r="48" spans="1:29">
      <c r="A48" s="49"/>
      <c r="B48" s="49"/>
      <c r="C48" s="169"/>
      <c r="D48" s="49"/>
      <c r="E48" s="49"/>
      <c r="F48" s="49"/>
      <c r="G48" s="49"/>
      <c r="H48" s="170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</row>
    <row r="49" spans="1:29">
      <c r="A49" s="49"/>
      <c r="B49" s="49"/>
      <c r="C49" s="169"/>
      <c r="D49" s="49"/>
      <c r="E49" s="49"/>
      <c r="F49" s="49"/>
      <c r="G49" s="49"/>
      <c r="H49" s="170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</row>
    <row r="50" spans="1:29">
      <c r="A50" s="49"/>
      <c r="B50" s="49"/>
      <c r="C50" s="169"/>
      <c r="D50" s="49"/>
      <c r="E50" s="49"/>
      <c r="F50" s="49"/>
      <c r="G50" s="49"/>
      <c r="H50" s="170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</row>
    <row r="51" spans="1:29">
      <c r="A51" s="49"/>
      <c r="B51" s="49"/>
      <c r="C51" s="169"/>
      <c r="D51" s="49"/>
      <c r="E51" s="49"/>
      <c r="F51" s="49"/>
      <c r="G51" s="49"/>
      <c r="H51" s="170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</row>
    <row r="52" spans="1:29">
      <c r="A52" s="49"/>
      <c r="B52" s="49"/>
      <c r="C52" s="169"/>
      <c r="D52" s="49"/>
      <c r="E52" s="49"/>
      <c r="F52" s="49"/>
      <c r="G52" s="49"/>
      <c r="H52" s="170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</row>
    <row r="53" spans="1:29">
      <c r="A53" s="49"/>
      <c r="B53" s="49"/>
      <c r="C53" s="169"/>
      <c r="D53" s="49"/>
      <c r="E53" s="49"/>
      <c r="F53" s="49"/>
      <c r="G53" s="49"/>
      <c r="H53" s="170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</row>
    <row r="54" spans="1:29">
      <c r="A54" s="49"/>
      <c r="B54" s="49"/>
      <c r="C54" s="169"/>
      <c r="D54" s="49"/>
      <c r="E54" s="49"/>
      <c r="F54" s="49"/>
      <c r="G54" s="49"/>
      <c r="H54" s="170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</row>
    <row r="55" spans="1:29">
      <c r="A55" s="49"/>
      <c r="B55" s="49"/>
      <c r="C55" s="169"/>
      <c r="D55" s="49"/>
      <c r="E55" s="49"/>
      <c r="F55" s="49"/>
      <c r="G55" s="49"/>
      <c r="H55" s="170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</row>
    <row r="56" spans="1:29">
      <c r="A56" s="49"/>
      <c r="B56" s="49"/>
      <c r="C56" s="169"/>
      <c r="D56" s="49"/>
      <c r="E56" s="49"/>
      <c r="F56" s="49"/>
      <c r="G56" s="49"/>
      <c r="H56" s="170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</row>
    <row r="57" spans="1:29">
      <c r="A57" s="49"/>
      <c r="B57" s="49"/>
      <c r="C57" s="169"/>
      <c r="D57" s="49"/>
      <c r="E57" s="49"/>
      <c r="F57" s="49"/>
      <c r="G57" s="49"/>
      <c r="H57" s="170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</row>
    <row r="58" spans="1:29">
      <c r="A58" s="49"/>
      <c r="B58" s="49"/>
      <c r="C58" s="169"/>
      <c r="D58" s="49"/>
      <c r="E58" s="49"/>
      <c r="F58" s="49"/>
      <c r="G58" s="49"/>
      <c r="H58" s="170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</row>
    <row r="59" spans="1:29">
      <c r="A59" s="49"/>
      <c r="B59" s="49"/>
      <c r="C59" s="169"/>
      <c r="D59" s="49"/>
      <c r="E59" s="49"/>
      <c r="F59" s="49"/>
      <c r="G59" s="49"/>
      <c r="H59" s="170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</row>
    <row r="60" spans="1:29">
      <c r="A60" s="49"/>
      <c r="B60" s="49"/>
      <c r="C60" s="169"/>
      <c r="D60" s="49"/>
      <c r="E60" s="49"/>
      <c r="F60" s="49"/>
      <c r="G60" s="49"/>
      <c r="H60" s="170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</row>
    <row r="61" spans="1:29">
      <c r="A61" s="49"/>
      <c r="B61" s="49"/>
      <c r="C61" s="169"/>
      <c r="D61" s="49"/>
      <c r="E61" s="49"/>
      <c r="F61" s="49"/>
      <c r="G61" s="49"/>
      <c r="H61" s="17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</row>
    <row r="62" spans="1:29">
      <c r="A62" s="49"/>
      <c r="B62" s="49"/>
      <c r="C62" s="169"/>
      <c r="D62" s="49"/>
      <c r="E62" s="49"/>
      <c r="F62" s="49"/>
      <c r="G62" s="49"/>
      <c r="H62" s="170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</row>
    <row r="63" spans="1:29">
      <c r="A63" s="49"/>
      <c r="B63" s="49"/>
      <c r="C63" s="169"/>
      <c r="D63" s="49"/>
      <c r="E63" s="49"/>
      <c r="F63" s="49"/>
      <c r="G63" s="49"/>
      <c r="H63" s="170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</row>
    <row r="64" spans="1:29">
      <c r="A64" s="49"/>
      <c r="B64" s="49"/>
      <c r="C64" s="169"/>
      <c r="D64" s="49"/>
      <c r="E64" s="49"/>
      <c r="F64" s="49"/>
      <c r="G64" s="49"/>
      <c r="H64" s="170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</row>
    <row r="65" spans="1:29">
      <c r="A65" s="49"/>
      <c r="B65" s="49"/>
      <c r="C65" s="169"/>
      <c r="D65" s="49"/>
      <c r="E65" s="49"/>
      <c r="F65" s="49"/>
      <c r="G65" s="49"/>
      <c r="H65" s="17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</row>
    <row r="66" spans="1:29">
      <c r="A66" s="49"/>
      <c r="B66" s="49"/>
      <c r="C66" s="169"/>
      <c r="D66" s="49"/>
      <c r="E66" s="49"/>
      <c r="F66" s="49"/>
      <c r="G66" s="49"/>
      <c r="H66" s="170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</row>
    <row r="67" spans="1:29">
      <c r="A67" s="49"/>
      <c r="B67" s="49"/>
      <c r="C67" s="169"/>
      <c r="D67" s="49"/>
      <c r="E67" s="49"/>
      <c r="F67" s="49"/>
      <c r="G67" s="49"/>
      <c r="H67" s="170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</row>
    <row r="68" spans="1:29">
      <c r="A68" s="49"/>
      <c r="B68" s="49"/>
      <c r="C68" s="169"/>
      <c r="D68" s="49"/>
      <c r="E68" s="49"/>
      <c r="F68" s="49"/>
      <c r="G68" s="49"/>
      <c r="H68" s="170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</row>
    <row r="69" spans="1:29">
      <c r="A69" s="49"/>
      <c r="B69" s="49"/>
      <c r="C69" s="169"/>
      <c r="D69" s="49"/>
      <c r="E69" s="49"/>
      <c r="F69" s="49"/>
      <c r="G69" s="49"/>
      <c r="H69" s="170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</row>
    <row r="70" spans="1:29">
      <c r="A70" s="49"/>
      <c r="B70" s="49"/>
      <c r="C70" s="169"/>
      <c r="D70" s="49"/>
      <c r="E70" s="49"/>
      <c r="F70" s="49"/>
      <c r="G70" s="49"/>
      <c r="H70" s="170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</row>
    <row r="71" spans="1:29">
      <c r="A71" s="49"/>
      <c r="B71" s="49"/>
      <c r="C71" s="169"/>
      <c r="D71" s="49"/>
      <c r="E71" s="49"/>
      <c r="F71" s="49"/>
      <c r="G71" s="49"/>
      <c r="H71" s="170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</row>
    <row r="72" spans="1:29">
      <c r="A72" s="49"/>
      <c r="B72" s="49"/>
      <c r="C72" s="169"/>
      <c r="D72" s="49"/>
      <c r="E72" s="49"/>
      <c r="F72" s="49"/>
      <c r="G72" s="49"/>
      <c r="H72" s="170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</row>
    <row r="73" spans="1:29">
      <c r="A73" s="49"/>
      <c r="B73" s="49"/>
      <c r="C73" s="169"/>
      <c r="D73" s="49"/>
      <c r="E73" s="49"/>
      <c r="F73" s="49"/>
      <c r="G73" s="49"/>
      <c r="H73" s="170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</row>
    <row r="74" spans="1:29">
      <c r="A74" s="49"/>
      <c r="B74" s="49"/>
      <c r="C74" s="169"/>
      <c r="D74" s="49"/>
      <c r="E74" s="49"/>
      <c r="F74" s="49"/>
      <c r="G74" s="49"/>
      <c r="H74" s="170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</row>
    <row r="75" spans="1:29">
      <c r="A75" s="49"/>
      <c r="B75" s="49"/>
      <c r="C75" s="169"/>
      <c r="D75" s="49"/>
      <c r="E75" s="49"/>
      <c r="F75" s="49"/>
      <c r="G75" s="49"/>
      <c r="H75" s="170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</row>
    <row r="76" spans="1:29">
      <c r="A76" s="49"/>
      <c r="B76" s="49"/>
      <c r="C76" s="169"/>
      <c r="D76" s="49"/>
      <c r="E76" s="49"/>
      <c r="F76" s="49"/>
      <c r="G76" s="49"/>
      <c r="H76" s="170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</row>
    <row r="77" spans="1:29">
      <c r="A77" s="49"/>
      <c r="B77" s="49"/>
      <c r="C77" s="169"/>
      <c r="D77" s="49"/>
      <c r="E77" s="49"/>
      <c r="F77" s="49"/>
      <c r="G77" s="49"/>
      <c r="H77" s="170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</row>
    <row r="78" spans="1:29">
      <c r="A78" s="49"/>
      <c r="B78" s="49"/>
      <c r="C78" s="169"/>
      <c r="D78" s="49"/>
      <c r="E78" s="49"/>
      <c r="F78" s="49"/>
      <c r="G78" s="49"/>
      <c r="H78" s="170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</row>
    <row r="79" spans="1:29">
      <c r="A79" s="49"/>
      <c r="B79" s="49"/>
      <c r="C79" s="169"/>
      <c r="D79" s="49"/>
      <c r="E79" s="49"/>
      <c r="F79" s="49"/>
      <c r="G79" s="49"/>
      <c r="H79" s="170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</row>
    <row r="80" spans="1:29">
      <c r="A80" s="49"/>
      <c r="B80" s="49"/>
      <c r="C80" s="169"/>
      <c r="D80" s="49"/>
      <c r="E80" s="49"/>
      <c r="F80" s="49"/>
      <c r="G80" s="49"/>
      <c r="H80" s="170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</row>
    <row r="81" spans="1:29">
      <c r="A81" s="49"/>
      <c r="B81" s="49"/>
      <c r="C81" s="169"/>
      <c r="D81" s="49"/>
      <c r="E81" s="49"/>
      <c r="F81" s="49"/>
      <c r="G81" s="49"/>
      <c r="H81" s="170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</row>
    <row r="82" spans="1:29">
      <c r="A82" s="49"/>
      <c r="B82" s="49"/>
      <c r="C82" s="169"/>
      <c r="D82" s="49"/>
      <c r="E82" s="49"/>
      <c r="F82" s="49"/>
      <c r="G82" s="49"/>
      <c r="H82" s="170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</row>
    <row r="83" spans="1:29">
      <c r="A83" s="49"/>
      <c r="B83" s="49"/>
      <c r="C83" s="169"/>
      <c r="D83" s="49"/>
      <c r="E83" s="49"/>
      <c r="F83" s="49"/>
      <c r="G83" s="49"/>
      <c r="H83" s="170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</row>
    <row r="84" spans="1:29">
      <c r="A84" s="49"/>
      <c r="B84" s="49"/>
      <c r="C84" s="169"/>
      <c r="D84" s="49"/>
      <c r="E84" s="49"/>
      <c r="F84" s="49"/>
      <c r="G84" s="49"/>
      <c r="H84" s="170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</row>
    <row r="85" spans="1:29">
      <c r="A85" s="49"/>
      <c r="B85" s="49"/>
      <c r="C85" s="169"/>
      <c r="D85" s="49"/>
      <c r="E85" s="49"/>
      <c r="F85" s="49"/>
      <c r="G85" s="49"/>
      <c r="H85" s="170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</row>
    <row r="86" spans="1:29">
      <c r="A86" s="49"/>
      <c r="B86" s="49"/>
      <c r="C86" s="169"/>
      <c r="D86" s="49"/>
      <c r="E86" s="49"/>
      <c r="F86" s="49"/>
      <c r="G86" s="49"/>
      <c r="H86" s="170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</row>
    <row r="87" spans="1:29">
      <c r="A87" s="49"/>
      <c r="B87" s="49"/>
      <c r="C87" s="169"/>
      <c r="D87" s="49"/>
      <c r="E87" s="49"/>
      <c r="F87" s="49"/>
      <c r="G87" s="49"/>
      <c r="H87" s="170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</row>
    <row r="88" spans="1:29">
      <c r="A88" s="49"/>
      <c r="B88" s="49"/>
      <c r="C88" s="169"/>
      <c r="D88" s="49"/>
      <c r="E88" s="49"/>
      <c r="F88" s="49"/>
      <c r="G88" s="49"/>
      <c r="H88" s="170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</row>
    <row r="89" spans="1:29">
      <c r="A89" s="49"/>
      <c r="B89" s="49"/>
      <c r="C89" s="169"/>
      <c r="D89" s="49"/>
      <c r="E89" s="49"/>
      <c r="F89" s="49"/>
      <c r="G89" s="49"/>
      <c r="H89" s="170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</row>
    <row r="90" spans="1:29">
      <c r="A90" s="49"/>
      <c r="B90" s="49"/>
      <c r="C90" s="169"/>
      <c r="D90" s="49"/>
      <c r="E90" s="49"/>
      <c r="F90" s="49"/>
      <c r="G90" s="49"/>
      <c r="H90" s="170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</row>
    <row r="91" spans="1:29">
      <c r="A91" s="49"/>
      <c r="B91" s="49"/>
      <c r="C91" s="169"/>
      <c r="D91" s="49"/>
      <c r="E91" s="49"/>
      <c r="F91" s="49"/>
      <c r="G91" s="49"/>
      <c r="H91" s="170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</row>
    <row r="92" spans="1:29">
      <c r="A92" s="49"/>
      <c r="B92" s="49"/>
      <c r="C92" s="169"/>
      <c r="D92" s="49"/>
      <c r="E92" s="49"/>
      <c r="F92" s="49"/>
      <c r="G92" s="49"/>
      <c r="H92" s="170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</row>
    <row r="93" spans="1:29">
      <c r="A93" s="49"/>
      <c r="B93" s="49"/>
      <c r="C93" s="169"/>
      <c r="D93" s="49"/>
      <c r="E93" s="49"/>
      <c r="F93" s="49"/>
      <c r="G93" s="49"/>
      <c r="H93" s="170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</row>
    <row r="94" spans="1:29">
      <c r="A94" s="49"/>
      <c r="B94" s="49"/>
      <c r="C94" s="169"/>
      <c r="D94" s="49"/>
      <c r="E94" s="49"/>
      <c r="F94" s="49"/>
      <c r="G94" s="49"/>
      <c r="H94" s="170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</row>
    <row r="95" spans="1:29">
      <c r="A95" s="49"/>
      <c r="B95" s="49"/>
      <c r="C95" s="169"/>
      <c r="D95" s="49"/>
      <c r="E95" s="49"/>
      <c r="F95" s="49"/>
      <c r="G95" s="49"/>
      <c r="H95" s="170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</row>
    <row r="96" spans="1:29">
      <c r="A96" s="49"/>
      <c r="B96" s="49"/>
      <c r="C96" s="169"/>
      <c r="D96" s="49"/>
      <c r="E96" s="49"/>
      <c r="F96" s="49"/>
      <c r="G96" s="49"/>
      <c r="H96" s="170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</row>
    <row r="97" spans="1:29">
      <c r="A97" s="49"/>
      <c r="B97" s="49"/>
      <c r="C97" s="169"/>
      <c r="D97" s="49"/>
      <c r="E97" s="49"/>
      <c r="F97" s="49"/>
      <c r="G97" s="49"/>
      <c r="H97" s="170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</row>
    <row r="98" spans="1:29">
      <c r="A98" s="49"/>
      <c r="B98" s="49"/>
      <c r="C98" s="169"/>
      <c r="D98" s="49"/>
      <c r="E98" s="49"/>
      <c r="F98" s="49"/>
      <c r="G98" s="49"/>
      <c r="H98" s="170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</row>
    <row r="99" spans="1:29">
      <c r="A99" s="49"/>
      <c r="B99" s="49"/>
      <c r="C99" s="169"/>
      <c r="D99" s="49"/>
      <c r="E99" s="49"/>
      <c r="F99" s="49"/>
      <c r="G99" s="49"/>
      <c r="H99" s="170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</row>
    <row r="100" spans="1:29">
      <c r="A100" s="49"/>
      <c r="B100" s="49"/>
      <c r="C100" s="169"/>
      <c r="D100" s="49"/>
      <c r="E100" s="49"/>
      <c r="F100" s="49"/>
      <c r="G100" s="49"/>
      <c r="H100" s="170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</row>
    <row r="101" spans="1:29">
      <c r="A101" s="49"/>
      <c r="B101" s="49"/>
      <c r="C101" s="169"/>
      <c r="D101" s="49"/>
      <c r="E101" s="49"/>
      <c r="F101" s="49"/>
      <c r="G101" s="49"/>
      <c r="H101" s="170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</row>
    <row r="102" spans="1:29">
      <c r="A102" s="49"/>
      <c r="B102" s="49"/>
      <c r="C102" s="169"/>
      <c r="D102" s="49"/>
      <c r="E102" s="49"/>
      <c r="F102" s="49"/>
      <c r="G102" s="49"/>
      <c r="H102" s="170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</row>
    <row r="103" spans="1:29">
      <c r="A103" s="49"/>
      <c r="B103" s="49"/>
      <c r="C103" s="169"/>
      <c r="D103" s="49"/>
      <c r="E103" s="49"/>
      <c r="F103" s="49"/>
      <c r="G103" s="49"/>
      <c r="H103" s="170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</row>
    <row r="104" spans="1:29">
      <c r="A104" s="49"/>
      <c r="B104" s="49"/>
      <c r="C104" s="169"/>
      <c r="D104" s="49"/>
      <c r="E104" s="49"/>
      <c r="F104" s="49"/>
      <c r="G104" s="49"/>
      <c r="H104" s="170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</row>
    <row r="105" spans="1:29">
      <c r="A105" s="49"/>
      <c r="B105" s="49"/>
      <c r="C105" s="169"/>
      <c r="D105" s="49"/>
      <c r="E105" s="49"/>
      <c r="F105" s="49"/>
      <c r="G105" s="49"/>
      <c r="H105" s="170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</row>
    <row r="106" spans="1:29">
      <c r="A106" s="49"/>
      <c r="B106" s="49"/>
      <c r="C106" s="169"/>
      <c r="D106" s="49"/>
      <c r="E106" s="49"/>
      <c r="F106" s="49"/>
      <c r="G106" s="49"/>
      <c r="H106" s="170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</row>
    <row r="107" spans="1:29">
      <c r="A107" s="49"/>
      <c r="B107" s="49"/>
      <c r="C107" s="169"/>
      <c r="D107" s="49"/>
      <c r="E107" s="49"/>
      <c r="F107" s="49"/>
      <c r="G107" s="49"/>
      <c r="H107" s="170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</row>
    <row r="108" spans="1:29">
      <c r="A108" s="49"/>
      <c r="B108" s="49"/>
      <c r="C108" s="169"/>
      <c r="D108" s="49"/>
      <c r="E108" s="49"/>
      <c r="F108" s="49"/>
      <c r="G108" s="49"/>
      <c r="H108" s="170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</row>
    <row r="109" spans="1:29">
      <c r="A109" s="49"/>
      <c r="B109" s="49"/>
      <c r="C109" s="169"/>
      <c r="D109" s="49"/>
      <c r="E109" s="49"/>
      <c r="F109" s="49"/>
      <c r="G109" s="49"/>
      <c r="H109" s="170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</row>
    <row r="110" spans="1:29">
      <c r="A110" s="49"/>
      <c r="B110" s="49"/>
      <c r="C110" s="169"/>
      <c r="D110" s="49"/>
      <c r="E110" s="49"/>
      <c r="F110" s="49"/>
      <c r="G110" s="49"/>
      <c r="H110" s="170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</row>
    <row r="111" spans="1:29">
      <c r="A111" s="49"/>
      <c r="B111" s="49"/>
      <c r="C111" s="169"/>
      <c r="D111" s="49"/>
      <c r="E111" s="49"/>
      <c r="F111" s="49"/>
      <c r="G111" s="49"/>
      <c r="H111" s="170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</row>
    <row r="112" spans="1:29">
      <c r="A112" s="49"/>
      <c r="B112" s="49"/>
      <c r="C112" s="169"/>
      <c r="D112" s="49"/>
      <c r="E112" s="49"/>
      <c r="F112" s="49"/>
      <c r="G112" s="49"/>
      <c r="H112" s="170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</row>
    <row r="113" spans="1:29">
      <c r="A113" s="49"/>
      <c r="B113" s="49"/>
      <c r="C113" s="169"/>
      <c r="D113" s="49"/>
      <c r="E113" s="49"/>
      <c r="F113" s="49"/>
      <c r="G113" s="49"/>
      <c r="H113" s="170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</row>
    <row r="114" spans="1:29">
      <c r="A114" s="49"/>
      <c r="B114" s="49"/>
      <c r="C114" s="169"/>
      <c r="D114" s="49"/>
      <c r="E114" s="49"/>
      <c r="F114" s="49"/>
      <c r="G114" s="49"/>
      <c r="H114" s="170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</row>
    <row r="115" spans="1:29">
      <c r="A115" s="49"/>
      <c r="B115" s="49"/>
      <c r="C115" s="169"/>
      <c r="D115" s="49"/>
      <c r="E115" s="49"/>
      <c r="F115" s="49"/>
      <c r="G115" s="49"/>
      <c r="H115" s="170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</row>
    <row r="116" spans="1:29">
      <c r="A116" s="49"/>
      <c r="B116" s="49"/>
      <c r="C116" s="169"/>
      <c r="D116" s="49"/>
      <c r="E116" s="49"/>
      <c r="F116" s="49"/>
      <c r="G116" s="49"/>
      <c r="H116" s="170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</row>
    <row r="117" spans="1:29">
      <c r="A117" s="49"/>
      <c r="B117" s="49"/>
      <c r="C117" s="169"/>
      <c r="D117" s="49"/>
      <c r="E117" s="49"/>
      <c r="F117" s="49"/>
      <c r="G117" s="49"/>
      <c r="H117" s="170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</row>
    <row r="118" spans="1:29">
      <c r="A118" s="49"/>
      <c r="B118" s="49"/>
      <c r="C118" s="169"/>
      <c r="D118" s="49"/>
      <c r="E118" s="49"/>
      <c r="F118" s="49"/>
      <c r="G118" s="49"/>
      <c r="H118" s="170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</row>
    <row r="119" spans="1:29">
      <c r="A119" s="49"/>
      <c r="B119" s="49"/>
      <c r="C119" s="169"/>
      <c r="D119" s="49"/>
      <c r="E119" s="49"/>
      <c r="F119" s="49"/>
      <c r="G119" s="49"/>
      <c r="H119" s="170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</row>
    <row r="120" spans="1:29">
      <c r="A120" s="49"/>
      <c r="B120" s="49"/>
      <c r="C120" s="169"/>
      <c r="D120" s="49"/>
      <c r="E120" s="49"/>
      <c r="F120" s="49"/>
      <c r="G120" s="49"/>
      <c r="H120" s="170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</row>
    <row r="121" spans="1:29">
      <c r="A121" s="49"/>
      <c r="B121" s="49"/>
      <c r="C121" s="169"/>
      <c r="D121" s="49"/>
      <c r="E121" s="49"/>
      <c r="F121" s="49"/>
      <c r="G121" s="49"/>
      <c r="H121" s="170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</row>
    <row r="122" spans="1:29">
      <c r="A122" s="49"/>
      <c r="B122" s="49"/>
      <c r="C122" s="169"/>
      <c r="D122" s="49"/>
      <c r="E122" s="49"/>
      <c r="F122" s="49"/>
      <c r="G122" s="49"/>
      <c r="H122" s="170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</row>
    <row r="123" spans="1:29">
      <c r="A123" s="49"/>
      <c r="B123" s="49"/>
      <c r="C123" s="169"/>
      <c r="D123" s="49"/>
      <c r="E123" s="49"/>
      <c r="F123" s="49"/>
      <c r="G123" s="49"/>
      <c r="H123" s="170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</row>
    <row r="124" spans="1:29">
      <c r="A124" s="49"/>
      <c r="B124" s="49"/>
      <c r="C124" s="169"/>
      <c r="D124" s="49"/>
      <c r="E124" s="49"/>
      <c r="F124" s="49"/>
      <c r="G124" s="49"/>
      <c r="H124" s="170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</row>
    <row r="125" spans="1:29">
      <c r="A125" s="49"/>
      <c r="B125" s="49"/>
      <c r="C125" s="169"/>
      <c r="D125" s="49"/>
      <c r="E125" s="49"/>
      <c r="F125" s="49"/>
      <c r="G125" s="49"/>
      <c r="H125" s="170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</row>
    <row r="126" spans="1:29">
      <c r="A126" s="49"/>
      <c r="B126" s="49"/>
      <c r="C126" s="169"/>
      <c r="D126" s="49"/>
      <c r="E126" s="49"/>
      <c r="F126" s="49"/>
      <c r="G126" s="49"/>
      <c r="H126" s="170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</row>
    <row r="127" spans="1:29">
      <c r="A127" s="49"/>
      <c r="B127" s="49"/>
      <c r="C127" s="169"/>
      <c r="D127" s="49"/>
      <c r="E127" s="49"/>
      <c r="F127" s="49"/>
      <c r="G127" s="49"/>
      <c r="H127" s="170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</row>
    <row r="128" spans="1:29">
      <c r="A128" s="49"/>
      <c r="B128" s="49"/>
      <c r="C128" s="169"/>
      <c r="D128" s="49"/>
      <c r="E128" s="49"/>
      <c r="F128" s="49"/>
      <c r="G128" s="49"/>
      <c r="H128" s="170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</row>
    <row r="129" spans="1:29">
      <c r="A129" s="49"/>
      <c r="B129" s="49"/>
      <c r="C129" s="169"/>
      <c r="D129" s="49"/>
      <c r="E129" s="49"/>
      <c r="F129" s="49"/>
      <c r="G129" s="49"/>
      <c r="H129" s="170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</row>
    <row r="130" spans="1:29">
      <c r="A130" s="49"/>
      <c r="B130" s="49"/>
      <c r="C130" s="169"/>
      <c r="D130" s="49"/>
      <c r="E130" s="49"/>
      <c r="F130" s="49"/>
      <c r="G130" s="49"/>
      <c r="H130" s="170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</row>
    <row r="131" spans="1:29">
      <c r="A131" s="49"/>
      <c r="B131" s="49"/>
      <c r="C131" s="169"/>
      <c r="D131" s="49"/>
      <c r="E131" s="49"/>
      <c r="F131" s="49"/>
      <c r="G131" s="49"/>
      <c r="H131" s="170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</row>
    <row r="132" spans="1:29">
      <c r="A132" s="49"/>
      <c r="B132" s="49"/>
      <c r="C132" s="169"/>
      <c r="D132" s="49"/>
      <c r="E132" s="49"/>
      <c r="F132" s="49"/>
      <c r="G132" s="49"/>
      <c r="H132" s="170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</row>
    <row r="133" spans="1:29">
      <c r="A133" s="49"/>
      <c r="B133" s="49"/>
      <c r="C133" s="169"/>
      <c r="D133" s="49"/>
      <c r="E133" s="49"/>
      <c r="F133" s="49"/>
      <c r="G133" s="49"/>
      <c r="H133" s="170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</row>
    <row r="134" spans="1:29">
      <c r="A134" s="49"/>
      <c r="B134" s="49"/>
      <c r="C134" s="169"/>
      <c r="D134" s="49"/>
      <c r="E134" s="49"/>
      <c r="F134" s="49"/>
      <c r="G134" s="49"/>
      <c r="H134" s="170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</row>
    <row r="135" spans="1:29">
      <c r="A135" s="49"/>
      <c r="B135" s="49"/>
      <c r="C135" s="169"/>
      <c r="D135" s="49"/>
      <c r="E135" s="49"/>
      <c r="F135" s="49"/>
      <c r="G135" s="49"/>
      <c r="H135" s="170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</row>
    <row r="136" spans="1:29">
      <c r="A136" s="49"/>
      <c r="B136" s="49"/>
      <c r="C136" s="169"/>
      <c r="D136" s="49"/>
      <c r="E136" s="49"/>
      <c r="F136" s="49"/>
      <c r="G136" s="49"/>
      <c r="H136" s="170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</row>
    <row r="137" spans="1:29">
      <c r="A137" s="49"/>
      <c r="B137" s="49"/>
      <c r="C137" s="169"/>
      <c r="D137" s="49"/>
      <c r="E137" s="49"/>
      <c r="F137" s="49"/>
      <c r="G137" s="49"/>
      <c r="H137" s="170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</row>
    <row r="138" spans="1:29">
      <c r="A138" s="49"/>
      <c r="B138" s="49"/>
      <c r="C138" s="169"/>
      <c r="D138" s="49"/>
      <c r="E138" s="49"/>
      <c r="F138" s="49"/>
      <c r="G138" s="49"/>
      <c r="H138" s="170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</row>
    <row r="139" spans="1:29">
      <c r="A139" s="49"/>
      <c r="B139" s="49"/>
      <c r="C139" s="169"/>
      <c r="D139" s="49"/>
      <c r="E139" s="49"/>
      <c r="F139" s="49"/>
      <c r="G139" s="49"/>
      <c r="H139" s="170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</row>
    <row r="140" spans="1:29">
      <c r="A140" s="49"/>
      <c r="B140" s="49"/>
      <c r="C140" s="169"/>
      <c r="D140" s="49"/>
      <c r="E140" s="49"/>
      <c r="F140" s="49"/>
      <c r="G140" s="49"/>
      <c r="H140" s="170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</row>
    <row r="141" spans="1:29">
      <c r="A141" s="49"/>
      <c r="B141" s="49"/>
      <c r="C141" s="169"/>
      <c r="D141" s="49"/>
      <c r="E141" s="49"/>
      <c r="F141" s="49"/>
      <c r="G141" s="49"/>
      <c r="H141" s="170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</row>
    <row r="142" spans="1:29">
      <c r="A142" s="49"/>
      <c r="B142" s="49"/>
      <c r="C142" s="169"/>
      <c r="D142" s="49"/>
      <c r="E142" s="49"/>
      <c r="F142" s="49"/>
      <c r="G142" s="49"/>
      <c r="H142" s="170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</row>
    <row r="143" spans="1:29">
      <c r="A143" s="49"/>
      <c r="B143" s="49"/>
      <c r="C143" s="169"/>
      <c r="D143" s="49"/>
      <c r="E143" s="49"/>
      <c r="F143" s="49"/>
      <c r="G143" s="49"/>
      <c r="H143" s="170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</row>
    <row r="144" spans="1:29">
      <c r="A144" s="49"/>
      <c r="B144" s="49"/>
      <c r="C144" s="169"/>
      <c r="D144" s="49"/>
      <c r="E144" s="49"/>
      <c r="F144" s="49"/>
      <c r="G144" s="49"/>
      <c r="H144" s="170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</row>
    <row r="145" spans="1:29">
      <c r="A145" s="49"/>
      <c r="B145" s="49"/>
      <c r="C145" s="169"/>
      <c r="D145" s="49"/>
      <c r="E145" s="49"/>
      <c r="F145" s="49"/>
      <c r="G145" s="49"/>
      <c r="H145" s="170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</row>
    <row r="146" spans="1:29">
      <c r="A146" s="49"/>
      <c r="B146" s="49"/>
      <c r="C146" s="169"/>
      <c r="D146" s="49"/>
      <c r="E146" s="49"/>
      <c r="F146" s="49"/>
      <c r="G146" s="49"/>
      <c r="H146" s="170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</row>
    <row r="147" spans="1:29">
      <c r="A147" s="49"/>
      <c r="B147" s="49"/>
      <c r="C147" s="169"/>
      <c r="D147" s="49"/>
      <c r="E147" s="49"/>
      <c r="F147" s="49"/>
      <c r="G147" s="49"/>
      <c r="H147" s="170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</row>
    <row r="148" spans="1:29">
      <c r="A148" s="49"/>
      <c r="B148" s="49"/>
      <c r="C148" s="169"/>
      <c r="D148" s="49"/>
      <c r="E148" s="49"/>
      <c r="F148" s="49"/>
      <c r="G148" s="49"/>
      <c r="H148" s="170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</row>
    <row r="149" spans="1:29">
      <c r="A149" s="49"/>
      <c r="B149" s="49"/>
      <c r="C149" s="169"/>
      <c r="D149" s="49"/>
      <c r="E149" s="49"/>
      <c r="F149" s="49"/>
      <c r="G149" s="49"/>
      <c r="H149" s="170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</row>
    <row r="150" spans="1:29">
      <c r="A150" s="49"/>
      <c r="B150" s="49"/>
      <c r="C150" s="169"/>
      <c r="D150" s="49"/>
      <c r="E150" s="49"/>
      <c r="F150" s="49"/>
      <c r="G150" s="49"/>
      <c r="H150" s="170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</row>
    <row r="151" spans="1:29">
      <c r="A151" s="49"/>
      <c r="B151" s="49"/>
      <c r="C151" s="169"/>
      <c r="D151" s="49"/>
      <c r="E151" s="49"/>
      <c r="F151" s="49"/>
      <c r="G151" s="49"/>
      <c r="H151" s="170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</row>
    <row r="152" spans="1:29">
      <c r="A152" s="49"/>
      <c r="B152" s="49"/>
      <c r="C152" s="169"/>
      <c r="D152" s="49"/>
      <c r="E152" s="49"/>
      <c r="F152" s="49"/>
      <c r="G152" s="49"/>
      <c r="H152" s="170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</row>
    <row r="153" spans="1:29">
      <c r="A153" s="49"/>
      <c r="B153" s="49"/>
      <c r="C153" s="169"/>
      <c r="D153" s="49"/>
      <c r="E153" s="49"/>
      <c r="F153" s="49"/>
      <c r="G153" s="49"/>
      <c r="H153" s="170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</row>
    <row r="154" spans="1:29">
      <c r="A154" s="49"/>
      <c r="B154" s="49"/>
      <c r="C154" s="169"/>
      <c r="D154" s="49"/>
      <c r="E154" s="49"/>
      <c r="F154" s="49"/>
      <c r="G154" s="49"/>
      <c r="H154" s="170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</row>
    <row r="155" spans="1:29">
      <c r="A155" s="49"/>
      <c r="B155" s="49"/>
      <c r="C155" s="169"/>
      <c r="D155" s="49"/>
      <c r="E155" s="49"/>
      <c r="F155" s="49"/>
      <c r="G155" s="49"/>
      <c r="H155" s="170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</row>
    <row r="156" spans="1:29">
      <c r="A156" s="49"/>
      <c r="B156" s="49"/>
      <c r="C156" s="169"/>
      <c r="D156" s="49"/>
      <c r="E156" s="49"/>
      <c r="F156" s="49"/>
      <c r="G156" s="49"/>
      <c r="H156" s="170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</row>
    <row r="157" spans="1:29">
      <c r="A157" s="49"/>
      <c r="B157" s="49"/>
      <c r="C157" s="169"/>
      <c r="D157" s="49"/>
      <c r="E157" s="49"/>
      <c r="F157" s="49"/>
      <c r="G157" s="49"/>
      <c r="H157" s="170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</row>
    <row r="158" spans="1:29">
      <c r="A158" s="49"/>
      <c r="B158" s="49"/>
      <c r="C158" s="169"/>
      <c r="D158" s="49"/>
      <c r="E158" s="49"/>
      <c r="F158" s="49"/>
      <c r="G158" s="49"/>
      <c r="H158" s="170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</row>
    <row r="159" spans="1:29">
      <c r="A159" s="49"/>
      <c r="B159" s="49"/>
      <c r="C159" s="169"/>
      <c r="D159" s="49"/>
      <c r="E159" s="49"/>
      <c r="F159" s="49"/>
      <c r="G159" s="49"/>
      <c r="H159" s="170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</row>
    <row r="160" spans="1:29">
      <c r="A160" s="49"/>
      <c r="B160" s="49"/>
      <c r="C160" s="169"/>
      <c r="D160" s="49"/>
      <c r="E160" s="49"/>
      <c r="F160" s="49"/>
      <c r="G160" s="49"/>
      <c r="H160" s="170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</row>
    <row r="161" spans="1:29">
      <c r="A161" s="49"/>
      <c r="B161" s="49"/>
      <c r="C161" s="169"/>
      <c r="D161" s="49"/>
      <c r="E161" s="49"/>
      <c r="F161" s="49"/>
      <c r="G161" s="49"/>
      <c r="H161" s="170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</row>
    <row r="162" spans="1:29">
      <c r="A162" s="49"/>
      <c r="B162" s="49"/>
      <c r="C162" s="169"/>
      <c r="D162" s="49"/>
      <c r="E162" s="49"/>
      <c r="F162" s="49"/>
      <c r="G162" s="49"/>
      <c r="H162" s="170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</row>
    <row r="163" spans="1:29">
      <c r="A163" s="49"/>
      <c r="B163" s="49"/>
      <c r="C163" s="169"/>
      <c r="D163" s="49"/>
      <c r="E163" s="49"/>
      <c r="F163" s="49"/>
      <c r="G163" s="49"/>
      <c r="H163" s="170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</row>
    <row r="164" spans="1:29">
      <c r="A164" s="49"/>
      <c r="B164" s="49"/>
      <c r="C164" s="169"/>
      <c r="D164" s="49"/>
      <c r="E164" s="49"/>
      <c r="F164" s="49"/>
      <c r="G164" s="49"/>
      <c r="H164" s="170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</row>
    <row r="165" spans="1:29">
      <c r="A165" s="49"/>
      <c r="B165" s="49"/>
      <c r="C165" s="169"/>
      <c r="D165" s="49"/>
      <c r="E165" s="49"/>
      <c r="F165" s="49"/>
      <c r="G165" s="49"/>
      <c r="H165" s="170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</row>
    <row r="166" spans="1:29">
      <c r="A166" s="49"/>
      <c r="B166" s="49"/>
      <c r="C166" s="169"/>
      <c r="D166" s="49"/>
      <c r="E166" s="49"/>
      <c r="F166" s="49"/>
      <c r="G166" s="49"/>
      <c r="H166" s="170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</row>
    <row r="167" spans="1:29">
      <c r="A167" s="49"/>
      <c r="B167" s="49"/>
      <c r="C167" s="169"/>
      <c r="D167" s="49"/>
      <c r="E167" s="49"/>
      <c r="F167" s="49"/>
      <c r="G167" s="49"/>
      <c r="H167" s="170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</row>
    <row r="168" spans="1:29">
      <c r="A168" s="49"/>
      <c r="B168" s="49"/>
      <c r="C168" s="169"/>
      <c r="D168" s="49"/>
      <c r="E168" s="49"/>
      <c r="F168" s="49"/>
      <c r="G168" s="49"/>
      <c r="H168" s="170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</row>
    <row r="169" spans="1:29">
      <c r="A169" s="49"/>
      <c r="B169" s="49"/>
      <c r="C169" s="169"/>
      <c r="D169" s="49"/>
      <c r="E169" s="49"/>
      <c r="F169" s="49"/>
      <c r="G169" s="49"/>
      <c r="H169" s="170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</row>
    <row r="170" spans="1:29">
      <c r="A170" s="49"/>
      <c r="B170" s="49"/>
      <c r="C170" s="169"/>
      <c r="D170" s="49"/>
      <c r="E170" s="49"/>
      <c r="F170" s="49"/>
      <c r="G170" s="49"/>
      <c r="H170" s="170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</row>
    <row r="171" spans="1:29">
      <c r="A171" s="49"/>
      <c r="B171" s="49"/>
      <c r="C171" s="169"/>
      <c r="D171" s="49"/>
      <c r="E171" s="49"/>
      <c r="F171" s="49"/>
      <c r="G171" s="49"/>
      <c r="H171" s="170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</row>
    <row r="172" spans="1:29">
      <c r="A172" s="49"/>
      <c r="B172" s="49"/>
      <c r="C172" s="169"/>
      <c r="D172" s="49"/>
      <c r="E172" s="49"/>
      <c r="F172" s="49"/>
      <c r="G172" s="49"/>
      <c r="H172" s="170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</row>
    <row r="173" spans="1:29">
      <c r="A173" s="49"/>
      <c r="B173" s="49"/>
      <c r="C173" s="169"/>
      <c r="D173" s="49"/>
      <c r="E173" s="49"/>
      <c r="F173" s="49"/>
      <c r="G173" s="49"/>
      <c r="H173" s="170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</row>
    <row r="174" spans="1:29">
      <c r="A174" s="49"/>
      <c r="B174" s="49"/>
      <c r="C174" s="169"/>
      <c r="D174" s="49"/>
      <c r="E174" s="49"/>
      <c r="F174" s="49"/>
      <c r="G174" s="49"/>
      <c r="H174" s="170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</row>
    <row r="175" spans="1:29">
      <c r="A175" s="49"/>
      <c r="B175" s="49"/>
      <c r="C175" s="169"/>
      <c r="D175" s="49"/>
      <c r="E175" s="49"/>
      <c r="F175" s="49"/>
      <c r="G175" s="49"/>
      <c r="H175" s="170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</row>
    <row r="176" spans="1:29">
      <c r="A176" s="49"/>
      <c r="B176" s="49"/>
      <c r="C176" s="169"/>
      <c r="D176" s="49"/>
      <c r="E176" s="49"/>
      <c r="F176" s="49"/>
      <c r="G176" s="49"/>
      <c r="H176" s="170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</row>
    <row r="177" spans="1:29">
      <c r="A177" s="49"/>
      <c r="B177" s="49"/>
      <c r="C177" s="169"/>
      <c r="D177" s="49"/>
      <c r="E177" s="49"/>
      <c r="F177" s="49"/>
      <c r="G177" s="49"/>
      <c r="H177" s="170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</row>
    <row r="178" spans="1:29">
      <c r="A178" s="49"/>
      <c r="B178" s="49"/>
      <c r="C178" s="169"/>
      <c r="D178" s="49"/>
      <c r="E178" s="49"/>
      <c r="F178" s="49"/>
      <c r="G178" s="49"/>
      <c r="H178" s="170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</row>
    <row r="179" spans="1:29">
      <c r="A179" s="49"/>
      <c r="B179" s="49"/>
      <c r="C179" s="169"/>
      <c r="D179" s="49"/>
      <c r="E179" s="49"/>
      <c r="F179" s="49"/>
      <c r="G179" s="49"/>
      <c r="H179" s="170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</row>
    <row r="180" spans="1:29">
      <c r="A180" s="49"/>
      <c r="B180" s="49"/>
      <c r="C180" s="169"/>
      <c r="D180" s="49"/>
      <c r="E180" s="49"/>
      <c r="F180" s="49"/>
      <c r="G180" s="49"/>
      <c r="H180" s="170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</row>
    <row r="181" spans="1:29">
      <c r="A181" s="49"/>
      <c r="B181" s="49"/>
      <c r="C181" s="169"/>
      <c r="D181" s="49"/>
      <c r="E181" s="49"/>
      <c r="F181" s="49"/>
      <c r="G181" s="49"/>
      <c r="H181" s="170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</row>
    <row r="182" spans="1:29">
      <c r="A182" s="49"/>
      <c r="B182" s="49"/>
      <c r="C182" s="169"/>
      <c r="D182" s="49"/>
      <c r="E182" s="49"/>
      <c r="F182" s="49"/>
      <c r="G182" s="49"/>
      <c r="H182" s="170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</row>
    <row r="183" spans="1:29">
      <c r="A183" s="49"/>
      <c r="B183" s="49"/>
      <c r="C183" s="169"/>
      <c r="D183" s="49"/>
      <c r="E183" s="49"/>
      <c r="F183" s="49"/>
      <c r="G183" s="49"/>
      <c r="H183" s="170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</row>
    <row r="184" spans="1:29">
      <c r="A184" s="49"/>
      <c r="B184" s="49"/>
      <c r="C184" s="169"/>
      <c r="D184" s="49"/>
      <c r="E184" s="49"/>
      <c r="F184" s="49"/>
      <c r="G184" s="49"/>
      <c r="H184" s="170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</row>
    <row r="185" spans="1:29">
      <c r="A185" s="49"/>
      <c r="B185" s="49"/>
      <c r="C185" s="169"/>
      <c r="D185" s="49"/>
      <c r="E185" s="49"/>
      <c r="F185" s="49"/>
      <c r="G185" s="49"/>
      <c r="H185" s="170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</row>
    <row r="186" spans="1:29">
      <c r="A186" s="49"/>
      <c r="B186" s="49"/>
      <c r="C186" s="169"/>
      <c r="D186" s="49"/>
      <c r="E186" s="49"/>
      <c r="F186" s="49"/>
      <c r="G186" s="49"/>
      <c r="H186" s="170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</row>
    <row r="187" spans="1:29">
      <c r="A187" s="49"/>
      <c r="B187" s="49"/>
      <c r="C187" s="169"/>
      <c r="D187" s="49"/>
      <c r="E187" s="49"/>
      <c r="F187" s="49"/>
      <c r="G187" s="49"/>
      <c r="H187" s="170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</row>
    <row r="188" spans="1:29">
      <c r="A188" s="49"/>
      <c r="B188" s="49"/>
      <c r="C188" s="169"/>
      <c r="D188" s="49"/>
      <c r="E188" s="49"/>
      <c r="F188" s="49"/>
      <c r="G188" s="49"/>
      <c r="H188" s="170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</row>
    <row r="189" spans="1:29">
      <c r="A189" s="49"/>
      <c r="B189" s="49"/>
      <c r="C189" s="169"/>
      <c r="D189" s="49"/>
      <c r="E189" s="49"/>
      <c r="F189" s="49"/>
      <c r="G189" s="49"/>
      <c r="H189" s="170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</row>
    <row r="190" spans="1:29">
      <c r="A190" s="49"/>
      <c r="B190" s="49"/>
      <c r="C190" s="169"/>
      <c r="D190" s="49"/>
      <c r="E190" s="49"/>
      <c r="F190" s="49"/>
      <c r="G190" s="49"/>
      <c r="H190" s="170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</row>
    <row r="191" spans="1:29">
      <c r="A191" s="49"/>
      <c r="B191" s="49"/>
      <c r="C191" s="169"/>
      <c r="D191" s="49"/>
      <c r="E191" s="49"/>
      <c r="F191" s="49"/>
      <c r="G191" s="49"/>
      <c r="H191" s="170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</row>
    <row r="192" spans="1:29">
      <c r="A192" s="49"/>
      <c r="B192" s="49"/>
      <c r="C192" s="169"/>
      <c r="D192" s="49"/>
      <c r="E192" s="49"/>
      <c r="F192" s="49"/>
      <c r="G192" s="49"/>
      <c r="H192" s="170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</row>
    <row r="193" spans="1:29">
      <c r="A193" s="49"/>
      <c r="B193" s="49"/>
      <c r="C193" s="169"/>
      <c r="D193" s="49"/>
      <c r="E193" s="49"/>
      <c r="F193" s="49"/>
      <c r="G193" s="49"/>
      <c r="H193" s="170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</row>
    <row r="194" spans="1:29">
      <c r="A194" s="49"/>
      <c r="B194" s="49"/>
      <c r="C194" s="169"/>
      <c r="D194" s="49"/>
      <c r="E194" s="49"/>
      <c r="F194" s="49"/>
      <c r="G194" s="49"/>
      <c r="H194" s="170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</row>
    <row r="195" spans="1:29">
      <c r="A195" s="49"/>
      <c r="B195" s="49"/>
      <c r="C195" s="169"/>
      <c r="D195" s="49"/>
      <c r="E195" s="49"/>
      <c r="F195" s="49"/>
      <c r="G195" s="49"/>
      <c r="H195" s="170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</row>
    <row r="196" spans="1:29">
      <c r="A196" s="49"/>
      <c r="B196" s="49"/>
      <c r="C196" s="169"/>
      <c r="D196" s="49"/>
      <c r="E196" s="49"/>
      <c r="F196" s="49"/>
      <c r="G196" s="49"/>
      <c r="H196" s="170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</row>
    <row r="197" spans="1:29">
      <c r="A197" s="49"/>
      <c r="B197" s="49"/>
      <c r="C197" s="169"/>
      <c r="D197" s="49"/>
      <c r="E197" s="49"/>
      <c r="F197" s="49"/>
      <c r="G197" s="49"/>
      <c r="H197" s="170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</row>
    <row r="198" spans="1:29">
      <c r="A198" s="49"/>
      <c r="B198" s="49"/>
      <c r="C198" s="169"/>
      <c r="D198" s="49"/>
      <c r="E198" s="49"/>
      <c r="F198" s="49"/>
      <c r="G198" s="49"/>
      <c r="H198" s="170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</row>
    <row r="199" spans="1:29">
      <c r="A199" s="49"/>
      <c r="B199" s="49"/>
      <c r="C199" s="169"/>
      <c r="D199" s="49"/>
      <c r="E199" s="49"/>
      <c r="F199" s="49"/>
      <c r="G199" s="49"/>
      <c r="H199" s="170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</row>
    <row r="200" spans="1:29">
      <c r="A200" s="49"/>
      <c r="B200" s="49"/>
      <c r="C200" s="169"/>
      <c r="D200" s="49"/>
      <c r="E200" s="49"/>
      <c r="F200" s="49"/>
      <c r="G200" s="49"/>
      <c r="H200" s="170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</row>
    <row r="201" spans="1:29">
      <c r="A201" s="49"/>
      <c r="B201" s="49"/>
      <c r="C201" s="169"/>
      <c r="D201" s="49"/>
      <c r="E201" s="49"/>
      <c r="F201" s="49"/>
      <c r="G201" s="49"/>
      <c r="H201" s="170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</row>
    <row r="202" spans="1:29">
      <c r="A202" s="49"/>
      <c r="B202" s="49"/>
      <c r="C202" s="169"/>
      <c r="D202" s="49"/>
      <c r="E202" s="49"/>
      <c r="F202" s="49"/>
      <c r="G202" s="49"/>
      <c r="H202" s="170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</row>
    <row r="203" spans="1:29">
      <c r="A203" s="49"/>
      <c r="B203" s="49"/>
      <c r="C203" s="169"/>
      <c r="D203" s="49"/>
      <c r="E203" s="49"/>
      <c r="F203" s="49"/>
      <c r="G203" s="49"/>
      <c r="H203" s="170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</row>
    <row r="204" spans="1:29">
      <c r="A204" s="49"/>
      <c r="B204" s="49"/>
      <c r="C204" s="169"/>
      <c r="D204" s="49"/>
      <c r="E204" s="49"/>
      <c r="F204" s="49"/>
      <c r="G204" s="49"/>
      <c r="H204" s="170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</row>
    <row r="205" spans="1:29">
      <c r="A205" s="49"/>
      <c r="B205" s="49"/>
      <c r="C205" s="169"/>
      <c r="D205" s="49"/>
      <c r="E205" s="49"/>
      <c r="F205" s="49"/>
      <c r="G205" s="49"/>
      <c r="H205" s="170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</row>
    <row r="206" spans="1:29">
      <c r="A206" s="49"/>
      <c r="B206" s="49"/>
      <c r="C206" s="169"/>
      <c r="D206" s="49"/>
      <c r="E206" s="49"/>
      <c r="F206" s="49"/>
      <c r="G206" s="49"/>
      <c r="H206" s="170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</row>
    <row r="207" spans="1:29">
      <c r="A207" s="49"/>
      <c r="B207" s="49"/>
      <c r="C207" s="169"/>
      <c r="D207" s="49"/>
      <c r="E207" s="49"/>
      <c r="F207" s="49"/>
      <c r="G207" s="49"/>
      <c r="H207" s="170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</row>
    <row r="208" spans="1:29">
      <c r="A208" s="49"/>
      <c r="B208" s="49"/>
      <c r="C208" s="169"/>
      <c r="D208" s="49"/>
      <c r="E208" s="49"/>
      <c r="F208" s="49"/>
      <c r="G208" s="49"/>
      <c r="H208" s="170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</row>
    <row r="209" spans="1:29">
      <c r="A209" s="49"/>
      <c r="B209" s="49"/>
      <c r="C209" s="169"/>
      <c r="D209" s="49"/>
      <c r="E209" s="49"/>
      <c r="F209" s="49"/>
      <c r="G209" s="49"/>
      <c r="H209" s="170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</row>
    <row r="210" spans="1:29">
      <c r="A210" s="49"/>
      <c r="B210" s="49"/>
      <c r="C210" s="169"/>
      <c r="D210" s="49"/>
      <c r="E210" s="49"/>
      <c r="F210" s="49"/>
      <c r="G210" s="49"/>
      <c r="H210" s="170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</row>
    <row r="211" spans="1:29">
      <c r="A211" s="49"/>
      <c r="B211" s="49"/>
      <c r="C211" s="169"/>
      <c r="D211" s="49"/>
      <c r="E211" s="49"/>
      <c r="F211" s="49"/>
      <c r="G211" s="49"/>
      <c r="H211" s="170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</row>
    <row r="212" spans="1:29">
      <c r="A212" s="49"/>
      <c r="B212" s="49"/>
      <c r="C212" s="169"/>
      <c r="D212" s="49"/>
      <c r="E212" s="49"/>
      <c r="F212" s="49"/>
      <c r="G212" s="49"/>
      <c r="H212" s="170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</row>
    <row r="213" spans="1:29">
      <c r="A213" s="49"/>
      <c r="B213" s="49"/>
      <c r="C213" s="169"/>
      <c r="D213" s="49"/>
      <c r="E213" s="49"/>
      <c r="F213" s="49"/>
      <c r="G213" s="49"/>
      <c r="H213" s="170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</row>
    <row r="214" spans="1:29">
      <c r="A214" s="49"/>
      <c r="B214" s="49"/>
      <c r="C214" s="169"/>
      <c r="D214" s="49"/>
      <c r="E214" s="49"/>
      <c r="F214" s="49"/>
      <c r="G214" s="49"/>
      <c r="H214" s="170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</row>
    <row r="215" spans="1:29">
      <c r="A215" s="49"/>
      <c r="B215" s="49"/>
      <c r="C215" s="169"/>
      <c r="D215" s="49"/>
      <c r="E215" s="49"/>
      <c r="F215" s="49"/>
      <c r="G215" s="49"/>
      <c r="H215" s="170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</row>
    <row r="216" spans="1:29">
      <c r="A216" s="49"/>
      <c r="B216" s="49"/>
      <c r="C216" s="169"/>
      <c r="D216" s="49"/>
      <c r="E216" s="49"/>
      <c r="F216" s="49"/>
      <c r="G216" s="49"/>
      <c r="H216" s="170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</row>
    <row r="217" spans="1:29">
      <c r="A217" s="49"/>
      <c r="B217" s="49"/>
      <c r="C217" s="169"/>
      <c r="D217" s="49"/>
      <c r="E217" s="49"/>
      <c r="F217" s="49"/>
      <c r="G217" s="49"/>
      <c r="H217" s="170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</row>
    <row r="218" spans="1:29">
      <c r="A218" s="49"/>
      <c r="B218" s="49"/>
      <c r="C218" s="169"/>
      <c r="D218" s="49"/>
      <c r="E218" s="49"/>
      <c r="F218" s="49"/>
      <c r="G218" s="49"/>
      <c r="H218" s="170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</row>
    <row r="219" spans="1:29">
      <c r="A219" s="49"/>
      <c r="B219" s="49"/>
      <c r="C219" s="169"/>
      <c r="D219" s="49"/>
      <c r="E219" s="49"/>
      <c r="F219" s="49"/>
      <c r="G219" s="49"/>
      <c r="H219" s="170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</row>
    <row r="220" spans="1:29">
      <c r="A220" s="49"/>
      <c r="B220" s="49"/>
      <c r="C220" s="169"/>
      <c r="D220" s="49"/>
      <c r="E220" s="49"/>
      <c r="F220" s="49"/>
      <c r="G220" s="49"/>
      <c r="H220" s="170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</row>
    <row r="221" spans="1:29">
      <c r="A221" s="49"/>
      <c r="B221" s="49"/>
      <c r="C221" s="169"/>
      <c r="D221" s="49"/>
      <c r="E221" s="49"/>
      <c r="F221" s="49"/>
      <c r="G221" s="49"/>
      <c r="H221" s="170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</row>
    <row r="222" spans="1:29">
      <c r="A222" s="49"/>
      <c r="B222" s="49"/>
      <c r="C222" s="169"/>
      <c r="D222" s="49"/>
      <c r="E222" s="49"/>
      <c r="F222" s="49"/>
      <c r="G222" s="49"/>
      <c r="H222" s="170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</row>
    <row r="223" spans="1:29">
      <c r="A223" s="49"/>
      <c r="B223" s="49"/>
      <c r="C223" s="169"/>
      <c r="D223" s="49"/>
      <c r="E223" s="49"/>
      <c r="F223" s="49"/>
      <c r="G223" s="49"/>
      <c r="H223" s="170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</row>
    <row r="224" spans="1:29">
      <c r="A224" s="49"/>
      <c r="B224" s="49"/>
      <c r="C224" s="169"/>
      <c r="D224" s="49"/>
      <c r="E224" s="49"/>
      <c r="F224" s="49"/>
      <c r="G224" s="49"/>
      <c r="H224" s="170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</row>
    <row r="225" spans="1:29">
      <c r="A225" s="49"/>
      <c r="B225" s="49"/>
      <c r="C225" s="169"/>
      <c r="D225" s="49"/>
      <c r="E225" s="49"/>
      <c r="F225" s="49"/>
      <c r="G225" s="49"/>
      <c r="H225" s="170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</row>
    <row r="226" spans="1:29">
      <c r="A226" s="49"/>
      <c r="B226" s="49"/>
      <c r="C226" s="169"/>
      <c r="D226" s="49"/>
      <c r="E226" s="49"/>
      <c r="F226" s="49"/>
      <c r="G226" s="49"/>
      <c r="H226" s="170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</row>
    <row r="227" spans="1:29">
      <c r="A227" s="49"/>
      <c r="B227" s="49"/>
      <c r="C227" s="169"/>
      <c r="D227" s="49"/>
      <c r="E227" s="49"/>
      <c r="F227" s="49"/>
      <c r="G227" s="49"/>
      <c r="H227" s="170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</row>
    <row r="228" spans="1:29">
      <c r="A228" s="49"/>
      <c r="B228" s="49"/>
      <c r="C228" s="169"/>
      <c r="D228" s="49"/>
      <c r="E228" s="49"/>
      <c r="F228" s="49"/>
      <c r="G228" s="49"/>
      <c r="H228" s="170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</row>
    <row r="229" spans="1:29">
      <c r="A229" s="49"/>
      <c r="B229" s="49"/>
      <c r="C229" s="169"/>
      <c r="D229" s="49"/>
      <c r="E229" s="49"/>
      <c r="F229" s="49"/>
      <c r="G229" s="49"/>
      <c r="H229" s="170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</row>
    <row r="230" spans="1:29">
      <c r="A230" s="49"/>
      <c r="B230" s="49"/>
      <c r="C230" s="169"/>
      <c r="D230" s="49"/>
      <c r="E230" s="49"/>
      <c r="F230" s="49"/>
      <c r="G230" s="49"/>
      <c r="H230" s="170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</row>
    <row r="231" spans="1:29">
      <c r="A231" s="49"/>
      <c r="B231" s="49"/>
      <c r="C231" s="169"/>
      <c r="D231" s="49"/>
      <c r="E231" s="49"/>
      <c r="F231" s="49"/>
      <c r="G231" s="49"/>
      <c r="H231" s="170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</row>
    <row r="232" spans="1:29">
      <c r="A232" s="49"/>
      <c r="B232" s="49"/>
      <c r="C232" s="169"/>
      <c r="D232" s="49"/>
      <c r="E232" s="49"/>
      <c r="F232" s="49"/>
      <c r="G232" s="49"/>
      <c r="H232" s="170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</row>
    <row r="233" spans="1:29">
      <c r="A233" s="49"/>
      <c r="B233" s="49"/>
      <c r="C233" s="169"/>
      <c r="D233" s="49"/>
      <c r="E233" s="49"/>
      <c r="F233" s="49"/>
      <c r="G233" s="49"/>
      <c r="H233" s="170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</row>
    <row r="234" spans="1:29">
      <c r="A234" s="49"/>
      <c r="B234" s="49"/>
      <c r="C234" s="169"/>
      <c r="D234" s="49"/>
      <c r="E234" s="49"/>
      <c r="F234" s="49"/>
      <c r="G234" s="49"/>
      <c r="H234" s="170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</row>
    <row r="235" spans="1:29">
      <c r="A235" s="49"/>
      <c r="B235" s="49"/>
      <c r="C235" s="169"/>
      <c r="D235" s="49"/>
      <c r="E235" s="49"/>
      <c r="F235" s="49"/>
      <c r="G235" s="49"/>
      <c r="H235" s="170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</row>
    <row r="236" spans="1:29">
      <c r="A236" s="49"/>
      <c r="B236" s="49"/>
      <c r="C236" s="169"/>
      <c r="D236" s="49"/>
      <c r="E236" s="49"/>
      <c r="F236" s="49"/>
      <c r="G236" s="49"/>
      <c r="H236" s="170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</row>
    <row r="237" spans="1:29">
      <c r="A237" s="49"/>
      <c r="B237" s="49"/>
      <c r="C237" s="169"/>
      <c r="D237" s="49"/>
      <c r="E237" s="49"/>
      <c r="F237" s="49"/>
      <c r="G237" s="49"/>
      <c r="H237" s="170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</row>
    <row r="238" spans="1:29">
      <c r="A238" s="49"/>
      <c r="B238" s="49"/>
      <c r="C238" s="169"/>
      <c r="D238" s="49"/>
      <c r="E238" s="49"/>
      <c r="F238" s="49"/>
      <c r="G238" s="49"/>
      <c r="H238" s="170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</row>
    <row r="239" spans="1:29">
      <c r="A239" s="49"/>
      <c r="B239" s="49"/>
      <c r="C239" s="169"/>
      <c r="D239" s="49"/>
      <c r="E239" s="49"/>
      <c r="F239" s="49"/>
      <c r="G239" s="49"/>
      <c r="H239" s="170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</row>
    <row r="240" spans="1:29">
      <c r="A240" s="49"/>
      <c r="B240" s="49"/>
      <c r="C240" s="169"/>
      <c r="D240" s="49"/>
      <c r="E240" s="49"/>
      <c r="F240" s="49"/>
      <c r="G240" s="49"/>
      <c r="H240" s="170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</row>
    <row r="241" spans="1:29">
      <c r="A241" s="49"/>
      <c r="B241" s="49"/>
      <c r="C241" s="169"/>
      <c r="D241" s="49"/>
      <c r="E241" s="49"/>
      <c r="F241" s="49"/>
      <c r="G241" s="49"/>
      <c r="H241" s="170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</row>
    <row r="242" spans="1:29">
      <c r="A242" s="49"/>
      <c r="B242" s="49"/>
      <c r="C242" s="169"/>
      <c r="D242" s="49"/>
      <c r="E242" s="49"/>
      <c r="F242" s="49"/>
      <c r="G242" s="49"/>
      <c r="H242" s="170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</row>
    <row r="243" spans="1:29">
      <c r="A243" s="49"/>
      <c r="B243" s="49"/>
      <c r="C243" s="169"/>
      <c r="D243" s="49"/>
      <c r="E243" s="49"/>
      <c r="F243" s="49"/>
      <c r="G243" s="49"/>
      <c r="H243" s="170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</row>
    <row r="244" spans="1:29">
      <c r="A244" s="49"/>
      <c r="B244" s="49"/>
      <c r="C244" s="169"/>
      <c r="D244" s="49"/>
      <c r="E244" s="49"/>
      <c r="F244" s="49"/>
      <c r="G244" s="49"/>
      <c r="H244" s="170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</row>
    <row r="245" spans="1:29">
      <c r="A245" s="49"/>
      <c r="B245" s="49"/>
      <c r="C245" s="169"/>
      <c r="D245" s="49"/>
      <c r="E245" s="49"/>
      <c r="F245" s="49"/>
      <c r="G245" s="49"/>
      <c r="H245" s="170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</row>
    <row r="246" spans="1:29">
      <c r="A246" s="49"/>
      <c r="B246" s="49"/>
      <c r="C246" s="169"/>
      <c r="D246" s="49"/>
      <c r="E246" s="49"/>
      <c r="F246" s="49"/>
      <c r="G246" s="49"/>
      <c r="H246" s="170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</row>
    <row r="247" spans="1:29">
      <c r="A247" s="49"/>
      <c r="B247" s="49"/>
      <c r="C247" s="169"/>
      <c r="D247" s="49"/>
      <c r="E247" s="49"/>
      <c r="F247" s="49"/>
      <c r="G247" s="49"/>
      <c r="H247" s="170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</row>
    <row r="248" spans="1:29">
      <c r="A248" s="49"/>
      <c r="B248" s="49"/>
      <c r="C248" s="169"/>
      <c r="D248" s="49"/>
      <c r="E248" s="49"/>
      <c r="F248" s="49"/>
      <c r="G248" s="49"/>
      <c r="H248" s="170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</row>
    <row r="249" spans="1:29">
      <c r="A249" s="49"/>
      <c r="B249" s="49"/>
      <c r="C249" s="169"/>
      <c r="D249" s="49"/>
      <c r="E249" s="49"/>
      <c r="F249" s="49"/>
      <c r="G249" s="49"/>
      <c r="H249" s="170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</row>
    <row r="250" spans="1:29">
      <c r="A250" s="49"/>
      <c r="B250" s="49"/>
      <c r="C250" s="169"/>
      <c r="D250" s="49"/>
      <c r="E250" s="49"/>
      <c r="F250" s="49"/>
      <c r="G250" s="49"/>
      <c r="H250" s="170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</row>
    <row r="251" spans="1:29">
      <c r="A251" s="49"/>
      <c r="B251" s="49"/>
      <c r="C251" s="169"/>
      <c r="D251" s="49"/>
      <c r="E251" s="49"/>
      <c r="F251" s="49"/>
      <c r="G251" s="49"/>
      <c r="H251" s="170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</row>
    <row r="252" spans="1:29">
      <c r="A252" s="49"/>
      <c r="B252" s="49"/>
      <c r="C252" s="169"/>
      <c r="D252" s="49"/>
      <c r="E252" s="49"/>
      <c r="F252" s="49"/>
      <c r="G252" s="49"/>
      <c r="H252" s="170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</row>
    <row r="253" spans="1:29">
      <c r="A253" s="49"/>
      <c r="B253" s="49"/>
      <c r="C253" s="169"/>
      <c r="D253" s="49"/>
      <c r="E253" s="49"/>
      <c r="F253" s="49"/>
      <c r="G253" s="49"/>
      <c r="H253" s="170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</row>
    <row r="254" spans="1:29">
      <c r="A254" s="49"/>
      <c r="B254" s="49"/>
      <c r="C254" s="169"/>
      <c r="D254" s="49"/>
      <c r="E254" s="49"/>
      <c r="F254" s="49"/>
      <c r="G254" s="49"/>
      <c r="H254" s="170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</row>
    <row r="255" spans="1:29">
      <c r="A255" s="49"/>
      <c r="B255" s="49"/>
      <c r="C255" s="169"/>
      <c r="D255" s="49"/>
      <c r="E255" s="49"/>
      <c r="F255" s="49"/>
      <c r="G255" s="49"/>
      <c r="H255" s="170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</row>
    <row r="256" spans="1:29">
      <c r="A256" s="49"/>
      <c r="B256" s="49"/>
      <c r="C256" s="169"/>
      <c r="D256" s="49"/>
      <c r="E256" s="49"/>
      <c r="F256" s="49"/>
      <c r="G256" s="49"/>
      <c r="H256" s="170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</row>
    <row r="257" spans="1:29">
      <c r="A257" s="49"/>
      <c r="B257" s="49"/>
      <c r="C257" s="169"/>
      <c r="D257" s="49"/>
      <c r="E257" s="49"/>
      <c r="F257" s="49"/>
      <c r="G257" s="49"/>
      <c r="H257" s="170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</row>
    <row r="258" spans="1:29">
      <c r="A258" s="49"/>
      <c r="B258" s="49"/>
      <c r="C258" s="169"/>
      <c r="D258" s="49"/>
      <c r="E258" s="49"/>
      <c r="F258" s="49"/>
      <c r="G258" s="49"/>
      <c r="H258" s="170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</row>
    <row r="259" spans="1:29">
      <c r="A259" s="49"/>
      <c r="B259" s="49"/>
      <c r="C259" s="169"/>
      <c r="D259" s="49"/>
      <c r="E259" s="49"/>
      <c r="F259" s="49"/>
      <c r="G259" s="49"/>
      <c r="H259" s="170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</row>
    <row r="260" spans="1:29">
      <c r="A260" s="49"/>
      <c r="B260" s="49"/>
      <c r="C260" s="169"/>
      <c r="D260" s="49"/>
      <c r="E260" s="49"/>
      <c r="F260" s="49"/>
      <c r="G260" s="49"/>
      <c r="H260" s="170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</row>
    <row r="261" spans="1:29">
      <c r="A261" s="49"/>
      <c r="B261" s="49"/>
      <c r="C261" s="169"/>
      <c r="D261" s="49"/>
      <c r="E261" s="49"/>
      <c r="F261" s="49"/>
      <c r="G261" s="49"/>
      <c r="H261" s="170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</row>
    <row r="262" spans="1:29">
      <c r="A262" s="49"/>
      <c r="B262" s="49"/>
      <c r="C262" s="169"/>
      <c r="D262" s="49"/>
      <c r="E262" s="49"/>
      <c r="F262" s="49"/>
      <c r="G262" s="49"/>
      <c r="H262" s="170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</row>
    <row r="263" spans="1:29">
      <c r="A263" s="49"/>
      <c r="B263" s="49"/>
      <c r="C263" s="169"/>
      <c r="D263" s="49"/>
      <c r="E263" s="49"/>
      <c r="F263" s="49"/>
      <c r="G263" s="49"/>
      <c r="H263" s="170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</row>
    <row r="264" spans="1:29">
      <c r="A264" s="49"/>
      <c r="B264" s="49"/>
      <c r="C264" s="169"/>
      <c r="D264" s="49"/>
      <c r="E264" s="49"/>
      <c r="F264" s="49"/>
      <c r="G264" s="49"/>
      <c r="H264" s="170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</row>
    <row r="265" spans="1:29">
      <c r="A265" s="49"/>
      <c r="B265" s="49"/>
      <c r="C265" s="169"/>
      <c r="D265" s="49"/>
      <c r="E265" s="49"/>
      <c r="F265" s="49"/>
      <c r="G265" s="49"/>
      <c r="H265" s="170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</row>
    <row r="266" spans="1:29">
      <c r="A266" s="49"/>
      <c r="B266" s="49"/>
      <c r="C266" s="169"/>
      <c r="D266" s="49"/>
      <c r="E266" s="49"/>
      <c r="F266" s="49"/>
      <c r="G266" s="49"/>
      <c r="H266" s="170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</row>
    <row r="267" spans="1:29">
      <c r="A267" s="49"/>
      <c r="B267" s="49"/>
      <c r="C267" s="169"/>
      <c r="D267" s="49"/>
      <c r="E267" s="49"/>
      <c r="F267" s="49"/>
      <c r="G267" s="49"/>
      <c r="H267" s="170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</row>
    <row r="268" spans="1:29">
      <c r="A268" s="49"/>
      <c r="B268" s="49"/>
      <c r="C268" s="169"/>
      <c r="D268" s="49"/>
      <c r="E268" s="49"/>
      <c r="F268" s="49"/>
      <c r="G268" s="49"/>
      <c r="H268" s="170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</row>
    <row r="269" spans="1:29">
      <c r="A269" s="49"/>
      <c r="B269" s="49"/>
      <c r="C269" s="169"/>
      <c r="D269" s="49"/>
      <c r="E269" s="49"/>
      <c r="F269" s="49"/>
      <c r="G269" s="49"/>
      <c r="H269" s="170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</row>
    <row r="270" spans="1:29">
      <c r="A270" s="49"/>
      <c r="B270" s="49"/>
      <c r="C270" s="169"/>
      <c r="D270" s="49"/>
      <c r="E270" s="49"/>
      <c r="F270" s="49"/>
      <c r="G270" s="49"/>
      <c r="H270" s="170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</row>
    <row r="271" spans="1:29">
      <c r="A271" s="49"/>
      <c r="B271" s="49"/>
      <c r="C271" s="169"/>
      <c r="D271" s="49"/>
      <c r="E271" s="49"/>
      <c r="F271" s="49"/>
      <c r="G271" s="49"/>
      <c r="H271" s="170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</row>
    <row r="272" spans="1:29">
      <c r="A272" s="49"/>
      <c r="B272" s="49"/>
      <c r="C272" s="169"/>
      <c r="D272" s="49"/>
      <c r="E272" s="49"/>
      <c r="F272" s="49"/>
      <c r="G272" s="49"/>
      <c r="H272" s="170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</row>
    <row r="273" spans="1:29">
      <c r="A273" s="49"/>
      <c r="B273" s="49"/>
      <c r="C273" s="169"/>
      <c r="D273" s="49"/>
      <c r="E273" s="49"/>
      <c r="F273" s="49"/>
      <c r="G273" s="49"/>
      <c r="H273" s="170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</row>
    <row r="274" spans="1:29">
      <c r="A274" s="49"/>
      <c r="B274" s="49"/>
      <c r="C274" s="169"/>
      <c r="D274" s="49"/>
      <c r="E274" s="49"/>
      <c r="F274" s="49"/>
      <c r="G274" s="49"/>
      <c r="H274" s="170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</row>
    <row r="275" spans="1:29">
      <c r="A275" s="49"/>
      <c r="B275" s="49"/>
      <c r="C275" s="169"/>
      <c r="D275" s="49"/>
      <c r="E275" s="49"/>
      <c r="F275" s="49"/>
      <c r="G275" s="49"/>
      <c r="H275" s="170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</row>
    <row r="276" spans="1:29">
      <c r="A276" s="49"/>
      <c r="B276" s="49"/>
      <c r="C276" s="169"/>
      <c r="D276" s="49"/>
      <c r="E276" s="49"/>
      <c r="F276" s="49"/>
      <c r="G276" s="49"/>
      <c r="H276" s="170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</row>
    <row r="277" spans="1:29">
      <c r="A277" s="49"/>
      <c r="B277" s="49"/>
      <c r="C277" s="169"/>
      <c r="D277" s="49"/>
      <c r="E277" s="49"/>
      <c r="F277" s="49"/>
      <c r="G277" s="49"/>
      <c r="H277" s="170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</row>
    <row r="278" spans="1:29">
      <c r="A278" s="49"/>
      <c r="B278" s="49"/>
      <c r="C278" s="169"/>
      <c r="D278" s="49"/>
      <c r="E278" s="49"/>
      <c r="F278" s="49"/>
      <c r="G278" s="49"/>
      <c r="H278" s="170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</row>
    <row r="279" spans="1:29">
      <c r="A279" s="49"/>
      <c r="B279" s="49"/>
      <c r="C279" s="169"/>
      <c r="D279" s="49"/>
      <c r="E279" s="49"/>
      <c r="F279" s="49"/>
      <c r="G279" s="49"/>
      <c r="H279" s="170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</row>
    <row r="280" spans="1:29">
      <c r="A280" s="49"/>
      <c r="B280" s="49"/>
      <c r="C280" s="169"/>
      <c r="D280" s="49"/>
      <c r="E280" s="49"/>
      <c r="F280" s="49"/>
      <c r="G280" s="49"/>
      <c r="H280" s="170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</row>
    <row r="281" spans="1:29">
      <c r="A281" s="49"/>
      <c r="B281" s="49"/>
      <c r="C281" s="169"/>
      <c r="D281" s="49"/>
      <c r="E281" s="49"/>
      <c r="F281" s="49"/>
      <c r="G281" s="49"/>
      <c r="H281" s="170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</row>
    <row r="282" spans="1:29">
      <c r="A282" s="49"/>
      <c r="B282" s="49"/>
      <c r="C282" s="169"/>
      <c r="D282" s="49"/>
      <c r="E282" s="49"/>
      <c r="F282" s="49"/>
      <c r="G282" s="49"/>
      <c r="H282" s="170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</row>
    <row r="283" spans="1:29">
      <c r="A283" s="49"/>
      <c r="B283" s="49"/>
      <c r="C283" s="169"/>
      <c r="D283" s="49"/>
      <c r="E283" s="49"/>
      <c r="F283" s="49"/>
      <c r="G283" s="49"/>
      <c r="H283" s="170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</row>
    <row r="284" spans="1:29">
      <c r="A284" s="49"/>
      <c r="B284" s="49"/>
      <c r="C284" s="169"/>
      <c r="D284" s="49"/>
      <c r="E284" s="49"/>
      <c r="F284" s="49"/>
      <c r="G284" s="49"/>
      <c r="H284" s="170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</row>
    <row r="285" spans="1:29">
      <c r="A285" s="49"/>
      <c r="B285" s="49"/>
      <c r="C285" s="169"/>
      <c r="D285" s="49"/>
      <c r="E285" s="49"/>
      <c r="F285" s="49"/>
      <c r="G285" s="49"/>
      <c r="H285" s="170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</row>
    <row r="286" spans="1:29">
      <c r="A286" s="49"/>
      <c r="B286" s="49"/>
      <c r="C286" s="169"/>
      <c r="D286" s="49"/>
      <c r="E286" s="49"/>
      <c r="F286" s="49"/>
      <c r="G286" s="49"/>
      <c r="H286" s="170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</row>
    <row r="287" spans="1:29">
      <c r="A287" s="49"/>
      <c r="B287" s="49"/>
      <c r="C287" s="169"/>
      <c r="D287" s="49"/>
      <c r="E287" s="49"/>
      <c r="F287" s="49"/>
      <c r="G287" s="49"/>
      <c r="H287" s="170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</row>
    <row r="288" spans="1:29">
      <c r="A288" s="49"/>
      <c r="B288" s="49"/>
      <c r="C288" s="169"/>
      <c r="D288" s="49"/>
      <c r="E288" s="49"/>
      <c r="F288" s="49"/>
      <c r="G288" s="49"/>
      <c r="H288" s="170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</row>
    <row r="289" spans="1:29">
      <c r="A289" s="49"/>
      <c r="B289" s="49"/>
      <c r="C289" s="169"/>
      <c r="D289" s="49"/>
      <c r="E289" s="49"/>
      <c r="F289" s="49"/>
      <c r="G289" s="49"/>
      <c r="H289" s="170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</row>
    <row r="290" spans="1:29">
      <c r="A290" s="49"/>
      <c r="B290" s="49"/>
      <c r="C290" s="169"/>
      <c r="D290" s="49"/>
      <c r="E290" s="49"/>
      <c r="F290" s="49"/>
      <c r="G290" s="49"/>
      <c r="H290" s="170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</row>
    <row r="291" spans="1:29">
      <c r="A291" s="49"/>
      <c r="B291" s="49"/>
      <c r="C291" s="169"/>
      <c r="D291" s="49"/>
      <c r="E291" s="49"/>
      <c r="F291" s="49"/>
      <c r="G291" s="49"/>
      <c r="H291" s="170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</row>
    <row r="292" spans="1:29">
      <c r="A292" s="49"/>
      <c r="B292" s="49"/>
      <c r="C292" s="169"/>
      <c r="D292" s="49"/>
      <c r="E292" s="49"/>
      <c r="F292" s="49"/>
      <c r="G292" s="49"/>
      <c r="H292" s="170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</row>
    <row r="293" spans="1:29">
      <c r="A293" s="49"/>
      <c r="B293" s="49"/>
      <c r="C293" s="169"/>
      <c r="D293" s="49"/>
      <c r="E293" s="49"/>
      <c r="F293" s="49"/>
      <c r="G293" s="49"/>
      <c r="H293" s="170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</row>
    <row r="294" spans="1:29">
      <c r="A294" s="49"/>
      <c r="B294" s="49"/>
      <c r="C294" s="169"/>
      <c r="D294" s="49"/>
      <c r="E294" s="49"/>
      <c r="F294" s="49"/>
      <c r="G294" s="49"/>
      <c r="H294" s="170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</row>
    <row r="295" spans="1:29">
      <c r="A295" s="49"/>
      <c r="B295" s="49"/>
      <c r="C295" s="169"/>
      <c r="D295" s="49"/>
      <c r="E295" s="49"/>
      <c r="F295" s="49"/>
      <c r="G295" s="49"/>
      <c r="H295" s="170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</row>
    <row r="296" spans="1:29">
      <c r="A296" s="49"/>
      <c r="B296" s="49"/>
      <c r="C296" s="169"/>
      <c r="D296" s="49"/>
      <c r="E296" s="49"/>
      <c r="F296" s="49"/>
      <c r="G296" s="49"/>
      <c r="H296" s="170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</row>
    <row r="297" spans="1:29">
      <c r="A297" s="49"/>
      <c r="B297" s="49"/>
      <c r="C297" s="169"/>
      <c r="D297" s="49"/>
      <c r="E297" s="49"/>
      <c r="F297" s="49"/>
      <c r="G297" s="49"/>
      <c r="H297" s="170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</row>
    <row r="298" spans="1:29">
      <c r="A298" s="49"/>
      <c r="B298" s="49"/>
      <c r="C298" s="169"/>
      <c r="D298" s="49"/>
      <c r="E298" s="49"/>
      <c r="F298" s="49"/>
      <c r="G298" s="49"/>
      <c r="H298" s="170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</row>
    <row r="299" spans="1:29">
      <c r="A299" s="49"/>
      <c r="B299" s="49"/>
      <c r="C299" s="169"/>
      <c r="D299" s="49"/>
      <c r="E299" s="49"/>
      <c r="F299" s="49"/>
      <c r="G299" s="49"/>
      <c r="H299" s="170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</row>
    <row r="300" spans="1:29">
      <c r="A300" s="49"/>
      <c r="B300" s="49"/>
      <c r="C300" s="169"/>
      <c r="D300" s="49"/>
      <c r="E300" s="49"/>
      <c r="F300" s="49"/>
      <c r="G300" s="49"/>
      <c r="H300" s="170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</row>
    <row r="301" spans="1:29">
      <c r="B301" s="49"/>
      <c r="C301" s="169"/>
      <c r="D301" s="49"/>
      <c r="E301" s="49"/>
      <c r="F301" s="49"/>
      <c r="G301" s="49"/>
      <c r="H301" s="170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</row>
    <row r="302" spans="1:29">
      <c r="B302" s="49"/>
      <c r="C302" s="169"/>
      <c r="D302" s="49"/>
      <c r="E302" s="49"/>
      <c r="F302" s="49"/>
      <c r="G302" s="49"/>
      <c r="H302" s="170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</row>
    <row r="303" spans="1:29">
      <c r="B303" s="49"/>
      <c r="C303" s="169"/>
      <c r="D303" s="49"/>
      <c r="E303" s="49"/>
      <c r="F303" s="49"/>
      <c r="G303" s="49"/>
      <c r="H303" s="170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</row>
    <row r="304" spans="1:29">
      <c r="B304" s="49"/>
      <c r="C304" s="169"/>
      <c r="D304" s="49"/>
      <c r="E304" s="49"/>
      <c r="F304" s="49"/>
      <c r="G304" s="49"/>
      <c r="H304" s="170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</row>
    <row r="305" spans="2:29">
      <c r="B305" s="49"/>
      <c r="C305" s="169"/>
      <c r="D305" s="49"/>
      <c r="E305" s="49"/>
      <c r="F305" s="49"/>
      <c r="G305" s="49"/>
      <c r="H305" s="170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</row>
    <row r="306" spans="2:29">
      <c r="B306" s="49"/>
      <c r="C306" s="169"/>
      <c r="D306" s="49"/>
      <c r="E306" s="49"/>
      <c r="F306" s="49"/>
      <c r="G306" s="49"/>
      <c r="H306" s="170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</row>
    <row r="307" spans="2:29">
      <c r="B307" s="49"/>
      <c r="C307" s="169"/>
      <c r="D307" s="49"/>
      <c r="E307" s="49"/>
      <c r="F307" s="49"/>
      <c r="G307" s="49"/>
      <c r="H307" s="170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</row>
    <row r="308" spans="2:29">
      <c r="B308" s="49"/>
      <c r="C308" s="169"/>
      <c r="D308" s="49"/>
      <c r="E308" s="49"/>
      <c r="F308" s="49"/>
      <c r="G308" s="49"/>
      <c r="H308" s="170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</row>
    <row r="309" spans="2:29">
      <c r="B309" s="49"/>
      <c r="C309" s="169"/>
      <c r="D309" s="49"/>
      <c r="E309" s="49"/>
      <c r="F309" s="49"/>
      <c r="G309" s="49"/>
      <c r="H309" s="170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</row>
    <row r="310" spans="2:29">
      <c r="B310" s="49"/>
      <c r="C310" s="169"/>
      <c r="D310" s="49"/>
      <c r="E310" s="49"/>
      <c r="F310" s="49"/>
      <c r="G310" s="49"/>
      <c r="H310" s="170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</row>
    <row r="311" spans="2:29">
      <c r="B311" s="49"/>
      <c r="C311" s="169"/>
      <c r="D311" s="49"/>
      <c r="E311" s="49"/>
      <c r="F311" s="49"/>
      <c r="G311" s="49"/>
      <c r="H311" s="170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</row>
    <row r="312" spans="2:29">
      <c r="B312" s="49"/>
      <c r="C312" s="169"/>
      <c r="D312" s="49"/>
      <c r="E312" s="49"/>
      <c r="F312" s="49"/>
      <c r="G312" s="49"/>
      <c r="H312" s="170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</row>
    <row r="313" spans="2:29">
      <c r="B313" s="49"/>
      <c r="C313" s="169"/>
      <c r="D313" s="49"/>
      <c r="E313" s="49"/>
      <c r="F313" s="49"/>
      <c r="G313" s="49"/>
      <c r="H313" s="170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</row>
    <row r="314" spans="2:29">
      <c r="B314" s="49"/>
      <c r="C314" s="169"/>
      <c r="D314" s="49"/>
      <c r="E314" s="49"/>
      <c r="F314" s="49"/>
      <c r="G314" s="49"/>
      <c r="H314" s="170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</row>
    <row r="315" spans="2:29">
      <c r="B315" s="49"/>
      <c r="C315" s="169"/>
      <c r="D315" s="49"/>
      <c r="E315" s="49"/>
      <c r="F315" s="49"/>
      <c r="G315" s="49"/>
      <c r="H315" s="170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</row>
    <row r="316" spans="2:29">
      <c r="B316" s="49"/>
      <c r="C316" s="169"/>
      <c r="D316" s="49"/>
      <c r="E316" s="49"/>
      <c r="F316" s="49"/>
      <c r="G316" s="49"/>
      <c r="H316" s="170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</row>
    <row r="317" spans="2:29">
      <c r="B317" s="49"/>
      <c r="C317" s="169"/>
      <c r="D317" s="49"/>
      <c r="E317" s="49"/>
      <c r="F317" s="49"/>
      <c r="G317" s="49"/>
      <c r="H317" s="170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</row>
    <row r="318" spans="2:29">
      <c r="B318" s="49"/>
      <c r="C318" s="169"/>
      <c r="D318" s="49"/>
      <c r="E318" s="49"/>
      <c r="F318" s="49"/>
      <c r="G318" s="49"/>
      <c r="H318" s="170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</row>
    <row r="319" spans="2:29">
      <c r="B319" s="49"/>
      <c r="C319" s="169"/>
      <c r="D319" s="49"/>
      <c r="E319" s="49"/>
      <c r="F319" s="49"/>
      <c r="G319" s="49"/>
      <c r="H319" s="170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</row>
    <row r="320" spans="2:29">
      <c r="B320" s="49"/>
      <c r="C320" s="169"/>
      <c r="D320" s="49"/>
      <c r="E320" s="49"/>
      <c r="F320" s="49"/>
      <c r="G320" s="49"/>
      <c r="H320" s="170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</row>
    <row r="321" spans="2:29">
      <c r="B321" s="49"/>
      <c r="C321" s="169"/>
      <c r="D321" s="49"/>
      <c r="E321" s="49"/>
      <c r="F321" s="49"/>
      <c r="G321" s="49"/>
      <c r="H321" s="170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</row>
    <row r="322" spans="2:29">
      <c r="B322" s="49"/>
      <c r="C322" s="169"/>
      <c r="D322" s="49"/>
      <c r="E322" s="49"/>
      <c r="F322" s="49"/>
      <c r="G322" s="49"/>
      <c r="H322" s="170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</row>
    <row r="323" spans="2:29">
      <c r="B323" s="49"/>
      <c r="C323" s="169"/>
      <c r="D323" s="49"/>
      <c r="E323" s="49"/>
      <c r="F323" s="49"/>
      <c r="G323" s="49"/>
      <c r="H323" s="170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</row>
    <row r="324" spans="2:29">
      <c r="B324" s="49"/>
      <c r="C324" s="169"/>
      <c r="D324" s="49"/>
      <c r="E324" s="49"/>
      <c r="F324" s="49"/>
      <c r="G324" s="49"/>
      <c r="H324" s="170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</row>
    <row r="325" spans="2:29">
      <c r="B325" s="49"/>
      <c r="C325" s="169"/>
      <c r="D325" s="49"/>
      <c r="E325" s="49"/>
      <c r="F325" s="49"/>
      <c r="G325" s="49"/>
      <c r="H325" s="170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</row>
    <row r="326" spans="2:29">
      <c r="B326" s="49"/>
      <c r="C326" s="169"/>
      <c r="D326" s="49"/>
      <c r="E326" s="49"/>
      <c r="F326" s="49"/>
      <c r="G326" s="49"/>
      <c r="H326" s="170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</row>
    <row r="327" spans="2:29">
      <c r="B327" s="49"/>
      <c r="C327" s="169"/>
      <c r="D327" s="49"/>
      <c r="E327" s="49"/>
      <c r="F327" s="49"/>
      <c r="G327" s="49"/>
      <c r="H327" s="170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</row>
    <row r="328" spans="2:29">
      <c r="B328" s="49"/>
      <c r="C328" s="169"/>
      <c r="D328" s="49"/>
      <c r="E328" s="49"/>
      <c r="F328" s="49"/>
      <c r="G328" s="49"/>
      <c r="H328" s="170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</row>
    <row r="329" spans="2:29">
      <c r="B329" s="49"/>
      <c r="C329" s="169"/>
      <c r="D329" s="49"/>
      <c r="E329" s="49"/>
      <c r="F329" s="49"/>
      <c r="G329" s="49"/>
      <c r="H329" s="170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</row>
    <row r="330" spans="2:29">
      <c r="B330" s="49"/>
      <c r="C330" s="169"/>
      <c r="D330" s="49"/>
      <c r="E330" s="49"/>
      <c r="F330" s="49"/>
      <c r="G330" s="49"/>
      <c r="H330" s="170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</row>
    <row r="331" spans="2:29">
      <c r="B331" s="49"/>
      <c r="C331" s="169"/>
      <c r="D331" s="49"/>
      <c r="E331" s="49"/>
      <c r="F331" s="49"/>
      <c r="G331" s="49"/>
      <c r="H331" s="170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</row>
    <row r="332" spans="2:29">
      <c r="B332" s="49"/>
      <c r="C332" s="169"/>
      <c r="D332" s="49"/>
      <c r="E332" s="49"/>
      <c r="F332" s="49"/>
      <c r="G332" s="49"/>
      <c r="H332" s="170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</row>
    <row r="333" spans="2:29">
      <c r="B333" s="49"/>
      <c r="C333" s="169"/>
      <c r="D333" s="49"/>
      <c r="E333" s="49"/>
      <c r="F333" s="49"/>
      <c r="G333" s="49"/>
      <c r="H333" s="170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</row>
    <row r="334" spans="2:29">
      <c r="B334" s="49"/>
      <c r="C334" s="169"/>
      <c r="D334" s="49"/>
      <c r="E334" s="49"/>
      <c r="F334" s="49"/>
      <c r="G334" s="49"/>
      <c r="H334" s="170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</row>
    <row r="335" spans="2:29">
      <c r="B335" s="49"/>
      <c r="C335" s="169"/>
      <c r="D335" s="49"/>
      <c r="E335" s="49"/>
      <c r="F335" s="49"/>
      <c r="G335" s="49"/>
      <c r="H335" s="170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</row>
    <row r="336" spans="2:29">
      <c r="B336" s="49"/>
      <c r="C336" s="169"/>
      <c r="D336" s="49"/>
      <c r="E336" s="49"/>
      <c r="F336" s="49"/>
      <c r="G336" s="49"/>
      <c r="H336" s="170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</row>
    <row r="337" spans="2:29">
      <c r="B337" s="49"/>
      <c r="C337" s="169"/>
      <c r="D337" s="49"/>
      <c r="E337" s="49"/>
      <c r="F337" s="49"/>
      <c r="G337" s="49"/>
      <c r="H337" s="170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</row>
    <row r="338" spans="2:29">
      <c r="B338" s="49"/>
      <c r="C338" s="169"/>
      <c r="D338" s="49"/>
      <c r="E338" s="49"/>
      <c r="F338" s="49"/>
      <c r="G338" s="49"/>
      <c r="H338" s="170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</row>
    <row r="339" spans="2:29">
      <c r="B339" s="49"/>
      <c r="C339" s="169"/>
      <c r="D339" s="49"/>
      <c r="E339" s="49"/>
      <c r="F339" s="49"/>
      <c r="G339" s="49"/>
      <c r="H339" s="170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</row>
    <row r="340" spans="2:29">
      <c r="B340" s="49"/>
      <c r="C340" s="169"/>
      <c r="D340" s="49"/>
      <c r="E340" s="49"/>
      <c r="F340" s="49"/>
      <c r="G340" s="49"/>
      <c r="H340" s="170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</row>
    <row r="341" spans="2:29">
      <c r="B341" s="49"/>
      <c r="C341" s="169"/>
      <c r="D341" s="49"/>
      <c r="E341" s="49"/>
      <c r="F341" s="49"/>
      <c r="G341" s="49"/>
      <c r="H341" s="170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</row>
    <row r="342" spans="2:29">
      <c r="B342" s="49"/>
      <c r="C342" s="169"/>
      <c r="D342" s="49"/>
      <c r="E342" s="49"/>
      <c r="F342" s="49"/>
      <c r="G342" s="49"/>
      <c r="H342" s="170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</row>
    <row r="343" spans="2:29">
      <c r="B343" s="49"/>
      <c r="C343" s="169"/>
      <c r="D343" s="49"/>
      <c r="E343" s="49"/>
      <c r="F343" s="49"/>
      <c r="G343" s="49"/>
      <c r="H343" s="170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</row>
    <row r="344" spans="2:29">
      <c r="B344" s="49"/>
      <c r="C344" s="169"/>
      <c r="D344" s="49"/>
      <c r="E344" s="49"/>
      <c r="F344" s="49"/>
      <c r="G344" s="49"/>
      <c r="H344" s="170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</row>
    <row r="345" spans="2:29">
      <c r="B345" s="49"/>
      <c r="C345" s="169"/>
      <c r="D345" s="49"/>
      <c r="E345" s="49"/>
      <c r="F345" s="49"/>
      <c r="G345" s="49"/>
      <c r="H345" s="170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</row>
    <row r="346" spans="2:29">
      <c r="B346" s="49"/>
      <c r="C346" s="169"/>
      <c r="D346" s="49"/>
      <c r="E346" s="49"/>
      <c r="F346" s="49"/>
      <c r="G346" s="49"/>
      <c r="H346" s="170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</row>
    <row r="347" spans="2:29">
      <c r="B347" s="49"/>
      <c r="C347" s="169"/>
      <c r="D347" s="49"/>
      <c r="E347" s="49"/>
      <c r="F347" s="49"/>
      <c r="G347" s="49"/>
      <c r="H347" s="170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</row>
    <row r="348" spans="2:29">
      <c r="B348" s="49"/>
      <c r="C348" s="169"/>
      <c r="D348" s="49"/>
      <c r="E348" s="49"/>
      <c r="F348" s="49"/>
      <c r="G348" s="49"/>
      <c r="H348" s="170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</row>
    <row r="349" spans="2:29">
      <c r="B349" s="49"/>
      <c r="C349" s="169"/>
      <c r="D349" s="49"/>
      <c r="E349" s="49"/>
      <c r="F349" s="49"/>
      <c r="G349" s="49"/>
      <c r="H349" s="170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</row>
    <row r="350" spans="2:29">
      <c r="B350" s="49"/>
      <c r="C350" s="169"/>
      <c r="D350" s="49"/>
      <c r="E350" s="49"/>
      <c r="F350" s="49"/>
      <c r="G350" s="49"/>
      <c r="H350" s="170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</row>
    <row r="351" spans="2:29">
      <c r="B351" s="49"/>
      <c r="C351" s="169"/>
      <c r="D351" s="49"/>
      <c r="E351" s="49"/>
      <c r="F351" s="49"/>
      <c r="G351" s="49"/>
      <c r="H351" s="170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</row>
    <row r="352" spans="2:29">
      <c r="B352" s="49"/>
      <c r="C352" s="169"/>
      <c r="D352" s="49"/>
      <c r="E352" s="49"/>
      <c r="F352" s="49"/>
      <c r="G352" s="49"/>
      <c r="H352" s="170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</row>
    <row r="353" spans="2:29">
      <c r="B353" s="49"/>
      <c r="C353" s="169"/>
      <c r="D353" s="49"/>
      <c r="E353" s="49"/>
      <c r="F353" s="49"/>
      <c r="G353" s="49"/>
      <c r="H353" s="170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</row>
    <row r="354" spans="2:29">
      <c r="B354" s="49"/>
      <c r="C354" s="169"/>
      <c r="D354" s="49"/>
      <c r="E354" s="49"/>
      <c r="F354" s="49"/>
      <c r="G354" s="49"/>
      <c r="H354" s="170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</row>
    <row r="355" spans="2:29">
      <c r="B355" s="49"/>
      <c r="C355" s="169"/>
      <c r="D355" s="49"/>
      <c r="E355" s="49"/>
      <c r="F355" s="49"/>
      <c r="G355" s="49"/>
      <c r="H355" s="170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</row>
    <row r="356" spans="2:29">
      <c r="B356" s="49"/>
      <c r="C356" s="169"/>
      <c r="D356" s="49"/>
      <c r="E356" s="49"/>
      <c r="F356" s="49"/>
      <c r="G356" s="49"/>
      <c r="H356" s="170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</row>
    <row r="357" spans="2:29">
      <c r="B357" s="49"/>
      <c r="C357" s="169"/>
      <c r="D357" s="49"/>
      <c r="E357" s="49"/>
      <c r="F357" s="49"/>
      <c r="G357" s="49"/>
      <c r="H357" s="170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</row>
    <row r="358" spans="2:29">
      <c r="B358" s="49"/>
      <c r="C358" s="169"/>
      <c r="D358" s="49"/>
      <c r="E358" s="49"/>
      <c r="F358" s="49"/>
      <c r="G358" s="49"/>
      <c r="H358" s="170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</row>
    <row r="359" spans="2:29">
      <c r="B359" s="49"/>
      <c r="C359" s="169"/>
      <c r="D359" s="49"/>
      <c r="E359" s="49"/>
      <c r="F359" s="49"/>
      <c r="G359" s="49"/>
      <c r="H359" s="170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</row>
    <row r="360" spans="2:29">
      <c r="B360" s="49"/>
      <c r="C360" s="169"/>
      <c r="D360" s="49"/>
      <c r="E360" s="49"/>
      <c r="F360" s="49"/>
      <c r="G360" s="49"/>
      <c r="H360" s="170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</row>
    <row r="361" spans="2:29">
      <c r="B361" s="49"/>
      <c r="C361" s="169"/>
      <c r="D361" s="49"/>
      <c r="E361" s="49"/>
      <c r="F361" s="49"/>
      <c r="G361" s="49"/>
      <c r="H361" s="170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</row>
    <row r="362" spans="2:29">
      <c r="B362" s="49"/>
      <c r="C362" s="169"/>
      <c r="D362" s="49"/>
      <c r="E362" s="49"/>
      <c r="F362" s="49"/>
      <c r="G362" s="49"/>
      <c r="H362" s="170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</row>
    <row r="363" spans="2:29">
      <c r="B363" s="49"/>
      <c r="C363" s="169"/>
      <c r="D363" s="49"/>
      <c r="E363" s="49"/>
      <c r="F363" s="49"/>
      <c r="G363" s="49"/>
      <c r="H363" s="170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</row>
    <row r="364" spans="2:29">
      <c r="B364" s="49"/>
      <c r="C364" s="169"/>
      <c r="D364" s="49"/>
      <c r="E364" s="49"/>
      <c r="F364" s="49"/>
      <c r="G364" s="49"/>
      <c r="H364" s="170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</row>
    <row r="365" spans="2:29">
      <c r="B365" s="49"/>
      <c r="C365" s="169"/>
      <c r="D365" s="49"/>
      <c r="E365" s="49"/>
      <c r="F365" s="49"/>
      <c r="G365" s="49"/>
      <c r="H365" s="170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</row>
    <row r="366" spans="2:29">
      <c r="B366" s="49"/>
      <c r="C366" s="169"/>
      <c r="D366" s="49"/>
      <c r="E366" s="49"/>
      <c r="F366" s="49"/>
      <c r="G366" s="49"/>
      <c r="H366" s="170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</row>
    <row r="367" spans="2:29">
      <c r="B367" s="49"/>
      <c r="C367" s="169"/>
      <c r="D367" s="49"/>
      <c r="E367" s="49"/>
      <c r="F367" s="49"/>
      <c r="G367" s="49"/>
      <c r="H367" s="170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</row>
    <row r="368" spans="2:29">
      <c r="B368" s="49"/>
      <c r="C368" s="169"/>
      <c r="D368" s="49"/>
      <c r="E368" s="49"/>
      <c r="F368" s="49"/>
      <c r="G368" s="49"/>
      <c r="H368" s="170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</row>
    <row r="369" spans="2:29">
      <c r="B369" s="49"/>
      <c r="C369" s="169"/>
      <c r="D369" s="49"/>
      <c r="E369" s="49"/>
      <c r="F369" s="49"/>
      <c r="G369" s="49"/>
      <c r="H369" s="170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</row>
    <row r="370" spans="2:29">
      <c r="B370" s="49"/>
      <c r="C370" s="169"/>
      <c r="D370" s="49"/>
      <c r="E370" s="49"/>
      <c r="F370" s="49"/>
      <c r="G370" s="49"/>
      <c r="H370" s="170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</row>
    <row r="371" spans="2:29">
      <c r="B371" s="49"/>
      <c r="C371" s="169"/>
      <c r="D371" s="49"/>
      <c r="E371" s="49"/>
      <c r="F371" s="49"/>
      <c r="G371" s="49"/>
      <c r="H371" s="170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</row>
    <row r="372" spans="2:29">
      <c r="B372" s="49"/>
      <c r="C372" s="169"/>
      <c r="D372" s="49"/>
      <c r="E372" s="49"/>
      <c r="F372" s="49"/>
      <c r="G372" s="49"/>
      <c r="H372" s="170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</row>
    <row r="373" spans="2:29">
      <c r="B373" s="49"/>
      <c r="C373" s="169"/>
      <c r="D373" s="49"/>
      <c r="E373" s="49"/>
      <c r="F373" s="49"/>
      <c r="G373" s="49"/>
      <c r="H373" s="170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</row>
    <row r="374" spans="2:29">
      <c r="B374" s="49"/>
      <c r="C374" s="169"/>
      <c r="D374" s="49"/>
      <c r="E374" s="49"/>
      <c r="F374" s="49"/>
      <c r="G374" s="49"/>
      <c r="H374" s="170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</row>
    <row r="375" spans="2:29">
      <c r="B375" s="49"/>
      <c r="C375" s="169"/>
      <c r="D375" s="49"/>
      <c r="E375" s="49"/>
      <c r="F375" s="49"/>
      <c r="G375" s="49"/>
      <c r="H375" s="170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</row>
    <row r="376" spans="2:29">
      <c r="B376" s="49"/>
      <c r="C376" s="169"/>
      <c r="D376" s="49"/>
      <c r="E376" s="49"/>
      <c r="F376" s="49"/>
      <c r="G376" s="49"/>
      <c r="H376" s="170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</row>
    <row r="377" spans="2:29">
      <c r="B377" s="49"/>
      <c r="C377" s="169"/>
      <c r="D377" s="49"/>
      <c r="E377" s="49"/>
      <c r="F377" s="49"/>
      <c r="G377" s="49"/>
      <c r="H377" s="170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</row>
    <row r="378" spans="2:29">
      <c r="B378" s="49"/>
      <c r="C378" s="169"/>
      <c r="D378" s="49"/>
      <c r="E378" s="49"/>
      <c r="F378" s="49"/>
      <c r="G378" s="49"/>
      <c r="H378" s="170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</row>
    <row r="379" spans="2:29">
      <c r="B379" s="49"/>
      <c r="C379" s="169"/>
      <c r="D379" s="49"/>
      <c r="E379" s="49"/>
      <c r="F379" s="49"/>
      <c r="G379" s="49"/>
      <c r="H379" s="170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</row>
    <row r="380" spans="2:29">
      <c r="B380" s="49"/>
      <c r="C380" s="169"/>
      <c r="D380" s="49"/>
      <c r="E380" s="49"/>
      <c r="F380" s="49"/>
      <c r="G380" s="49"/>
      <c r="H380" s="170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</row>
    <row r="381" spans="2:29">
      <c r="B381" s="49"/>
      <c r="C381" s="169"/>
      <c r="D381" s="49"/>
      <c r="E381" s="49"/>
      <c r="F381" s="49"/>
      <c r="G381" s="49"/>
      <c r="H381" s="170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</row>
    <row r="382" spans="2:29">
      <c r="B382" s="49"/>
      <c r="C382" s="169"/>
      <c r="D382" s="49"/>
      <c r="E382" s="49"/>
      <c r="F382" s="49"/>
      <c r="G382" s="49"/>
      <c r="H382" s="170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</row>
    <row r="383" spans="2:29">
      <c r="B383" s="49"/>
      <c r="C383" s="169"/>
      <c r="D383" s="49"/>
      <c r="E383" s="49"/>
      <c r="F383" s="49"/>
      <c r="G383" s="49"/>
      <c r="H383" s="170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</row>
    <row r="384" spans="2:29">
      <c r="B384" s="49"/>
      <c r="C384" s="169"/>
      <c r="D384" s="49"/>
      <c r="E384" s="49"/>
      <c r="F384" s="49"/>
      <c r="G384" s="49"/>
      <c r="H384" s="170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</row>
    <row r="385" spans="2:29">
      <c r="B385" s="49"/>
      <c r="C385" s="169"/>
      <c r="D385" s="49"/>
      <c r="E385" s="49"/>
      <c r="F385" s="49"/>
      <c r="G385" s="49"/>
      <c r="H385" s="170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</row>
    <row r="386" spans="2:29">
      <c r="B386" s="49"/>
      <c r="C386" s="169"/>
      <c r="D386" s="49"/>
      <c r="E386" s="49"/>
      <c r="F386" s="49"/>
      <c r="G386" s="49"/>
      <c r="H386" s="170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</row>
    <row r="387" spans="2:29">
      <c r="B387" s="49"/>
      <c r="C387" s="169"/>
      <c r="D387" s="49"/>
      <c r="E387" s="49"/>
      <c r="F387" s="49"/>
      <c r="G387" s="49"/>
      <c r="H387" s="170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</row>
    <row r="388" spans="2:29">
      <c r="B388" s="49"/>
      <c r="C388" s="169"/>
      <c r="D388" s="49"/>
      <c r="E388" s="49"/>
      <c r="F388" s="49"/>
      <c r="G388" s="49"/>
      <c r="H388" s="170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</row>
    <row r="389" spans="2:29">
      <c r="B389" s="49"/>
      <c r="C389" s="169"/>
      <c r="D389" s="49"/>
      <c r="E389" s="49"/>
      <c r="F389" s="49"/>
      <c r="G389" s="49"/>
      <c r="H389" s="170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</row>
    <row r="390" spans="2:29">
      <c r="B390" s="49"/>
      <c r="C390" s="169"/>
      <c r="D390" s="49"/>
      <c r="E390" s="49"/>
      <c r="F390" s="49"/>
      <c r="G390" s="49"/>
      <c r="H390" s="170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</row>
    <row r="391" spans="2:29">
      <c r="B391" s="49"/>
      <c r="C391" s="169"/>
      <c r="D391" s="49"/>
      <c r="E391" s="49"/>
      <c r="F391" s="49"/>
      <c r="G391" s="49"/>
      <c r="H391" s="170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</row>
    <row r="392" spans="2:29">
      <c r="B392" s="49"/>
      <c r="C392" s="169"/>
      <c r="D392" s="49"/>
      <c r="E392" s="49"/>
      <c r="F392" s="49"/>
      <c r="G392" s="49"/>
      <c r="H392" s="170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</row>
    <row r="393" spans="2:29">
      <c r="B393" s="49"/>
      <c r="C393" s="169"/>
      <c r="D393" s="49"/>
      <c r="E393" s="49"/>
      <c r="F393" s="49"/>
      <c r="G393" s="49"/>
      <c r="H393" s="170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</row>
    <row r="394" spans="2:29">
      <c r="B394" s="49"/>
      <c r="C394" s="169"/>
      <c r="D394" s="49"/>
      <c r="E394" s="49"/>
      <c r="F394" s="49"/>
      <c r="G394" s="49"/>
      <c r="H394" s="170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</row>
    <row r="395" spans="2:29">
      <c r="B395" s="49"/>
      <c r="C395" s="169"/>
      <c r="D395" s="49"/>
      <c r="E395" s="49"/>
      <c r="F395" s="49"/>
      <c r="G395" s="49"/>
      <c r="H395" s="170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</row>
    <row r="396" spans="2:29">
      <c r="B396" s="49"/>
      <c r="C396" s="169"/>
      <c r="D396" s="49"/>
      <c r="E396" s="49"/>
      <c r="F396" s="49"/>
      <c r="G396" s="49"/>
      <c r="H396" s="170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</row>
    <row r="397" spans="2:29">
      <c r="B397" s="49"/>
      <c r="C397" s="169"/>
      <c r="D397" s="49"/>
      <c r="E397" s="49"/>
      <c r="F397" s="49"/>
      <c r="G397" s="49"/>
      <c r="H397" s="170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</row>
    <row r="398" spans="2:29">
      <c r="B398" s="49"/>
      <c r="C398" s="169"/>
      <c r="D398" s="49"/>
      <c r="E398" s="49"/>
      <c r="F398" s="49"/>
      <c r="G398" s="49"/>
      <c r="H398" s="170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</row>
    <row r="399" spans="2:29">
      <c r="B399" s="49"/>
      <c r="C399" s="169"/>
      <c r="D399" s="49"/>
      <c r="E399" s="49"/>
      <c r="F399" s="49"/>
      <c r="G399" s="49"/>
      <c r="H399" s="170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</row>
    <row r="400" spans="2:29">
      <c r="B400" s="49"/>
      <c r="C400" s="169"/>
      <c r="D400" s="49"/>
      <c r="E400" s="49"/>
      <c r="F400" s="49"/>
      <c r="G400" s="49"/>
      <c r="H400" s="170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</row>
    <row r="401" spans="2:29">
      <c r="B401" s="49"/>
      <c r="C401" s="169"/>
      <c r="D401" s="49"/>
      <c r="E401" s="49"/>
      <c r="F401" s="49"/>
      <c r="G401" s="49"/>
      <c r="H401" s="170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</row>
    <row r="402" spans="2:29">
      <c r="B402" s="49"/>
      <c r="C402" s="169"/>
      <c r="D402" s="49"/>
      <c r="E402" s="49"/>
      <c r="F402" s="49"/>
      <c r="G402" s="49"/>
      <c r="H402" s="170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</row>
    <row r="403" spans="2:29">
      <c r="B403" s="49"/>
      <c r="C403" s="169"/>
      <c r="D403" s="49"/>
      <c r="E403" s="49"/>
      <c r="F403" s="49"/>
      <c r="G403" s="49"/>
      <c r="H403" s="170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</row>
    <row r="404" spans="2:29">
      <c r="B404" s="49"/>
      <c r="C404" s="169"/>
      <c r="D404" s="49"/>
      <c r="E404" s="49"/>
      <c r="F404" s="49"/>
      <c r="G404" s="49"/>
      <c r="H404" s="170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</row>
    <row r="405" spans="2:29">
      <c r="B405" s="49"/>
      <c r="C405" s="169"/>
      <c r="D405" s="49"/>
      <c r="E405" s="49"/>
      <c r="F405" s="49"/>
      <c r="G405" s="49"/>
      <c r="H405" s="170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</row>
    <row r="406" spans="2:29">
      <c r="B406" s="49"/>
      <c r="C406" s="169"/>
      <c r="D406" s="49"/>
      <c r="E406" s="49"/>
      <c r="F406" s="49"/>
      <c r="G406" s="49"/>
      <c r="H406" s="170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</row>
    <row r="407" spans="2:29">
      <c r="B407" s="49"/>
      <c r="C407" s="169"/>
      <c r="D407" s="49"/>
      <c r="E407" s="49"/>
      <c r="F407" s="49"/>
      <c r="G407" s="49"/>
      <c r="H407" s="170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</row>
    <row r="408" spans="2:29">
      <c r="B408" s="49"/>
      <c r="C408" s="169"/>
      <c r="D408" s="49"/>
      <c r="E408" s="49"/>
      <c r="F408" s="49"/>
      <c r="G408" s="49"/>
      <c r="H408" s="170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</row>
    <row r="409" spans="2:29">
      <c r="B409" s="49"/>
      <c r="C409" s="169"/>
      <c r="D409" s="49"/>
      <c r="E409" s="49"/>
      <c r="F409" s="49"/>
      <c r="G409" s="49"/>
      <c r="H409" s="170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</row>
    <row r="410" spans="2:29">
      <c r="B410" s="49"/>
      <c r="C410" s="169"/>
      <c r="D410" s="49"/>
      <c r="E410" s="49"/>
      <c r="F410" s="49"/>
      <c r="G410" s="49"/>
      <c r="H410" s="170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</row>
    <row r="411" spans="2:29">
      <c r="B411" s="49"/>
      <c r="C411" s="169"/>
      <c r="D411" s="49"/>
      <c r="E411" s="49"/>
      <c r="F411" s="49"/>
      <c r="G411" s="49"/>
      <c r="H411" s="170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</row>
    <row r="412" spans="2:29">
      <c r="B412" s="49"/>
      <c r="C412" s="169"/>
      <c r="D412" s="49"/>
      <c r="E412" s="49"/>
      <c r="F412" s="49"/>
      <c r="G412" s="49"/>
      <c r="H412" s="170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</row>
    <row r="413" spans="2:29">
      <c r="B413" s="49"/>
      <c r="C413" s="169"/>
      <c r="D413" s="49"/>
      <c r="E413" s="49"/>
      <c r="F413" s="49"/>
      <c r="G413" s="49"/>
      <c r="H413" s="170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</row>
    <row r="414" spans="2:29">
      <c r="B414" s="49"/>
      <c r="C414" s="169"/>
      <c r="D414" s="49"/>
      <c r="E414" s="49"/>
      <c r="F414" s="49"/>
      <c r="G414" s="49"/>
      <c r="H414" s="170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</row>
    <row r="415" spans="2:29">
      <c r="B415" s="49"/>
      <c r="C415" s="169"/>
      <c r="D415" s="49"/>
      <c r="E415" s="49"/>
      <c r="F415" s="49"/>
      <c r="G415" s="49"/>
      <c r="H415" s="170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</row>
    <row r="416" spans="2:29">
      <c r="B416" s="49"/>
      <c r="C416" s="169"/>
      <c r="D416" s="49"/>
      <c r="E416" s="49"/>
      <c r="F416" s="49"/>
      <c r="G416" s="49"/>
      <c r="H416" s="170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</row>
    <row r="417" spans="2:29">
      <c r="B417" s="49"/>
      <c r="C417" s="169"/>
      <c r="D417" s="49"/>
      <c r="E417" s="49"/>
      <c r="F417" s="49"/>
      <c r="G417" s="49"/>
      <c r="H417" s="170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</row>
    <row r="418" spans="2:29">
      <c r="B418" s="49"/>
      <c r="C418" s="169"/>
      <c r="D418" s="49"/>
      <c r="E418" s="49"/>
      <c r="F418" s="49"/>
      <c r="G418" s="49"/>
      <c r="H418" s="170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</row>
    <row r="419" spans="2:29">
      <c r="B419" s="49"/>
      <c r="C419" s="169"/>
      <c r="D419" s="49"/>
      <c r="E419" s="49"/>
      <c r="F419" s="49"/>
      <c r="G419" s="49"/>
      <c r="H419" s="170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</row>
    <row r="420" spans="2:29">
      <c r="B420" s="49"/>
      <c r="C420" s="169"/>
      <c r="D420" s="49"/>
      <c r="E420" s="49"/>
      <c r="F420" s="49"/>
      <c r="G420" s="49"/>
      <c r="H420" s="170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</row>
    <row r="421" spans="2:29">
      <c r="B421" s="49"/>
      <c r="C421" s="169"/>
      <c r="D421" s="49"/>
      <c r="E421" s="49"/>
      <c r="F421" s="49"/>
      <c r="G421" s="49"/>
      <c r="H421" s="170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</row>
    <row r="422" spans="2:29">
      <c r="B422" s="49"/>
      <c r="C422" s="169"/>
      <c r="D422" s="49"/>
      <c r="E422" s="49"/>
      <c r="F422" s="49"/>
      <c r="G422" s="49"/>
      <c r="H422" s="170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</row>
    <row r="423" spans="2:29">
      <c r="B423" s="49"/>
      <c r="C423" s="169"/>
      <c r="D423" s="49"/>
      <c r="E423" s="49"/>
      <c r="F423" s="49"/>
      <c r="G423" s="49"/>
      <c r="H423" s="170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</row>
    <row r="424" spans="2:29">
      <c r="B424" s="49"/>
      <c r="C424" s="169"/>
      <c r="D424" s="49"/>
      <c r="E424" s="49"/>
      <c r="F424" s="49"/>
      <c r="G424" s="49"/>
      <c r="H424" s="170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</row>
    <row r="425" spans="2:29">
      <c r="B425" s="49"/>
      <c r="C425" s="169"/>
      <c r="D425" s="49"/>
      <c r="E425" s="49"/>
      <c r="F425" s="49"/>
      <c r="G425" s="49"/>
      <c r="H425" s="170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</row>
    <row r="426" spans="2:29">
      <c r="B426" s="49"/>
      <c r="C426" s="169"/>
      <c r="D426" s="49"/>
      <c r="E426" s="49"/>
      <c r="F426" s="49"/>
      <c r="G426" s="49"/>
      <c r="H426" s="170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</row>
    <row r="427" spans="2:29">
      <c r="B427" s="49"/>
      <c r="C427" s="169"/>
      <c r="D427" s="49"/>
      <c r="E427" s="49"/>
      <c r="F427" s="49"/>
      <c r="G427" s="49"/>
      <c r="H427" s="170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</row>
    <row r="428" spans="2:29">
      <c r="B428" s="49"/>
      <c r="C428" s="169"/>
      <c r="D428" s="49"/>
      <c r="E428" s="49"/>
      <c r="F428" s="49"/>
      <c r="G428" s="49"/>
      <c r="H428" s="170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</row>
    <row r="429" spans="2:29">
      <c r="B429" s="49"/>
      <c r="C429" s="169"/>
      <c r="D429" s="49"/>
      <c r="E429" s="49"/>
      <c r="F429" s="49"/>
      <c r="G429" s="49"/>
      <c r="H429" s="170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</row>
    <row r="430" spans="2:29">
      <c r="B430" s="49"/>
      <c r="C430" s="169"/>
      <c r="D430" s="49"/>
      <c r="E430" s="49"/>
      <c r="F430" s="49"/>
      <c r="G430" s="49"/>
      <c r="H430" s="170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</row>
    <row r="431" spans="2:29">
      <c r="B431" s="49"/>
      <c r="C431" s="169"/>
      <c r="D431" s="49"/>
      <c r="E431" s="49"/>
      <c r="F431" s="49"/>
      <c r="G431" s="49"/>
      <c r="H431" s="170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</row>
    <row r="432" spans="2:29">
      <c r="B432" s="49"/>
      <c r="C432" s="169"/>
      <c r="D432" s="49"/>
      <c r="E432" s="49"/>
      <c r="F432" s="49"/>
      <c r="G432" s="49"/>
      <c r="H432" s="170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</row>
    <row r="433" spans="2:29">
      <c r="B433" s="49"/>
      <c r="C433" s="169"/>
      <c r="D433" s="49"/>
      <c r="E433" s="49"/>
      <c r="F433" s="49"/>
      <c r="G433" s="49"/>
      <c r="H433" s="170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</row>
    <row r="434" spans="2:29">
      <c r="B434" s="49"/>
      <c r="C434" s="169"/>
      <c r="D434" s="49"/>
      <c r="E434" s="49"/>
      <c r="F434" s="49"/>
      <c r="G434" s="49"/>
      <c r="H434" s="170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</row>
    <row r="435" spans="2:29">
      <c r="B435" s="49"/>
      <c r="C435" s="169"/>
      <c r="D435" s="49"/>
      <c r="E435" s="49"/>
      <c r="F435" s="49"/>
      <c r="G435" s="49"/>
      <c r="H435" s="170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</row>
    <row r="436" spans="2:29">
      <c r="B436" s="49"/>
      <c r="C436" s="169"/>
      <c r="D436" s="49"/>
      <c r="E436" s="49"/>
      <c r="F436" s="49"/>
      <c r="G436" s="49"/>
      <c r="H436" s="170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</row>
    <row r="437" spans="2:29">
      <c r="B437" s="49"/>
      <c r="C437" s="169"/>
      <c r="D437" s="49"/>
      <c r="E437" s="49"/>
      <c r="F437" s="49"/>
      <c r="G437" s="49"/>
      <c r="H437" s="170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</row>
    <row r="438" spans="2:29">
      <c r="B438" s="49"/>
      <c r="C438" s="169"/>
      <c r="D438" s="49"/>
      <c r="E438" s="49"/>
      <c r="F438" s="49"/>
      <c r="G438" s="49"/>
      <c r="H438" s="170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</row>
    <row r="439" spans="2:29">
      <c r="B439" s="49"/>
      <c r="C439" s="169"/>
      <c r="D439" s="49"/>
      <c r="E439" s="49"/>
      <c r="F439" s="49"/>
      <c r="G439" s="49"/>
      <c r="H439" s="170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</row>
    <row r="440" spans="2:29">
      <c r="B440" s="49"/>
      <c r="C440" s="169"/>
      <c r="D440" s="49"/>
      <c r="E440" s="49"/>
      <c r="F440" s="49"/>
      <c r="G440" s="49"/>
      <c r="H440" s="170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</row>
    <row r="441" spans="2:29">
      <c r="B441" s="49"/>
      <c r="C441" s="169"/>
      <c r="D441" s="49"/>
      <c r="E441" s="49"/>
      <c r="F441" s="49"/>
      <c r="G441" s="49"/>
      <c r="H441" s="170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</row>
    <row r="442" spans="2:29">
      <c r="B442" s="49"/>
      <c r="C442" s="169"/>
      <c r="D442" s="49"/>
      <c r="E442" s="49"/>
      <c r="F442" s="49"/>
      <c r="G442" s="49"/>
      <c r="H442" s="170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</row>
    <row r="443" spans="2:29">
      <c r="B443" s="49"/>
      <c r="C443" s="169"/>
      <c r="D443" s="49"/>
      <c r="E443" s="49"/>
      <c r="F443" s="49"/>
      <c r="G443" s="49"/>
      <c r="H443" s="170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</row>
    <row r="444" spans="2:29">
      <c r="B444" s="49"/>
      <c r="C444" s="169"/>
      <c r="D444" s="49"/>
      <c r="E444" s="49"/>
      <c r="F444" s="49"/>
      <c r="G444" s="49"/>
      <c r="H444" s="170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</row>
    <row r="445" spans="2:29">
      <c r="B445" s="49"/>
      <c r="C445" s="169"/>
      <c r="D445" s="49"/>
      <c r="E445" s="49"/>
      <c r="F445" s="49"/>
      <c r="G445" s="49"/>
      <c r="H445" s="170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</row>
    <row r="446" spans="2:29">
      <c r="B446" s="49"/>
      <c r="C446" s="169"/>
      <c r="D446" s="49"/>
      <c r="E446" s="49"/>
      <c r="F446" s="49"/>
      <c r="G446" s="49"/>
      <c r="H446" s="170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</row>
    <row r="447" spans="2:29">
      <c r="B447" s="49"/>
      <c r="C447" s="169"/>
      <c r="D447" s="49"/>
      <c r="E447" s="49"/>
      <c r="F447" s="49"/>
      <c r="G447" s="49"/>
      <c r="H447" s="170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</row>
    <row r="448" spans="2:29">
      <c r="B448" s="49"/>
      <c r="C448" s="169"/>
      <c r="D448" s="49"/>
      <c r="E448" s="49"/>
      <c r="F448" s="49"/>
      <c r="G448" s="49"/>
      <c r="H448" s="170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</row>
    <row r="449" spans="2:29">
      <c r="B449" s="49"/>
      <c r="C449" s="169"/>
      <c r="D449" s="49"/>
      <c r="E449" s="49"/>
      <c r="F449" s="49"/>
      <c r="G449" s="49"/>
      <c r="H449" s="170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</row>
    <row r="450" spans="2:29">
      <c r="B450" s="49"/>
      <c r="C450" s="169"/>
      <c r="D450" s="49"/>
      <c r="E450" s="49"/>
      <c r="F450" s="49"/>
      <c r="G450" s="49"/>
      <c r="H450" s="170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</row>
    <row r="451" spans="2:29">
      <c r="B451" s="49"/>
      <c r="C451" s="169"/>
      <c r="D451" s="49"/>
      <c r="E451" s="49"/>
      <c r="F451" s="49"/>
      <c r="G451" s="49"/>
      <c r="H451" s="170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</row>
    <row r="452" spans="2:29">
      <c r="B452" s="49"/>
      <c r="C452" s="169"/>
      <c r="D452" s="49"/>
      <c r="E452" s="49"/>
      <c r="F452" s="49"/>
      <c r="G452" s="49"/>
      <c r="H452" s="170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</row>
    <row r="453" spans="2:29">
      <c r="B453" s="49"/>
      <c r="C453" s="169"/>
      <c r="D453" s="49"/>
      <c r="E453" s="49"/>
      <c r="F453" s="49"/>
      <c r="G453" s="49"/>
      <c r="H453" s="170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</row>
    <row r="454" spans="2:29">
      <c r="B454" s="49"/>
      <c r="C454" s="169"/>
      <c r="D454" s="49"/>
      <c r="E454" s="49"/>
      <c r="F454" s="49"/>
      <c r="G454" s="49"/>
      <c r="H454" s="170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</row>
    <row r="455" spans="2:29">
      <c r="B455" s="49"/>
      <c r="C455" s="169"/>
      <c r="D455" s="49"/>
      <c r="E455" s="49"/>
      <c r="F455" s="49"/>
      <c r="G455" s="49"/>
      <c r="H455" s="170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</row>
    <row r="456" spans="2:29">
      <c r="B456" s="49"/>
      <c r="C456" s="169"/>
      <c r="D456" s="49"/>
      <c r="E456" s="49"/>
      <c r="F456" s="49"/>
      <c r="G456" s="49"/>
      <c r="H456" s="170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</row>
    <row r="457" spans="2:29">
      <c r="B457" s="49"/>
      <c r="C457" s="169"/>
      <c r="D457" s="49"/>
      <c r="E457" s="49"/>
      <c r="F457" s="49"/>
      <c r="G457" s="49"/>
      <c r="H457" s="170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</row>
    <row r="458" spans="2:29">
      <c r="B458" s="49"/>
      <c r="C458" s="169"/>
      <c r="D458" s="49"/>
      <c r="E458" s="49"/>
      <c r="F458" s="49"/>
      <c r="G458" s="49"/>
      <c r="H458" s="170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</row>
    <row r="459" spans="2:29">
      <c r="B459" s="49"/>
      <c r="C459" s="169"/>
      <c r="D459" s="49"/>
      <c r="E459" s="49"/>
      <c r="F459" s="49"/>
      <c r="G459" s="49"/>
      <c r="H459" s="170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</row>
    <row r="460" spans="2:29">
      <c r="B460" s="49"/>
      <c r="C460" s="169"/>
      <c r="D460" s="49"/>
      <c r="E460" s="49"/>
      <c r="F460" s="49"/>
      <c r="G460" s="49"/>
      <c r="H460" s="170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</row>
    <row r="461" spans="2:29">
      <c r="B461" s="49"/>
      <c r="C461" s="169"/>
      <c r="D461" s="49"/>
      <c r="E461" s="49"/>
      <c r="F461" s="49"/>
      <c r="G461" s="49"/>
      <c r="H461" s="170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</row>
    <row r="462" spans="2:29">
      <c r="B462" s="49"/>
      <c r="C462" s="169"/>
      <c r="D462" s="49"/>
      <c r="E462" s="49"/>
      <c r="F462" s="49"/>
      <c r="G462" s="49"/>
      <c r="H462" s="170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</row>
    <row r="463" spans="2:29">
      <c r="B463" s="49"/>
      <c r="C463" s="169"/>
      <c r="D463" s="49"/>
      <c r="E463" s="49"/>
      <c r="F463" s="49"/>
      <c r="G463" s="49"/>
      <c r="H463" s="170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</row>
    <row r="464" spans="2:29">
      <c r="B464" s="49"/>
      <c r="C464" s="169"/>
      <c r="D464" s="49"/>
      <c r="E464" s="49"/>
      <c r="F464" s="49"/>
      <c r="G464" s="49"/>
      <c r="H464" s="170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</row>
    <row r="465" spans="2:29">
      <c r="B465" s="49"/>
      <c r="C465" s="169"/>
      <c r="D465" s="49"/>
      <c r="E465" s="49"/>
      <c r="F465" s="49"/>
      <c r="G465" s="49"/>
      <c r="H465" s="170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</row>
    <row r="466" spans="2:29">
      <c r="B466" s="49"/>
      <c r="C466" s="169"/>
      <c r="D466" s="49"/>
      <c r="E466" s="49"/>
      <c r="F466" s="49"/>
      <c r="G466" s="49"/>
      <c r="H466" s="170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</row>
    <row r="467" spans="2:29">
      <c r="B467" s="49"/>
      <c r="C467" s="169"/>
      <c r="D467" s="49"/>
      <c r="E467" s="49"/>
      <c r="F467" s="49"/>
      <c r="G467" s="49"/>
      <c r="H467" s="170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</row>
    <row r="468" spans="2:29">
      <c r="B468" s="49"/>
      <c r="C468" s="169"/>
      <c r="D468" s="49"/>
      <c r="E468" s="49"/>
      <c r="F468" s="49"/>
      <c r="G468" s="49"/>
      <c r="H468" s="170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</row>
    <row r="469" spans="2:29">
      <c r="B469" s="49"/>
      <c r="C469" s="169"/>
      <c r="D469" s="49"/>
      <c r="E469" s="49"/>
      <c r="F469" s="49"/>
      <c r="G469" s="49"/>
      <c r="H469" s="170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</row>
    <row r="470" spans="2:29">
      <c r="B470" s="49"/>
      <c r="C470" s="169"/>
      <c r="D470" s="49"/>
      <c r="E470" s="49"/>
      <c r="F470" s="49"/>
      <c r="G470" s="49"/>
      <c r="H470" s="170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</row>
    <row r="471" spans="2:29">
      <c r="B471" s="49"/>
      <c r="C471" s="169"/>
      <c r="D471" s="49"/>
      <c r="E471" s="49"/>
      <c r="F471" s="49"/>
      <c r="G471" s="49"/>
      <c r="H471" s="170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</row>
    <row r="472" spans="2:29">
      <c r="B472" s="49"/>
      <c r="C472" s="169"/>
      <c r="D472" s="49"/>
      <c r="E472" s="49"/>
      <c r="F472" s="49"/>
      <c r="G472" s="49"/>
      <c r="H472" s="170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</row>
    <row r="473" spans="2:29">
      <c r="B473" s="49"/>
      <c r="C473" s="169"/>
      <c r="D473" s="49"/>
      <c r="E473" s="49"/>
      <c r="F473" s="49"/>
      <c r="G473" s="49"/>
      <c r="H473" s="170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</row>
    <row r="474" spans="2:29">
      <c r="B474" s="49"/>
      <c r="C474" s="169"/>
      <c r="D474" s="49"/>
      <c r="E474" s="49"/>
      <c r="F474" s="49"/>
      <c r="G474" s="49"/>
      <c r="H474" s="170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</row>
    <row r="475" spans="2:29">
      <c r="B475" s="49"/>
      <c r="C475" s="169"/>
      <c r="D475" s="49"/>
      <c r="E475" s="49"/>
      <c r="F475" s="49"/>
      <c r="G475" s="49"/>
      <c r="H475" s="170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</row>
    <row r="476" spans="2:29">
      <c r="B476" s="49"/>
      <c r="C476" s="169"/>
      <c r="D476" s="49"/>
      <c r="E476" s="49"/>
      <c r="F476" s="49"/>
      <c r="G476" s="49"/>
      <c r="H476" s="170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</row>
    <row r="477" spans="2:29">
      <c r="B477" s="49"/>
      <c r="C477" s="169"/>
      <c r="D477" s="49"/>
      <c r="E477" s="49"/>
      <c r="F477" s="49"/>
      <c r="G477" s="49"/>
      <c r="H477" s="170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</row>
    <row r="478" spans="2:29">
      <c r="B478" s="49"/>
      <c r="C478" s="169"/>
      <c r="D478" s="49"/>
      <c r="E478" s="49"/>
      <c r="F478" s="49"/>
      <c r="G478" s="49"/>
      <c r="H478" s="170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</row>
    <row r="479" spans="2:29">
      <c r="B479" s="49"/>
      <c r="C479" s="169"/>
      <c r="D479" s="49"/>
      <c r="E479" s="49"/>
      <c r="F479" s="49"/>
      <c r="G479" s="49"/>
      <c r="H479" s="170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</row>
    <row r="480" spans="2:29">
      <c r="B480" s="49"/>
      <c r="C480" s="169"/>
      <c r="D480" s="49"/>
      <c r="E480" s="49"/>
      <c r="F480" s="49"/>
      <c r="G480" s="49"/>
      <c r="H480" s="170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</row>
    <row r="481" spans="2:29">
      <c r="B481" s="49"/>
      <c r="C481" s="169"/>
      <c r="D481" s="49"/>
      <c r="E481" s="49"/>
      <c r="F481" s="49"/>
      <c r="G481" s="49"/>
      <c r="H481" s="170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</row>
    <row r="482" spans="2:29">
      <c r="B482" s="49"/>
      <c r="C482" s="169"/>
      <c r="D482" s="49"/>
      <c r="E482" s="49"/>
      <c r="F482" s="49"/>
      <c r="G482" s="49"/>
      <c r="H482" s="170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</row>
    <row r="483" spans="2:29">
      <c r="B483" s="49"/>
      <c r="C483" s="169"/>
      <c r="D483" s="49"/>
      <c r="E483" s="49"/>
      <c r="F483" s="49"/>
      <c r="G483" s="49"/>
      <c r="H483" s="170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</row>
    <row r="484" spans="2:29">
      <c r="B484" s="49"/>
      <c r="C484" s="169"/>
      <c r="D484" s="49"/>
      <c r="E484" s="49"/>
      <c r="F484" s="49"/>
      <c r="G484" s="49"/>
      <c r="H484" s="170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</row>
    <row r="485" spans="2:29">
      <c r="B485" s="49"/>
      <c r="C485" s="169"/>
      <c r="D485" s="49"/>
      <c r="E485" s="49"/>
      <c r="F485" s="49"/>
      <c r="G485" s="49"/>
      <c r="H485" s="170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</row>
    <row r="486" spans="2:29">
      <c r="B486" s="49"/>
      <c r="C486" s="169"/>
      <c r="D486" s="49"/>
      <c r="E486" s="49"/>
      <c r="F486" s="49"/>
      <c r="G486" s="49"/>
      <c r="H486" s="170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</row>
    <row r="487" spans="2:29">
      <c r="B487" s="49"/>
      <c r="C487" s="169"/>
      <c r="D487" s="49"/>
      <c r="E487" s="49"/>
      <c r="F487" s="49"/>
      <c r="G487" s="49"/>
      <c r="H487" s="170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</row>
    <row r="488" spans="2:29">
      <c r="B488" s="49"/>
      <c r="C488" s="169"/>
      <c r="D488" s="49"/>
      <c r="E488" s="49"/>
      <c r="F488" s="49"/>
      <c r="G488" s="49"/>
      <c r="H488" s="170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</row>
    <row r="489" spans="2:29">
      <c r="B489" s="49"/>
      <c r="C489" s="169"/>
      <c r="D489" s="49"/>
      <c r="E489" s="49"/>
      <c r="F489" s="49"/>
      <c r="G489" s="49"/>
      <c r="H489" s="170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</row>
    <row r="490" spans="2:29">
      <c r="B490" s="49"/>
      <c r="C490" s="169"/>
      <c r="D490" s="49"/>
      <c r="E490" s="49"/>
      <c r="F490" s="49"/>
      <c r="G490" s="49"/>
      <c r="H490" s="170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</row>
    <row r="491" spans="2:29">
      <c r="B491" s="49"/>
      <c r="C491" s="169"/>
      <c r="D491" s="49"/>
      <c r="E491" s="49"/>
      <c r="F491" s="49"/>
      <c r="G491" s="49"/>
      <c r="H491" s="170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</row>
    <row r="492" spans="2:29">
      <c r="B492" s="49"/>
      <c r="C492" s="169"/>
      <c r="D492" s="49"/>
      <c r="E492" s="49"/>
      <c r="F492" s="49"/>
      <c r="G492" s="49"/>
      <c r="H492" s="170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</row>
    <row r="493" spans="2:29">
      <c r="B493" s="49"/>
      <c r="C493" s="169"/>
      <c r="D493" s="49"/>
      <c r="E493" s="49"/>
      <c r="F493" s="49"/>
      <c r="G493" s="49"/>
      <c r="H493" s="170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</row>
    <row r="494" spans="2:29">
      <c r="B494" s="49"/>
      <c r="C494" s="169"/>
      <c r="D494" s="49"/>
      <c r="E494" s="49"/>
      <c r="F494" s="49"/>
      <c r="G494" s="49"/>
      <c r="H494" s="170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</row>
    <row r="495" spans="2:29">
      <c r="B495" s="49"/>
      <c r="C495" s="169"/>
      <c r="D495" s="49"/>
      <c r="E495" s="49"/>
      <c r="F495" s="49"/>
      <c r="G495" s="49"/>
      <c r="H495" s="170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</row>
    <row r="496" spans="2:29">
      <c r="B496" s="49"/>
      <c r="C496" s="169"/>
      <c r="D496" s="49"/>
      <c r="E496" s="49"/>
      <c r="F496" s="49"/>
      <c r="G496" s="49"/>
      <c r="H496" s="170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</row>
    <row r="497" spans="2:29">
      <c r="B497" s="49"/>
      <c r="C497" s="169"/>
      <c r="D497" s="49"/>
      <c r="E497" s="49"/>
      <c r="F497" s="49"/>
      <c r="G497" s="49"/>
      <c r="H497" s="170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</row>
    <row r="498" spans="2:29">
      <c r="B498" s="49"/>
      <c r="C498" s="169"/>
      <c r="D498" s="49"/>
      <c r="E498" s="49"/>
      <c r="F498" s="49"/>
      <c r="G498" s="49"/>
      <c r="H498" s="170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</row>
    <row r="499" spans="2:29">
      <c r="B499" s="49"/>
      <c r="C499" s="169"/>
      <c r="D499" s="49"/>
      <c r="E499" s="49"/>
      <c r="F499" s="49"/>
      <c r="G499" s="49"/>
      <c r="H499" s="170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</row>
    <row r="500" spans="2:29">
      <c r="B500" s="49"/>
      <c r="C500" s="169"/>
      <c r="D500" s="49"/>
      <c r="E500" s="49"/>
      <c r="F500" s="49"/>
      <c r="G500" s="49"/>
      <c r="H500" s="170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</row>
    <row r="501" spans="2:29">
      <c r="B501" s="49"/>
      <c r="C501" s="169"/>
      <c r="D501" s="49"/>
      <c r="E501" s="49"/>
      <c r="F501" s="49"/>
      <c r="G501" s="49"/>
      <c r="H501" s="170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</row>
    <row r="502" spans="2:29">
      <c r="B502" s="49"/>
      <c r="C502" s="169"/>
      <c r="D502" s="49"/>
      <c r="E502" s="49"/>
      <c r="F502" s="49"/>
      <c r="G502" s="49"/>
      <c r="H502" s="170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</row>
    <row r="503" spans="2:29">
      <c r="B503" s="49"/>
      <c r="C503" s="169"/>
      <c r="D503" s="49"/>
      <c r="E503" s="49"/>
      <c r="F503" s="49"/>
      <c r="G503" s="49"/>
      <c r="H503" s="170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</row>
    <row r="504" spans="2:29">
      <c r="B504" s="49"/>
      <c r="C504" s="169"/>
      <c r="D504" s="49"/>
      <c r="E504" s="49"/>
      <c r="F504" s="49"/>
      <c r="G504" s="49"/>
      <c r="H504" s="170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</row>
    <row r="505" spans="2:29">
      <c r="B505" s="49"/>
      <c r="C505" s="169"/>
      <c r="D505" s="49"/>
      <c r="E505" s="49"/>
      <c r="F505" s="49"/>
      <c r="G505" s="49"/>
      <c r="H505" s="170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</row>
    <row r="506" spans="2:29">
      <c r="B506" s="49"/>
      <c r="C506" s="169"/>
      <c r="D506" s="49"/>
      <c r="E506" s="49"/>
      <c r="F506" s="49"/>
      <c r="G506" s="49"/>
      <c r="H506" s="170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</row>
    <row r="507" spans="2:29">
      <c r="B507" s="49"/>
      <c r="C507" s="169"/>
      <c r="D507" s="49"/>
      <c r="E507" s="49"/>
      <c r="F507" s="49"/>
      <c r="G507" s="49"/>
      <c r="H507" s="170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</row>
    <row r="508" spans="2:29">
      <c r="B508" s="49"/>
      <c r="C508" s="169"/>
      <c r="D508" s="49"/>
      <c r="E508" s="49"/>
      <c r="F508" s="49"/>
      <c r="G508" s="49"/>
      <c r="H508" s="170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</row>
    <row r="509" spans="2:29">
      <c r="B509" s="49"/>
      <c r="C509" s="169"/>
      <c r="D509" s="49"/>
      <c r="E509" s="49"/>
      <c r="F509" s="49"/>
      <c r="G509" s="49"/>
      <c r="H509" s="170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</row>
    <row r="510" spans="2:29">
      <c r="B510" s="49"/>
      <c r="C510" s="169"/>
      <c r="D510" s="49"/>
      <c r="E510" s="49"/>
      <c r="F510" s="49"/>
      <c r="G510" s="49"/>
      <c r="H510" s="170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</row>
    <row r="511" spans="2:29">
      <c r="B511" s="49"/>
      <c r="C511" s="169"/>
      <c r="D511" s="49"/>
      <c r="E511" s="49"/>
      <c r="F511" s="49"/>
      <c r="G511" s="49"/>
      <c r="H511" s="170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</row>
    <row r="512" spans="2:29">
      <c r="B512" s="49"/>
      <c r="C512" s="169"/>
      <c r="D512" s="49"/>
      <c r="E512" s="49"/>
      <c r="F512" s="49"/>
      <c r="G512" s="49"/>
      <c r="H512" s="170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</row>
    <row r="513" spans="1:39">
      <c r="B513" s="49"/>
      <c r="C513" s="169"/>
      <c r="D513" s="49"/>
      <c r="E513" s="49"/>
      <c r="F513" s="49"/>
      <c r="G513" s="49"/>
      <c r="H513" s="170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</row>
    <row r="514" spans="1:39">
      <c r="B514" s="49"/>
      <c r="C514" s="169"/>
      <c r="D514" s="49"/>
      <c r="E514" s="49"/>
      <c r="F514" s="49"/>
      <c r="G514" s="49"/>
      <c r="H514" s="170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</row>
    <row r="515" spans="1:39">
      <c r="A515" s="171"/>
      <c r="B515" s="49"/>
      <c r="C515" s="169"/>
      <c r="D515" s="49"/>
      <c r="E515" s="49"/>
      <c r="F515" s="49"/>
      <c r="G515" s="49"/>
      <c r="H515" s="170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</row>
    <row r="516" spans="1:39">
      <c r="B516" s="49"/>
      <c r="C516" s="169"/>
      <c r="D516" s="49"/>
      <c r="E516" s="49"/>
      <c r="F516" s="49"/>
      <c r="G516" s="49"/>
      <c r="H516" s="170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</row>
    <row r="517" spans="1:39">
      <c r="B517" s="49"/>
      <c r="C517" s="169"/>
      <c r="D517" s="49"/>
      <c r="E517" s="49"/>
      <c r="F517" s="49"/>
      <c r="G517" s="49"/>
      <c r="H517" s="170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</row>
    <row r="518" spans="1:39">
      <c r="B518" s="49"/>
      <c r="C518" s="169"/>
      <c r="D518" s="49"/>
      <c r="E518" s="49"/>
      <c r="F518" s="49"/>
      <c r="G518" s="49"/>
      <c r="H518" s="170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</row>
    <row r="519" spans="1:39">
      <c r="B519" s="49"/>
      <c r="C519" s="169"/>
      <c r="D519" s="49"/>
      <c r="E519" s="49"/>
      <c r="F519" s="49"/>
      <c r="G519" s="49"/>
      <c r="H519" s="170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</row>
    <row r="520" spans="1:39">
      <c r="B520" s="49"/>
      <c r="C520" s="169"/>
      <c r="D520" s="49"/>
      <c r="E520" s="49"/>
      <c r="F520" s="49"/>
      <c r="G520" s="49"/>
      <c r="H520" s="170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</row>
    <row r="521" spans="1:39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</row>
    <row r="522" spans="1:39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</row>
    <row r="523" spans="1:39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</row>
    <row r="524" spans="1:39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</row>
    <row r="525" spans="1:39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</row>
    <row r="526" spans="1:39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</row>
    <row r="527" spans="1:39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</row>
    <row r="528" spans="1:39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</row>
    <row r="529" spans="2:39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</row>
    <row r="530" spans="2:39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</row>
    <row r="531" spans="2:39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</row>
    <row r="532" spans="2:39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</row>
    <row r="533" spans="2:39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</row>
    <row r="534" spans="2:39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</row>
    <row r="535" spans="2:39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</row>
    <row r="536" spans="2:39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</row>
    <row r="537" spans="2:39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</row>
    <row r="538" spans="2:39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</row>
    <row r="539" spans="2:39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</row>
    <row r="540" spans="2:39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</row>
    <row r="541" spans="2:39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</row>
    <row r="542" spans="2:39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</row>
    <row r="543" spans="2:39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</row>
    <row r="544" spans="2:39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</row>
    <row r="545" spans="2:39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</row>
    <row r="546" spans="2:39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</row>
    <row r="547" spans="2:39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</row>
    <row r="548" spans="2:39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</row>
    <row r="549" spans="2:39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</row>
    <row r="550" spans="2:39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</row>
    <row r="551" spans="2:39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</row>
    <row r="552" spans="2:39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</row>
    <row r="553" spans="2:39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</row>
    <row r="554" spans="2:39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</row>
    <row r="555" spans="2:39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</row>
    <row r="556" spans="2:39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</row>
    <row r="557" spans="2:39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</row>
    <row r="558" spans="2:39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</row>
    <row r="559" spans="2:39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</row>
    <row r="560" spans="2:39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</row>
    <row r="561" spans="2:39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</row>
    <row r="562" spans="2:39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</row>
    <row r="563" spans="2:39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</row>
    <row r="564" spans="2:39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</row>
    <row r="565" spans="2:39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</row>
    <row r="566" spans="2:39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</row>
    <row r="567" spans="2:39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</row>
    <row r="568" spans="2:39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</row>
    <row r="569" spans="2:39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</row>
    <row r="570" spans="2:39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</row>
    <row r="571" spans="2:39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</row>
    <row r="572" spans="2:39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</row>
    <row r="573" spans="2:39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</row>
    <row r="574" spans="2:39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</row>
    <row r="575" spans="2:39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</row>
    <row r="576" spans="2:39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</row>
    <row r="577" spans="2:39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</row>
    <row r="578" spans="2:39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</row>
    <row r="579" spans="2:39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</row>
    <row r="580" spans="2:39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</row>
    <row r="581" spans="2:39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</row>
    <row r="582" spans="2:39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</row>
    <row r="583" spans="2:39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</row>
    <row r="584" spans="2:39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</row>
    <row r="585" spans="2:39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</row>
    <row r="586" spans="2:39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</row>
    <row r="587" spans="2:39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</row>
    <row r="588" spans="2:39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</row>
    <row r="589" spans="2:39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</row>
    <row r="590" spans="2:39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</row>
    <row r="591" spans="2:39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</row>
    <row r="592" spans="2:39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</row>
    <row r="593" spans="2:39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</row>
    <row r="594" spans="2:39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</row>
    <row r="595" spans="2:39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</row>
    <row r="596" spans="2:39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</row>
    <row r="597" spans="2:39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</row>
    <row r="598" spans="2:39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</row>
    <row r="599" spans="2:39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</row>
    <row r="600" spans="2:39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</row>
    <row r="601" spans="2:39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</row>
    <row r="602" spans="2:39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</row>
    <row r="603" spans="2:39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</row>
    <row r="604" spans="2:39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</row>
    <row r="605" spans="2:39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</row>
    <row r="606" spans="2:39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</row>
    <row r="607" spans="2:39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</row>
    <row r="608" spans="2:39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</row>
    <row r="609" spans="2:39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</row>
    <row r="610" spans="2:39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</row>
    <row r="611" spans="2:39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</row>
    <row r="612" spans="2:39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</row>
    <row r="613" spans="2:39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</row>
    <row r="614" spans="2:39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</row>
    <row r="615" spans="2:39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</row>
    <row r="616" spans="2:39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</row>
    <row r="617" spans="2:39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</row>
    <row r="618" spans="2:39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</row>
    <row r="619" spans="2:39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</row>
    <row r="620" spans="2:39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</row>
    <row r="621" spans="2:39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</row>
    <row r="622" spans="2:39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</row>
    <row r="623" spans="2:39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</row>
    <row r="624" spans="2:39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</row>
    <row r="625" spans="2:39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</row>
    <row r="626" spans="2:39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</row>
    <row r="627" spans="2:39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</row>
    <row r="628" spans="2:39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</row>
    <row r="629" spans="2:39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</row>
    <row r="630" spans="2:39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</row>
    <row r="631" spans="2:39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</row>
    <row r="632" spans="2:39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</row>
    <row r="633" spans="2:39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</row>
    <row r="634" spans="2:39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</row>
    <row r="635" spans="2:39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</row>
    <row r="636" spans="2:39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</row>
    <row r="637" spans="2:39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</row>
    <row r="638" spans="2:39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</row>
    <row r="639" spans="2:39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</row>
    <row r="640" spans="2:39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</row>
    <row r="641" spans="2:39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</row>
    <row r="642" spans="2:39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</row>
    <row r="643" spans="2:39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</row>
    <row r="644" spans="2:39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</row>
    <row r="645" spans="2:39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</row>
    <row r="646" spans="2:39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</row>
    <row r="647" spans="2:39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</row>
    <row r="648" spans="2:39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</row>
    <row r="649" spans="2:39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</row>
    <row r="650" spans="2:39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</row>
    <row r="651" spans="2:39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</row>
    <row r="652" spans="2:39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</row>
    <row r="653" spans="2:39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</row>
    <row r="654" spans="2:39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</row>
    <row r="655" spans="2:39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</row>
    <row r="656" spans="2:39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</row>
    <row r="657" spans="2:39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</row>
    <row r="658" spans="2:39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</row>
    <row r="659" spans="2:39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</row>
    <row r="660" spans="2:39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</row>
    <row r="661" spans="2:39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</row>
    <row r="662" spans="2:39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</row>
    <row r="663" spans="2:39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</row>
    <row r="664" spans="2:39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</row>
    <row r="665" spans="2:39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</row>
    <row r="666" spans="2:39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</row>
    <row r="667" spans="2:39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</row>
    <row r="668" spans="2:39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</row>
    <row r="669" spans="2:39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</row>
    <row r="670" spans="2:39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</row>
    <row r="671" spans="2:39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</row>
    <row r="672" spans="2:39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</row>
    <row r="673" spans="2:39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</row>
    <row r="674" spans="2:39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</row>
    <row r="675" spans="2:39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</row>
    <row r="676" spans="2:39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</row>
    <row r="677" spans="2:39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</row>
    <row r="678" spans="2:39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</row>
    <row r="679" spans="2:39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</row>
    <row r="680" spans="2:39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</row>
    <row r="681" spans="2:39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</row>
    <row r="682" spans="2:39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</row>
    <row r="683" spans="2:39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</row>
    <row r="684" spans="2:39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</row>
    <row r="685" spans="2:39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</row>
    <row r="686" spans="2:39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</row>
    <row r="687" spans="2:39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</row>
    <row r="688" spans="2:39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</row>
    <row r="689" spans="2:39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</row>
    <row r="690" spans="2:39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</row>
    <row r="691" spans="2:39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</row>
    <row r="692" spans="2:39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</row>
    <row r="693" spans="2:39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</row>
    <row r="694" spans="2:39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</row>
    <row r="695" spans="2:39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</row>
    <row r="696" spans="2:39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</row>
    <row r="697" spans="2:39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</row>
    <row r="698" spans="2:39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</row>
    <row r="699" spans="2:39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</row>
    <row r="700" spans="2:39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</row>
    <row r="701" spans="2:39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</row>
    <row r="702" spans="2:39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</row>
    <row r="703" spans="2:39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</row>
    <row r="704" spans="2:39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</row>
    <row r="705" spans="2:39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</row>
    <row r="706" spans="2:39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</row>
    <row r="707" spans="2:39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</row>
    <row r="708" spans="2:39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</row>
    <row r="709" spans="2:39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</row>
    <row r="710" spans="2:39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</row>
    <row r="711" spans="2:39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</row>
    <row r="712" spans="2:39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</row>
    <row r="713" spans="2:39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</row>
    <row r="714" spans="2:39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</row>
    <row r="715" spans="2:39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</row>
    <row r="716" spans="2:39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</row>
    <row r="717" spans="2:39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</row>
    <row r="718" spans="2:39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</row>
    <row r="719" spans="2:39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</row>
    <row r="720" spans="2:39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</row>
    <row r="721" spans="2:39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</row>
    <row r="722" spans="2:39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</row>
    <row r="723" spans="2:39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</row>
    <row r="724" spans="2:39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</row>
    <row r="725" spans="2:39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</row>
    <row r="726" spans="2:39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</row>
    <row r="727" spans="2:39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</row>
    <row r="728" spans="2:39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</row>
    <row r="729" spans="2:39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</row>
    <row r="730" spans="2:39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</row>
    <row r="731" spans="2:39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</row>
    <row r="732" spans="2:39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</row>
    <row r="733" spans="2:39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</row>
    <row r="734" spans="2:39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</row>
    <row r="735" spans="2:39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</row>
    <row r="736" spans="2:39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</row>
    <row r="737" spans="2:39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</row>
    <row r="738" spans="2:39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</row>
    <row r="739" spans="2:39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</row>
    <row r="740" spans="2:39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</row>
    <row r="741" spans="2:39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</row>
    <row r="742" spans="2:39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</row>
    <row r="743" spans="2:39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</row>
    <row r="744" spans="2:39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</row>
    <row r="745" spans="2:39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</row>
    <row r="746" spans="2:39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</row>
    <row r="747" spans="2:39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</row>
    <row r="748" spans="2:39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</row>
    <row r="749" spans="2:39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</row>
    <row r="750" spans="2:39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</row>
    <row r="751" spans="2:39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</row>
    <row r="752" spans="2:39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</row>
    <row r="753" spans="2:39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</row>
    <row r="754" spans="2:39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</row>
    <row r="755" spans="2:39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</row>
    <row r="756" spans="2:39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</row>
    <row r="757" spans="2:39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</row>
    <row r="758" spans="2:39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</row>
    <row r="759" spans="2:39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</row>
    <row r="760" spans="2:39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</row>
    <row r="761" spans="2:39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</row>
    <row r="762" spans="2:39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</row>
    <row r="763" spans="2:39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</row>
    <row r="764" spans="2:39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</row>
    <row r="765" spans="2:39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</row>
    <row r="766" spans="2:39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</row>
    <row r="767" spans="2:39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</row>
    <row r="768" spans="2:39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</row>
    <row r="769" spans="2:39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</row>
    <row r="770" spans="2:39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</row>
    <row r="771" spans="2:39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</row>
    <row r="772" spans="2:39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</row>
    <row r="773" spans="2:39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</row>
    <row r="774" spans="2:39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</row>
    <row r="775" spans="2:39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</row>
    <row r="776" spans="2:39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</row>
    <row r="777" spans="2:39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</row>
    <row r="778" spans="2:39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</row>
    <row r="779" spans="2:39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</row>
    <row r="780" spans="2:39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</row>
    <row r="781" spans="2:39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</row>
    <row r="782" spans="2:39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</row>
    <row r="783" spans="2:39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</row>
    <row r="784" spans="2:39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</row>
    <row r="785" spans="2:39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</row>
    <row r="786" spans="2:39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</row>
    <row r="787" spans="2:39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</row>
    <row r="788" spans="2:39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</row>
    <row r="789" spans="2:39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</row>
    <row r="790" spans="2:39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</row>
    <row r="791" spans="2:39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</row>
    <row r="792" spans="2:39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</row>
    <row r="793" spans="2:39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</row>
    <row r="794" spans="2:39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</row>
    <row r="795" spans="2:39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</row>
    <row r="796" spans="2:39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</row>
    <row r="797" spans="2:39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</row>
    <row r="798" spans="2:39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</row>
    <row r="799" spans="2:39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</row>
    <row r="800" spans="2:39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</row>
    <row r="801" spans="2:39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</row>
    <row r="802" spans="2:39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</row>
    <row r="803" spans="2:39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</row>
    <row r="804" spans="2:39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</row>
    <row r="805" spans="2:39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</row>
    <row r="806" spans="2:39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</row>
    <row r="807" spans="2:39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</row>
    <row r="808" spans="2:39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</row>
    <row r="809" spans="2:39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</row>
    <row r="810" spans="2:39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</row>
    <row r="811" spans="2:39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</row>
    <row r="812" spans="2:39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</row>
    <row r="813" spans="2:39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</row>
    <row r="814" spans="2:39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</row>
    <row r="815" spans="2:39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</row>
    <row r="816" spans="2:39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</row>
    <row r="817" spans="2:39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</row>
    <row r="818" spans="2:39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</row>
    <row r="819" spans="2:39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</row>
    <row r="820" spans="2:39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</row>
    <row r="821" spans="2:39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</row>
    <row r="822" spans="2:39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</row>
    <row r="823" spans="2:39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</row>
    <row r="824" spans="2:39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</row>
    <row r="825" spans="2:39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</row>
    <row r="826" spans="2:39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</row>
    <row r="827" spans="2:39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</row>
    <row r="828" spans="2:39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</row>
    <row r="829" spans="2:39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</row>
    <row r="830" spans="2:39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</row>
    <row r="831" spans="2:39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</row>
    <row r="832" spans="2:39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</row>
    <row r="833" spans="2:39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</row>
    <row r="834" spans="2:39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</row>
    <row r="835" spans="2:39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</row>
    <row r="836" spans="2:39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</row>
    <row r="837" spans="2:39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</row>
    <row r="838" spans="2:39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</row>
    <row r="839" spans="2:39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</row>
    <row r="840" spans="2:39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</row>
    <row r="841" spans="2:39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</row>
    <row r="842" spans="2:39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</row>
    <row r="843" spans="2:39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</row>
    <row r="844" spans="2:39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</row>
    <row r="845" spans="2:39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</row>
    <row r="846" spans="2:39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</row>
    <row r="847" spans="2:39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</row>
    <row r="848" spans="2:39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</row>
    <row r="849" spans="2:39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</row>
    <row r="850" spans="2:39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</row>
    <row r="851" spans="2:39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</row>
    <row r="852" spans="2:39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</row>
    <row r="853" spans="2:39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</row>
    <row r="854" spans="2:39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</row>
    <row r="855" spans="2:39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</row>
    <row r="856" spans="2:39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</row>
    <row r="857" spans="2:39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</row>
    <row r="858" spans="2:39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</row>
    <row r="859" spans="2:39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</row>
    <row r="860" spans="2:39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</row>
    <row r="861" spans="2:39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</row>
    <row r="862" spans="2:39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</row>
    <row r="863" spans="2:39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</row>
    <row r="864" spans="2:39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</row>
    <row r="865" spans="2:39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</row>
    <row r="866" spans="2:39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</row>
    <row r="867" spans="2:39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</row>
    <row r="868" spans="2:39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</row>
    <row r="869" spans="2:39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</row>
    <row r="870" spans="2:39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</row>
    <row r="871" spans="2:39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</row>
    <row r="872" spans="2:39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</row>
    <row r="873" spans="2:39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</row>
    <row r="874" spans="2:39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</row>
    <row r="875" spans="2:39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</row>
    <row r="876" spans="2:39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</row>
    <row r="877" spans="2:39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</row>
    <row r="878" spans="2:39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</row>
    <row r="879" spans="2:39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</row>
    <row r="880" spans="2:39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</row>
    <row r="881" spans="2:39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</row>
    <row r="882" spans="2:39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</row>
    <row r="883" spans="2:39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</row>
    <row r="884" spans="2:39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</row>
    <row r="885" spans="2:39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</row>
    <row r="886" spans="2:39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</row>
    <row r="887" spans="2:39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</row>
    <row r="888" spans="2:39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</row>
    <row r="889" spans="2:39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</row>
    <row r="890" spans="2:39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</row>
    <row r="891" spans="2:39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</row>
    <row r="892" spans="2:39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</row>
    <row r="893" spans="2:39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</row>
    <row r="894" spans="2:39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</row>
    <row r="895" spans="2:39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</row>
    <row r="896" spans="2:39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</row>
    <row r="897" spans="2:39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</row>
    <row r="898" spans="2:39"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</row>
    <row r="899" spans="2:39"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</row>
  </sheetData>
  <phoneticPr fontId="64" type="noConversion"/>
  <pageMargins left="0.75" right="0.75" top="1" bottom="1" header="0.5" footer="0.5"/>
  <pageSetup scale="3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E55B-909C-4EA6-A6FD-01FACDCEA591}">
  <sheetPr codeName="Sheet32"/>
  <dimension ref="A1:AC897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5" width="15.5" customWidth="1"/>
    <col min="6" max="6" width="12.5" customWidth="1"/>
  </cols>
  <sheetData>
    <row r="1" spans="1:29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</row>
    <row r="2" spans="1:29" s="78" customFormat="1" ht="18">
      <c r="A2" s="77"/>
      <c r="B2" s="84" t="s">
        <v>1154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</row>
    <row r="3" spans="1:29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1:29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</row>
    <row r="5" spans="1:29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</row>
    <row r="6" spans="1:29">
      <c r="A6" s="49"/>
      <c r="B6" s="136" t="s">
        <v>1060</v>
      </c>
      <c r="C6" s="59" t="s">
        <v>1098</v>
      </c>
      <c r="D6" s="59"/>
      <c r="E6" s="59"/>
      <c r="F6" s="59"/>
      <c r="G6" s="59"/>
      <c r="H6" s="58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</row>
    <row r="7" spans="1:29">
      <c r="A7" s="49"/>
      <c r="B7" s="141" t="s">
        <v>1096</v>
      </c>
      <c r="C7" s="49" t="s">
        <v>1099</v>
      </c>
      <c r="D7" s="49"/>
      <c r="E7" s="49"/>
      <c r="F7" s="49"/>
      <c r="G7" s="49"/>
      <c r="H7" s="57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</row>
    <row r="8" spans="1:29">
      <c r="A8" s="49"/>
      <c r="B8" s="141" t="s">
        <v>1076</v>
      </c>
      <c r="C8" s="49" t="s">
        <v>1077</v>
      </c>
      <c r="D8" s="49"/>
      <c r="E8" s="49"/>
      <c r="F8" s="49"/>
      <c r="G8" s="49"/>
      <c r="H8" s="57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</row>
    <row r="9" spans="1:29">
      <c r="A9" s="49"/>
      <c r="B9" s="141" t="s">
        <v>1078</v>
      </c>
      <c r="C9" s="49" t="s">
        <v>1079</v>
      </c>
      <c r="D9" s="49"/>
      <c r="E9" s="49"/>
      <c r="F9" s="49"/>
      <c r="G9" s="49"/>
      <c r="H9" s="57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</row>
    <row r="10" spans="1:29">
      <c r="A10" s="49"/>
      <c r="B10" s="141" t="s">
        <v>218</v>
      </c>
      <c r="C10" s="49" t="s">
        <v>1080</v>
      </c>
      <c r="D10" s="49"/>
      <c r="E10" s="49"/>
      <c r="F10" s="49"/>
      <c r="G10" s="49"/>
      <c r="H10" s="57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</row>
    <row r="11" spans="1:29">
      <c r="A11" s="49"/>
      <c r="B11" s="141" t="s">
        <v>1081</v>
      </c>
      <c r="C11" s="49" t="s">
        <v>1082</v>
      </c>
      <c r="D11" s="49"/>
      <c r="E11" s="49"/>
      <c r="F11" s="49"/>
      <c r="G11" s="49"/>
      <c r="H11" s="57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</row>
    <row r="12" spans="1:29" ht="16" thickBot="1">
      <c r="A12" s="49"/>
      <c r="B12" s="137" t="s">
        <v>1083</v>
      </c>
      <c r="C12" s="56" t="s">
        <v>1084</v>
      </c>
      <c r="D12" s="56"/>
      <c r="E12" s="56"/>
      <c r="F12" s="56"/>
      <c r="G12" s="56"/>
      <c r="H12" s="55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</row>
    <row r="13" spans="1:29">
      <c r="A13" s="49"/>
      <c r="B13" s="135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</row>
    <row r="14" spans="1:29">
      <c r="A14" s="49"/>
      <c r="B14" s="49"/>
      <c r="C14" s="156" t="s">
        <v>500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</row>
    <row r="15" spans="1:29">
      <c r="A15" s="49"/>
      <c r="B15" s="49" t="s">
        <v>1145</v>
      </c>
      <c r="C15" s="49"/>
      <c r="D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</row>
    <row r="16" spans="1:29">
      <c r="A16" s="49"/>
      <c r="B16" s="140"/>
      <c r="C16" s="49"/>
      <c r="D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</row>
    <row r="17" spans="1:29">
      <c r="A17" s="49"/>
      <c r="B17" s="49"/>
      <c r="C17" s="49"/>
      <c r="D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</row>
    <row r="18" spans="1:29">
      <c r="A18" s="49"/>
      <c r="B18" s="117"/>
      <c r="C18" s="117" t="s">
        <v>1101</v>
      </c>
      <c r="D18" s="117" t="s">
        <v>1109</v>
      </c>
      <c r="E18" s="117" t="s">
        <v>1110</v>
      </c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 spans="1:29">
      <c r="A19" s="49"/>
      <c r="B19" s="117" t="s">
        <v>1115</v>
      </c>
      <c r="C19" s="180">
        <v>0.75</v>
      </c>
      <c r="D19" s="180">
        <v>0.6</v>
      </c>
      <c r="E19" s="180">
        <v>0.6</v>
      </c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 spans="1:29">
      <c r="A20" s="49"/>
      <c r="B20" s="87"/>
      <c r="C20" s="178"/>
      <c r="D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</row>
    <row r="21" spans="1:29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</row>
    <row r="22" spans="1:29" ht="14.5" customHeight="1">
      <c r="A22" s="49"/>
      <c r="B22" s="50" t="s">
        <v>1100</v>
      </c>
      <c r="C22" s="108" t="s">
        <v>1101</v>
      </c>
      <c r="D22" s="108" t="s">
        <v>1109</v>
      </c>
      <c r="E22" s="108" t="s">
        <v>1110</v>
      </c>
      <c r="F22" s="149" t="s">
        <v>1111</v>
      </c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</row>
    <row r="23" spans="1:29" ht="14.5" customHeight="1">
      <c r="A23" s="167"/>
      <c r="B23" s="134" t="s">
        <v>317</v>
      </c>
      <c r="C23" s="186">
        <v>0.92</v>
      </c>
      <c r="D23" s="186">
        <v>0.88</v>
      </c>
      <c r="E23" s="186">
        <v>0.9</v>
      </c>
      <c r="F23" s="115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</row>
    <row r="24" spans="1:29" ht="14.5" customHeight="1">
      <c r="A24" s="49"/>
      <c r="B24" s="134" t="s">
        <v>1102</v>
      </c>
      <c r="C24" s="186">
        <v>0.63</v>
      </c>
      <c r="D24" s="186">
        <v>0.65</v>
      </c>
      <c r="E24" s="186">
        <v>0.82</v>
      </c>
      <c r="F24" s="115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</row>
    <row r="25" spans="1:29" ht="14.5" customHeight="1">
      <c r="A25" s="49"/>
      <c r="B25" s="134" t="s">
        <v>337</v>
      </c>
      <c r="C25" s="186">
        <v>0.72</v>
      </c>
      <c r="D25" s="186">
        <v>0.87</v>
      </c>
      <c r="E25" s="186">
        <v>0.71</v>
      </c>
      <c r="F25" s="115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</row>
    <row r="26" spans="1:29" ht="14.5" customHeight="1">
      <c r="A26" s="49"/>
      <c r="B26" s="134" t="s">
        <v>1103</v>
      </c>
      <c r="C26" s="186">
        <v>0.88</v>
      </c>
      <c r="D26" s="186">
        <v>0.79</v>
      </c>
      <c r="E26" s="186">
        <v>0.92</v>
      </c>
      <c r="F26" s="115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</row>
    <row r="27" spans="1:29" ht="14.5" customHeight="1">
      <c r="A27" s="49"/>
      <c r="B27" s="134" t="s">
        <v>314</v>
      </c>
      <c r="C27" s="186">
        <v>0.68</v>
      </c>
      <c r="D27" s="186">
        <v>0.7</v>
      </c>
      <c r="E27" s="186">
        <v>0.73</v>
      </c>
      <c r="F27" s="115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</row>
    <row r="28" spans="1:29" ht="14.5" customHeight="1">
      <c r="A28" s="49"/>
      <c r="B28" s="134" t="s">
        <v>345</v>
      </c>
      <c r="C28" s="186">
        <v>0.5</v>
      </c>
      <c r="D28" s="186">
        <v>0.62</v>
      </c>
      <c r="E28" s="186">
        <v>0.78</v>
      </c>
      <c r="F28" s="115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</row>
    <row r="29" spans="1:29" ht="14.5" customHeight="1">
      <c r="A29" s="49"/>
      <c r="B29" s="134" t="s">
        <v>335</v>
      </c>
      <c r="C29" s="186">
        <v>0.61</v>
      </c>
      <c r="D29" s="186">
        <v>0.84</v>
      </c>
      <c r="E29" s="186">
        <v>0.75</v>
      </c>
      <c r="F29" s="115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</row>
    <row r="30" spans="1:29" ht="14.5" customHeight="1">
      <c r="A30" s="49"/>
      <c r="B30" s="134" t="s">
        <v>1104</v>
      </c>
      <c r="C30" s="186">
        <v>0.89</v>
      </c>
      <c r="D30" s="186">
        <v>0.95</v>
      </c>
      <c r="E30" s="186">
        <v>0.84</v>
      </c>
      <c r="F30" s="115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</row>
    <row r="31" spans="1:29" ht="14.5" customHeight="1">
      <c r="A31" s="49"/>
      <c r="B31" s="134" t="s">
        <v>349</v>
      </c>
      <c r="C31" s="186">
        <v>0.79</v>
      </c>
      <c r="D31" s="186">
        <v>0.75</v>
      </c>
      <c r="E31" s="186">
        <v>0.84</v>
      </c>
      <c r="F31" s="115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</row>
    <row r="32" spans="1:29" ht="14.5" customHeight="1">
      <c r="A32" s="49"/>
      <c r="B32" s="134" t="s">
        <v>1105</v>
      </c>
      <c r="C32" s="186">
        <v>0.45</v>
      </c>
      <c r="D32" s="186">
        <v>0.49</v>
      </c>
      <c r="E32" s="186">
        <v>0.67</v>
      </c>
      <c r="F32" s="115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</row>
    <row r="33" spans="1:20">
      <c r="A33" s="49"/>
      <c r="B33" s="134" t="s">
        <v>1113</v>
      </c>
      <c r="C33" s="186">
        <v>0.86</v>
      </c>
      <c r="D33" s="186">
        <v>0.92</v>
      </c>
      <c r="E33" s="186">
        <v>0.9</v>
      </c>
      <c r="F33" s="115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</row>
    <row r="34" spans="1:20">
      <c r="A34" s="49"/>
      <c r="B34" s="134" t="s">
        <v>1106</v>
      </c>
      <c r="C34" s="186">
        <v>0.62</v>
      </c>
      <c r="D34" s="186">
        <v>0.66</v>
      </c>
      <c r="E34" s="186">
        <v>0.73</v>
      </c>
      <c r="F34" s="115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</row>
    <row r="35" spans="1:20">
      <c r="A35" s="49"/>
      <c r="B35" s="134" t="s">
        <v>1107</v>
      </c>
      <c r="C35" s="186">
        <v>0.85</v>
      </c>
      <c r="D35" s="186">
        <v>0.7</v>
      </c>
      <c r="E35" s="186">
        <v>0.85</v>
      </c>
      <c r="F35" s="115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</row>
    <row r="36" spans="1:20">
      <c r="A36" s="49"/>
      <c r="B36" s="134" t="s">
        <v>1112</v>
      </c>
      <c r="C36" s="186">
        <v>0.95</v>
      </c>
      <c r="D36" s="186">
        <v>0.92</v>
      </c>
      <c r="E36" s="186">
        <v>0.93</v>
      </c>
      <c r="F36" s="115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</row>
    <row r="37" spans="1:20">
      <c r="A37" s="49"/>
      <c r="B37" s="134" t="s">
        <v>1108</v>
      </c>
      <c r="C37" s="186">
        <v>0.88</v>
      </c>
      <c r="D37" s="186">
        <v>0.86</v>
      </c>
      <c r="E37" s="186">
        <v>0.91</v>
      </c>
      <c r="F37" s="115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</row>
    <row r="38" spans="1:20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</row>
    <row r="39" spans="1:20">
      <c r="A39" s="49"/>
      <c r="B39" s="49"/>
      <c r="C39" s="16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</row>
    <row r="40" spans="1:20">
      <c r="A40" s="49"/>
      <c r="B40" s="49"/>
      <c r="C40" s="16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</row>
    <row r="41" spans="1:20">
      <c r="A41" s="49"/>
      <c r="B41" s="49"/>
      <c r="C41" s="16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</row>
    <row r="42" spans="1:20">
      <c r="A42" s="49"/>
      <c r="B42" s="49"/>
      <c r="C42" s="16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</row>
    <row r="43" spans="1:20">
      <c r="A43" s="49"/>
      <c r="B43" s="49"/>
      <c r="C43" s="16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</row>
    <row r="44" spans="1:20">
      <c r="A44" s="49"/>
      <c r="B44" s="49"/>
      <c r="C44" s="16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</row>
    <row r="45" spans="1:20">
      <c r="A45" s="49"/>
      <c r="B45" s="49"/>
      <c r="C45" s="16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1:20">
      <c r="A46" s="49"/>
      <c r="B46" s="49"/>
      <c r="C46" s="16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</row>
    <row r="47" spans="1:20">
      <c r="A47" s="49"/>
      <c r="B47" s="49"/>
      <c r="C47" s="16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</row>
    <row r="48" spans="1:20">
      <c r="A48" s="49"/>
      <c r="B48" s="49"/>
      <c r="C48" s="16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</row>
    <row r="49" spans="1:19">
      <c r="A49" s="49"/>
      <c r="B49" s="49"/>
      <c r="C49" s="16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</row>
    <row r="50" spans="1:19">
      <c r="A50" s="49"/>
      <c r="B50" s="49"/>
      <c r="C50" s="16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</row>
    <row r="51" spans="1:19">
      <c r="A51" s="49"/>
      <c r="B51" s="49"/>
      <c r="C51" s="16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</row>
    <row r="52" spans="1:19">
      <c r="A52" s="49"/>
      <c r="B52" s="49"/>
      <c r="C52" s="16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</row>
    <row r="53" spans="1:19">
      <c r="A53" s="49"/>
      <c r="B53" s="49"/>
      <c r="C53" s="16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</row>
    <row r="54" spans="1:19">
      <c r="A54" s="49"/>
      <c r="B54" s="49"/>
      <c r="C54" s="16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</row>
    <row r="55" spans="1:19">
      <c r="A55" s="49"/>
      <c r="B55" s="49"/>
      <c r="C55" s="16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</row>
    <row r="56" spans="1:19">
      <c r="A56" s="49"/>
      <c r="B56" s="49"/>
      <c r="C56" s="16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</row>
    <row r="57" spans="1:19">
      <c r="A57" s="49"/>
      <c r="B57" s="49"/>
      <c r="C57" s="16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</row>
    <row r="58" spans="1:19">
      <c r="A58" s="49"/>
      <c r="B58" s="49"/>
      <c r="C58" s="16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</row>
    <row r="59" spans="1:19">
      <c r="A59" s="49"/>
      <c r="B59" s="49"/>
      <c r="C59" s="16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</row>
    <row r="60" spans="1:19">
      <c r="A60" s="49"/>
      <c r="B60" s="49"/>
      <c r="C60" s="16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</row>
    <row r="61" spans="1:19">
      <c r="A61" s="49"/>
      <c r="B61" s="49"/>
      <c r="C61" s="16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</row>
    <row r="62" spans="1:19">
      <c r="A62" s="49"/>
      <c r="B62" s="49"/>
      <c r="C62" s="16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</row>
    <row r="63" spans="1:19">
      <c r="A63" s="49"/>
      <c r="B63" s="49"/>
      <c r="C63" s="16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</row>
    <row r="64" spans="1:19">
      <c r="A64" s="49"/>
      <c r="B64" s="49"/>
      <c r="C64" s="16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</row>
    <row r="65" spans="1:19">
      <c r="A65" s="49"/>
      <c r="B65" s="49"/>
      <c r="C65" s="16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</row>
    <row r="66" spans="1:19">
      <c r="A66" s="49"/>
      <c r="B66" s="49"/>
      <c r="C66" s="16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</row>
    <row r="67" spans="1:19">
      <c r="A67" s="49"/>
      <c r="B67" s="49"/>
      <c r="C67" s="16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</row>
    <row r="68" spans="1:19">
      <c r="A68" s="49"/>
      <c r="B68" s="49"/>
      <c r="C68" s="16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</row>
    <row r="69" spans="1:19">
      <c r="A69" s="49"/>
      <c r="B69" s="49"/>
      <c r="C69" s="16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</row>
    <row r="70" spans="1:19">
      <c r="A70" s="49"/>
      <c r="B70" s="49"/>
      <c r="C70" s="16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</row>
    <row r="71" spans="1:19">
      <c r="A71" s="49"/>
      <c r="B71" s="49"/>
      <c r="C71" s="16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</row>
    <row r="72" spans="1:19">
      <c r="A72" s="49"/>
      <c r="B72" s="49"/>
      <c r="C72" s="16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1:19">
      <c r="A73" s="49"/>
      <c r="B73" s="49"/>
      <c r="C73" s="16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1:19">
      <c r="A74" s="49"/>
      <c r="B74" s="49"/>
      <c r="C74" s="16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1:19">
      <c r="A75" s="49"/>
      <c r="B75" s="49"/>
      <c r="C75" s="16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1:19">
      <c r="A76" s="49"/>
      <c r="B76" s="49"/>
      <c r="C76" s="16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1:19">
      <c r="A77" s="49"/>
      <c r="B77" s="49"/>
      <c r="C77" s="16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1:19">
      <c r="A78" s="49"/>
      <c r="B78" s="49"/>
      <c r="C78" s="16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1:19">
      <c r="A79" s="49"/>
      <c r="B79" s="49"/>
      <c r="C79" s="16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1:19">
      <c r="A80" s="49"/>
      <c r="B80" s="49"/>
      <c r="C80" s="16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1:19">
      <c r="A81" s="49"/>
      <c r="B81" s="49"/>
      <c r="C81" s="16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1:19">
      <c r="A82" s="49"/>
      <c r="B82" s="49"/>
      <c r="C82" s="16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1:19">
      <c r="A83" s="49"/>
      <c r="B83" s="49"/>
      <c r="C83" s="16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4" spans="1:19">
      <c r="A84" s="49"/>
      <c r="B84" s="49"/>
      <c r="C84" s="16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</row>
    <row r="85" spans="1:19">
      <c r="A85" s="49"/>
      <c r="B85" s="49"/>
      <c r="C85" s="16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</row>
    <row r="86" spans="1:19">
      <c r="A86" s="49"/>
      <c r="B86" s="49"/>
      <c r="C86" s="16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</row>
    <row r="87" spans="1:19">
      <c r="A87" s="49"/>
      <c r="B87" s="49"/>
      <c r="C87" s="16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</row>
    <row r="88" spans="1:19">
      <c r="A88" s="49"/>
      <c r="B88" s="49"/>
      <c r="C88" s="16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</row>
    <row r="89" spans="1:19">
      <c r="A89" s="49"/>
      <c r="B89" s="49"/>
      <c r="C89" s="16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</row>
    <row r="90" spans="1:19">
      <c r="A90" s="49"/>
      <c r="B90" s="49"/>
      <c r="C90" s="16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</row>
    <row r="91" spans="1:19">
      <c r="A91" s="49"/>
      <c r="B91" s="49"/>
      <c r="C91" s="16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</row>
    <row r="92" spans="1:19">
      <c r="A92" s="49"/>
      <c r="B92" s="49"/>
      <c r="C92" s="16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</row>
    <row r="93" spans="1:19">
      <c r="A93" s="49"/>
      <c r="B93" s="49"/>
      <c r="C93" s="16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</row>
    <row r="94" spans="1:19">
      <c r="A94" s="49"/>
      <c r="B94" s="49"/>
      <c r="C94" s="16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</row>
    <row r="95" spans="1:19">
      <c r="A95" s="49"/>
      <c r="B95" s="49"/>
      <c r="C95" s="16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</row>
    <row r="96" spans="1:19">
      <c r="A96" s="49"/>
      <c r="B96" s="49"/>
      <c r="C96" s="16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</row>
    <row r="97" spans="1:19">
      <c r="A97" s="49"/>
      <c r="B97" s="49"/>
      <c r="C97" s="16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</row>
    <row r="98" spans="1:19">
      <c r="A98" s="49"/>
      <c r="B98" s="49"/>
      <c r="C98" s="16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</row>
    <row r="99" spans="1:19">
      <c r="A99" s="49"/>
      <c r="B99" s="49"/>
      <c r="C99" s="16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</row>
    <row r="100" spans="1:19">
      <c r="A100" s="49"/>
      <c r="B100" s="49"/>
      <c r="C100" s="16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</row>
    <row r="101" spans="1:19">
      <c r="A101" s="49"/>
      <c r="B101" s="49"/>
      <c r="C101" s="16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</row>
    <row r="102" spans="1:19">
      <c r="A102" s="49"/>
      <c r="B102" s="49"/>
      <c r="C102" s="16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</row>
    <row r="103" spans="1:19">
      <c r="A103" s="49"/>
      <c r="B103" s="49"/>
      <c r="C103" s="16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</row>
    <row r="104" spans="1:19">
      <c r="A104" s="49"/>
      <c r="B104" s="49"/>
      <c r="C104" s="16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</row>
    <row r="105" spans="1:19">
      <c r="A105" s="49"/>
      <c r="B105" s="49"/>
      <c r="C105" s="16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</row>
    <row r="106" spans="1:19">
      <c r="A106" s="49"/>
      <c r="B106" s="49"/>
      <c r="C106" s="16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</row>
    <row r="107" spans="1:19">
      <c r="A107" s="49"/>
      <c r="B107" s="49"/>
      <c r="C107" s="16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</row>
    <row r="108" spans="1:19">
      <c r="A108" s="49"/>
      <c r="B108" s="49"/>
      <c r="C108" s="16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</row>
    <row r="109" spans="1:19">
      <c r="A109" s="49"/>
      <c r="B109" s="49"/>
      <c r="C109" s="16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</row>
    <row r="110" spans="1:19">
      <c r="A110" s="49"/>
      <c r="B110" s="49"/>
      <c r="C110" s="16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</row>
    <row r="111" spans="1:19">
      <c r="A111" s="49"/>
      <c r="B111" s="49"/>
      <c r="C111" s="16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</row>
    <row r="112" spans="1:19">
      <c r="A112" s="49"/>
      <c r="B112" s="49"/>
      <c r="C112" s="16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</row>
    <row r="113" spans="1:19">
      <c r="A113" s="49"/>
      <c r="B113" s="49"/>
      <c r="C113" s="16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</row>
    <row r="114" spans="1:19">
      <c r="A114" s="49"/>
      <c r="B114" s="49"/>
      <c r="C114" s="16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</row>
    <row r="115" spans="1:19">
      <c r="A115" s="49"/>
      <c r="B115" s="49"/>
      <c r="C115" s="16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</row>
    <row r="116" spans="1:19">
      <c r="A116" s="49"/>
      <c r="B116" s="49"/>
      <c r="C116" s="16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1:19">
      <c r="A117" s="49"/>
      <c r="B117" s="49"/>
      <c r="C117" s="16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1:19">
      <c r="A118" s="49"/>
      <c r="B118" s="49"/>
      <c r="C118" s="16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1:19">
      <c r="A119" s="49"/>
      <c r="B119" s="49"/>
      <c r="C119" s="16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1:19">
      <c r="A120" s="49"/>
      <c r="B120" s="49"/>
      <c r="C120" s="16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1:19">
      <c r="A121" s="49"/>
      <c r="B121" s="49"/>
      <c r="C121" s="16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1:19">
      <c r="A122" s="49"/>
      <c r="B122" s="49"/>
      <c r="C122" s="16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1:19">
      <c r="A123" s="49"/>
      <c r="B123" s="49"/>
      <c r="C123" s="16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1:19">
      <c r="A124" s="49"/>
      <c r="B124" s="49"/>
      <c r="C124" s="16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1:19">
      <c r="A125" s="49"/>
      <c r="B125" s="49"/>
      <c r="C125" s="16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1:19">
      <c r="A126" s="49"/>
      <c r="B126" s="49"/>
      <c r="C126" s="16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1:19">
      <c r="A127" s="49"/>
      <c r="B127" s="49"/>
      <c r="C127" s="16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8" spans="1:19">
      <c r="A128" s="49"/>
      <c r="B128" s="49"/>
      <c r="C128" s="16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</row>
    <row r="129" spans="1:19">
      <c r="A129" s="49"/>
      <c r="B129" s="49"/>
      <c r="C129" s="16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</row>
    <row r="130" spans="1:19">
      <c r="A130" s="49"/>
      <c r="B130" s="49"/>
      <c r="C130" s="16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</row>
    <row r="131" spans="1:19">
      <c r="A131" s="49"/>
      <c r="B131" s="49"/>
      <c r="C131" s="16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</row>
    <row r="132" spans="1:19">
      <c r="A132" s="49"/>
      <c r="B132" s="49"/>
      <c r="C132" s="16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</row>
    <row r="133" spans="1:19">
      <c r="A133" s="49"/>
      <c r="B133" s="49"/>
      <c r="C133" s="16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</row>
    <row r="134" spans="1:19">
      <c r="A134" s="49"/>
      <c r="B134" s="49"/>
      <c r="C134" s="16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</row>
    <row r="135" spans="1:19">
      <c r="A135" s="49"/>
      <c r="B135" s="49"/>
      <c r="C135" s="16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</row>
    <row r="136" spans="1:19">
      <c r="A136" s="49"/>
      <c r="B136" s="49"/>
      <c r="C136" s="16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</row>
    <row r="137" spans="1:19">
      <c r="A137" s="49"/>
      <c r="B137" s="49"/>
      <c r="C137" s="16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</row>
    <row r="138" spans="1:19">
      <c r="A138" s="49"/>
      <c r="B138" s="49"/>
      <c r="C138" s="16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</row>
    <row r="139" spans="1:19">
      <c r="A139" s="49"/>
      <c r="B139" s="49"/>
      <c r="C139" s="16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</row>
    <row r="140" spans="1:19">
      <c r="A140" s="49"/>
      <c r="B140" s="49"/>
      <c r="C140" s="16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</row>
    <row r="141" spans="1:19">
      <c r="A141" s="49"/>
      <c r="B141" s="49"/>
      <c r="C141" s="16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</row>
    <row r="142" spans="1:19">
      <c r="A142" s="49"/>
      <c r="B142" s="49"/>
      <c r="C142" s="16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</row>
    <row r="143" spans="1:19">
      <c r="A143" s="49"/>
      <c r="B143" s="49"/>
      <c r="C143" s="16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</row>
    <row r="144" spans="1:19">
      <c r="A144" s="49"/>
      <c r="B144" s="49"/>
      <c r="C144" s="16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</row>
    <row r="145" spans="1:19">
      <c r="A145" s="49"/>
      <c r="B145" s="49"/>
      <c r="C145" s="16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</row>
    <row r="146" spans="1:19">
      <c r="A146" s="49"/>
      <c r="B146" s="49"/>
      <c r="C146" s="16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</row>
    <row r="147" spans="1:19">
      <c r="A147" s="49"/>
      <c r="B147" s="49"/>
      <c r="C147" s="16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</row>
    <row r="148" spans="1:19">
      <c r="A148" s="49"/>
      <c r="B148" s="49"/>
      <c r="C148" s="16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</row>
    <row r="149" spans="1:19">
      <c r="A149" s="49"/>
      <c r="B149" s="49"/>
      <c r="C149" s="16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</row>
    <row r="150" spans="1:19">
      <c r="A150" s="49"/>
      <c r="B150" s="49"/>
      <c r="C150" s="16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</row>
    <row r="151" spans="1:19">
      <c r="A151" s="49"/>
      <c r="B151" s="49"/>
      <c r="C151" s="16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</row>
    <row r="152" spans="1:19">
      <c r="A152" s="49"/>
      <c r="B152" s="49"/>
      <c r="C152" s="16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1:19">
      <c r="A153" s="49"/>
      <c r="B153" s="49"/>
      <c r="C153" s="16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1:19">
      <c r="A154" s="49"/>
      <c r="B154" s="49"/>
      <c r="C154" s="16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1:19">
      <c r="A155" s="49"/>
      <c r="B155" s="49"/>
      <c r="C155" s="16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1:19">
      <c r="A156" s="49"/>
      <c r="B156" s="49"/>
      <c r="C156" s="16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1:19">
      <c r="A157" s="49"/>
      <c r="B157" s="49"/>
      <c r="C157" s="16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1:19">
      <c r="A158" s="49"/>
      <c r="B158" s="49"/>
      <c r="C158" s="16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1:19">
      <c r="A159" s="49"/>
      <c r="B159" s="49"/>
      <c r="C159" s="16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1:19">
      <c r="A160" s="49"/>
      <c r="B160" s="49"/>
      <c r="C160" s="16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1:19">
      <c r="A161" s="49"/>
      <c r="B161" s="49"/>
      <c r="C161" s="16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1:19">
      <c r="A162" s="49"/>
      <c r="B162" s="49"/>
      <c r="C162" s="16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1:19">
      <c r="A163" s="49"/>
      <c r="B163" s="49"/>
      <c r="C163" s="16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64" spans="1:19">
      <c r="A164" s="49"/>
      <c r="B164" s="49"/>
      <c r="C164" s="16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</row>
    <row r="165" spans="1:19">
      <c r="A165" s="49"/>
      <c r="B165" s="49"/>
      <c r="C165" s="16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</row>
    <row r="166" spans="1:19">
      <c r="A166" s="49"/>
      <c r="B166" s="49"/>
      <c r="C166" s="16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</row>
    <row r="167" spans="1:19">
      <c r="A167" s="49"/>
      <c r="B167" s="49"/>
      <c r="C167" s="16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</row>
    <row r="168" spans="1:19">
      <c r="A168" s="49"/>
      <c r="B168" s="49"/>
      <c r="C168" s="16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</row>
    <row r="169" spans="1:19">
      <c r="A169" s="49"/>
      <c r="B169" s="49"/>
      <c r="C169" s="16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</row>
    <row r="170" spans="1:19">
      <c r="A170" s="49"/>
      <c r="B170" s="49"/>
      <c r="C170" s="16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</row>
    <row r="171" spans="1:19">
      <c r="A171" s="49"/>
      <c r="B171" s="49"/>
      <c r="C171" s="16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</row>
    <row r="172" spans="1:19">
      <c r="A172" s="49"/>
      <c r="B172" s="49"/>
      <c r="C172" s="16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</row>
    <row r="173" spans="1:19">
      <c r="A173" s="49"/>
      <c r="B173" s="49"/>
      <c r="C173" s="16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</row>
    <row r="174" spans="1:19">
      <c r="A174" s="49"/>
      <c r="B174" s="49"/>
      <c r="C174" s="16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</row>
    <row r="175" spans="1:19">
      <c r="A175" s="49"/>
      <c r="B175" s="49"/>
      <c r="C175" s="16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</row>
    <row r="176" spans="1:19">
      <c r="A176" s="49"/>
      <c r="B176" s="49"/>
      <c r="C176" s="16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</row>
    <row r="177" spans="1:19">
      <c r="A177" s="49"/>
      <c r="B177" s="49"/>
      <c r="C177" s="16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</row>
    <row r="178" spans="1:19">
      <c r="A178" s="49"/>
      <c r="B178" s="49"/>
      <c r="C178" s="16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</row>
    <row r="179" spans="1:19">
      <c r="A179" s="49"/>
      <c r="B179" s="49"/>
      <c r="C179" s="16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</row>
    <row r="180" spans="1:19">
      <c r="A180" s="49"/>
      <c r="B180" s="49"/>
      <c r="C180" s="16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</row>
    <row r="181" spans="1:19">
      <c r="A181" s="49"/>
      <c r="B181" s="49"/>
      <c r="C181" s="16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</row>
    <row r="182" spans="1:19">
      <c r="A182" s="49"/>
      <c r="B182" s="49"/>
      <c r="C182" s="16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</row>
    <row r="183" spans="1:19">
      <c r="A183" s="49"/>
      <c r="B183" s="49"/>
      <c r="C183" s="16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</row>
    <row r="184" spans="1:19">
      <c r="A184" s="49"/>
      <c r="B184" s="49"/>
      <c r="C184" s="16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</row>
    <row r="185" spans="1:19">
      <c r="A185" s="49"/>
      <c r="B185" s="49"/>
      <c r="C185" s="16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</row>
    <row r="186" spans="1:19">
      <c r="A186" s="49"/>
      <c r="B186" s="49"/>
      <c r="C186" s="16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</row>
    <row r="187" spans="1:19">
      <c r="A187" s="49"/>
      <c r="B187" s="49"/>
      <c r="C187" s="16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</row>
    <row r="188" spans="1:19">
      <c r="A188" s="49"/>
      <c r="B188" s="49"/>
      <c r="C188" s="16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</row>
    <row r="189" spans="1:19">
      <c r="A189" s="49"/>
      <c r="B189" s="49"/>
      <c r="C189" s="16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</row>
    <row r="190" spans="1:19">
      <c r="A190" s="49"/>
      <c r="B190" s="49"/>
      <c r="C190" s="16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</row>
    <row r="191" spans="1:19">
      <c r="A191" s="49"/>
      <c r="B191" s="49"/>
      <c r="C191" s="16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</row>
    <row r="192" spans="1:19">
      <c r="A192" s="49"/>
      <c r="B192" s="49"/>
      <c r="C192" s="16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</row>
    <row r="193" spans="1:19">
      <c r="A193" s="49"/>
      <c r="B193" s="49"/>
      <c r="C193" s="16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</row>
    <row r="194" spans="1:19">
      <c r="A194" s="49"/>
      <c r="B194" s="49"/>
      <c r="C194" s="16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</row>
    <row r="195" spans="1:19">
      <c r="A195" s="49"/>
      <c r="B195" s="49"/>
      <c r="C195" s="16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</row>
    <row r="196" spans="1:19">
      <c r="A196" s="49"/>
      <c r="B196" s="49"/>
      <c r="C196" s="16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</row>
    <row r="197" spans="1:19">
      <c r="A197" s="49"/>
      <c r="B197" s="49"/>
      <c r="C197" s="16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</row>
    <row r="198" spans="1:19">
      <c r="A198" s="49"/>
      <c r="B198" s="49"/>
      <c r="C198" s="16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</row>
    <row r="199" spans="1:19">
      <c r="A199" s="49"/>
      <c r="B199" s="49"/>
      <c r="C199" s="16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</row>
    <row r="200" spans="1:19">
      <c r="A200" s="49"/>
      <c r="B200" s="49"/>
      <c r="C200" s="16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</row>
    <row r="201" spans="1:19">
      <c r="A201" s="49"/>
      <c r="B201" s="49"/>
      <c r="C201" s="16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</row>
    <row r="202" spans="1:19">
      <c r="A202" s="49"/>
      <c r="B202" s="49"/>
      <c r="C202" s="16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</row>
    <row r="203" spans="1:19">
      <c r="A203" s="49"/>
      <c r="B203" s="49"/>
      <c r="C203" s="16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</row>
    <row r="204" spans="1:19">
      <c r="A204" s="49"/>
      <c r="B204" s="49"/>
      <c r="C204" s="16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</row>
    <row r="205" spans="1:19">
      <c r="A205" s="49"/>
      <c r="B205" s="49"/>
      <c r="C205" s="16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</row>
    <row r="206" spans="1:19">
      <c r="A206" s="49"/>
      <c r="B206" s="49"/>
      <c r="C206" s="16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</row>
    <row r="207" spans="1:19">
      <c r="A207" s="49"/>
      <c r="B207" s="49"/>
      <c r="C207" s="16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</row>
    <row r="208" spans="1:19">
      <c r="A208" s="49"/>
      <c r="B208" s="49"/>
      <c r="C208" s="16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</row>
    <row r="209" spans="1:19">
      <c r="A209" s="49"/>
      <c r="B209" s="49"/>
      <c r="C209" s="16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</row>
    <row r="210" spans="1:19">
      <c r="A210" s="49"/>
      <c r="B210" s="49"/>
      <c r="C210" s="16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</row>
    <row r="211" spans="1:19">
      <c r="A211" s="49"/>
      <c r="B211" s="49"/>
      <c r="C211" s="16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</row>
    <row r="212" spans="1:19">
      <c r="A212" s="49"/>
      <c r="B212" s="49"/>
      <c r="C212" s="16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</row>
    <row r="213" spans="1:19">
      <c r="A213" s="49"/>
      <c r="B213" s="49"/>
      <c r="C213" s="16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</row>
    <row r="214" spans="1:19">
      <c r="A214" s="49"/>
      <c r="B214" s="49"/>
      <c r="C214" s="16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</row>
    <row r="215" spans="1:19">
      <c r="A215" s="49"/>
      <c r="B215" s="49"/>
      <c r="C215" s="16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</row>
    <row r="216" spans="1:19">
      <c r="A216" s="49"/>
      <c r="B216" s="49"/>
      <c r="C216" s="16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</row>
    <row r="217" spans="1:19">
      <c r="A217" s="49"/>
      <c r="B217" s="49"/>
      <c r="C217" s="16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</row>
    <row r="218" spans="1:19">
      <c r="A218" s="49"/>
      <c r="B218" s="49"/>
      <c r="C218" s="16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</row>
    <row r="219" spans="1:19">
      <c r="A219" s="49"/>
      <c r="B219" s="49"/>
      <c r="C219" s="16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</row>
    <row r="220" spans="1:19">
      <c r="A220" s="49"/>
      <c r="B220" s="49"/>
      <c r="C220" s="16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</row>
    <row r="221" spans="1:19">
      <c r="A221" s="49"/>
      <c r="B221" s="49"/>
      <c r="C221" s="16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</row>
    <row r="222" spans="1:19">
      <c r="A222" s="49"/>
      <c r="B222" s="49"/>
      <c r="C222" s="16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</row>
    <row r="223" spans="1:19">
      <c r="A223" s="49"/>
      <c r="B223" s="49"/>
      <c r="C223" s="16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</row>
    <row r="224" spans="1:19">
      <c r="A224" s="49"/>
      <c r="B224" s="49"/>
      <c r="C224" s="16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</row>
    <row r="225" spans="1:19">
      <c r="A225" s="49"/>
      <c r="B225" s="49"/>
      <c r="C225" s="16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</row>
    <row r="226" spans="1:19">
      <c r="A226" s="49"/>
      <c r="B226" s="49"/>
      <c r="C226" s="16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</row>
    <row r="227" spans="1:19">
      <c r="A227" s="49"/>
      <c r="B227" s="49"/>
      <c r="C227" s="16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</row>
    <row r="228" spans="1:19">
      <c r="A228" s="49"/>
      <c r="B228" s="49"/>
      <c r="C228" s="16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</row>
    <row r="229" spans="1:19">
      <c r="A229" s="49"/>
      <c r="B229" s="49"/>
      <c r="C229" s="16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</row>
    <row r="230" spans="1:19">
      <c r="A230" s="49"/>
      <c r="B230" s="49"/>
      <c r="C230" s="16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</row>
    <row r="231" spans="1:19">
      <c r="A231" s="49"/>
      <c r="B231" s="49"/>
      <c r="C231" s="16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</row>
    <row r="232" spans="1:19">
      <c r="A232" s="49"/>
      <c r="B232" s="49"/>
      <c r="C232" s="16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</row>
    <row r="233" spans="1:19">
      <c r="A233" s="49"/>
      <c r="B233" s="49"/>
      <c r="C233" s="16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</row>
    <row r="234" spans="1:19">
      <c r="A234" s="49"/>
      <c r="B234" s="49"/>
      <c r="C234" s="16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</row>
    <row r="235" spans="1:19">
      <c r="A235" s="49"/>
      <c r="B235" s="49"/>
      <c r="C235" s="16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</row>
    <row r="236" spans="1:19">
      <c r="A236" s="49"/>
      <c r="B236" s="49"/>
      <c r="C236" s="16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</row>
    <row r="237" spans="1:19">
      <c r="A237" s="49"/>
      <c r="B237" s="49"/>
      <c r="C237" s="16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</row>
    <row r="238" spans="1:19">
      <c r="A238" s="49"/>
      <c r="B238" s="49"/>
      <c r="C238" s="16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</row>
    <row r="239" spans="1:19">
      <c r="A239" s="49"/>
      <c r="B239" s="49"/>
      <c r="C239" s="16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</row>
    <row r="240" spans="1:19">
      <c r="A240" s="49"/>
      <c r="B240" s="49"/>
      <c r="C240" s="16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</row>
    <row r="241" spans="1:19">
      <c r="A241" s="49"/>
      <c r="B241" s="49"/>
      <c r="C241" s="16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</row>
    <row r="242" spans="1:19">
      <c r="A242" s="49"/>
      <c r="B242" s="49"/>
      <c r="C242" s="16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</row>
    <row r="243" spans="1:19">
      <c r="A243" s="49"/>
      <c r="B243" s="49"/>
      <c r="C243" s="16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</row>
    <row r="244" spans="1:19">
      <c r="A244" s="49"/>
      <c r="B244" s="49"/>
      <c r="C244" s="16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</row>
    <row r="245" spans="1:19">
      <c r="A245" s="49"/>
      <c r="B245" s="49"/>
      <c r="C245" s="16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</row>
    <row r="246" spans="1:19">
      <c r="A246" s="49"/>
      <c r="B246" s="49"/>
      <c r="C246" s="16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</row>
    <row r="247" spans="1:19">
      <c r="A247" s="49"/>
      <c r="B247" s="49"/>
      <c r="C247" s="16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</row>
    <row r="248" spans="1:19">
      <c r="A248" s="49"/>
      <c r="B248" s="49"/>
      <c r="C248" s="16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</row>
    <row r="249" spans="1:19">
      <c r="A249" s="49"/>
      <c r="B249" s="49"/>
      <c r="C249" s="16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</row>
    <row r="250" spans="1:19">
      <c r="A250" s="49"/>
      <c r="B250" s="49"/>
      <c r="C250" s="16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</row>
    <row r="251" spans="1:19">
      <c r="A251" s="49"/>
      <c r="B251" s="49"/>
      <c r="C251" s="16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</row>
    <row r="252" spans="1:19">
      <c r="A252" s="49"/>
      <c r="B252" s="49"/>
      <c r="C252" s="16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</row>
    <row r="253" spans="1:19">
      <c r="A253" s="49"/>
      <c r="B253" s="49"/>
      <c r="C253" s="16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</row>
    <row r="254" spans="1:19">
      <c r="A254" s="49"/>
      <c r="B254" s="49"/>
      <c r="C254" s="16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</row>
    <row r="255" spans="1:19">
      <c r="A255" s="49"/>
      <c r="B255" s="49"/>
      <c r="C255" s="16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</row>
    <row r="256" spans="1:19">
      <c r="A256" s="49"/>
      <c r="B256" s="49"/>
      <c r="C256" s="16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</row>
    <row r="257" spans="1:19">
      <c r="A257" s="49"/>
      <c r="B257" s="49"/>
      <c r="C257" s="16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</row>
    <row r="258" spans="1:19">
      <c r="A258" s="49"/>
      <c r="B258" s="49"/>
      <c r="C258" s="16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</row>
    <row r="259" spans="1:19">
      <c r="A259" s="49"/>
      <c r="B259" s="49"/>
      <c r="C259" s="16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</row>
    <row r="260" spans="1:19">
      <c r="A260" s="49"/>
      <c r="B260" s="49"/>
      <c r="C260" s="16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</row>
    <row r="261" spans="1:19">
      <c r="A261" s="49"/>
      <c r="B261" s="49"/>
      <c r="C261" s="16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</row>
    <row r="262" spans="1:19">
      <c r="A262" s="49"/>
      <c r="B262" s="49"/>
      <c r="C262" s="16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</row>
    <row r="263" spans="1:19">
      <c r="A263" s="49"/>
      <c r="B263" s="49"/>
      <c r="C263" s="16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</row>
    <row r="264" spans="1:19">
      <c r="A264" s="49"/>
      <c r="B264" s="49"/>
      <c r="C264" s="16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</row>
    <row r="265" spans="1:19">
      <c r="A265" s="49"/>
      <c r="B265" s="49"/>
      <c r="C265" s="16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</row>
    <row r="266" spans="1:19">
      <c r="A266" s="49"/>
      <c r="B266" s="49"/>
      <c r="C266" s="16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</row>
    <row r="267" spans="1:19">
      <c r="A267" s="49"/>
      <c r="B267" s="49"/>
      <c r="C267" s="16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</row>
    <row r="268" spans="1:19">
      <c r="A268" s="49"/>
      <c r="B268" s="49"/>
      <c r="C268" s="16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</row>
    <row r="269" spans="1:19">
      <c r="A269" s="49"/>
      <c r="B269" s="49"/>
      <c r="C269" s="16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</row>
    <row r="270" spans="1:19">
      <c r="A270" s="49"/>
      <c r="B270" s="49"/>
      <c r="C270" s="16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</row>
    <row r="271" spans="1:19">
      <c r="A271" s="49"/>
      <c r="B271" s="49"/>
      <c r="C271" s="16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</row>
    <row r="272" spans="1:19">
      <c r="A272" s="49"/>
      <c r="B272" s="49"/>
      <c r="C272" s="16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</row>
    <row r="273" spans="1:19">
      <c r="A273" s="49"/>
      <c r="B273" s="49"/>
      <c r="C273" s="16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</row>
    <row r="274" spans="1:19">
      <c r="A274" s="49"/>
      <c r="B274" s="49"/>
      <c r="C274" s="16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</row>
    <row r="275" spans="1:19">
      <c r="A275" s="49"/>
      <c r="B275" s="49"/>
      <c r="C275" s="16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</row>
    <row r="276" spans="1:19">
      <c r="A276" s="49"/>
      <c r="B276" s="49"/>
      <c r="C276" s="16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</row>
    <row r="277" spans="1:19">
      <c r="A277" s="49"/>
      <c r="B277" s="49"/>
      <c r="C277" s="16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</row>
    <row r="278" spans="1:19">
      <c r="A278" s="49"/>
      <c r="B278" s="49"/>
      <c r="C278" s="16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</row>
    <row r="279" spans="1:19">
      <c r="A279" s="49"/>
      <c r="B279" s="49"/>
      <c r="C279" s="16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1:19">
      <c r="A280" s="49"/>
      <c r="B280" s="49"/>
      <c r="C280" s="16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1:19">
      <c r="A281" s="49"/>
      <c r="B281" s="49"/>
      <c r="C281" s="16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1:19">
      <c r="A282" s="49"/>
      <c r="B282" s="49"/>
      <c r="C282" s="16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1:19">
      <c r="A283" s="49"/>
      <c r="B283" s="49"/>
      <c r="C283" s="16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1:19">
      <c r="A284" s="49"/>
      <c r="B284" s="49"/>
      <c r="C284" s="16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1:19">
      <c r="A285" s="49"/>
      <c r="B285" s="49"/>
      <c r="C285" s="16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1:19">
      <c r="A286" s="49"/>
      <c r="B286" s="49"/>
      <c r="C286" s="16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1:19">
      <c r="A287" s="49"/>
      <c r="B287" s="49"/>
      <c r="C287" s="16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8" spans="1:19">
      <c r="A288" s="49"/>
      <c r="B288" s="49"/>
      <c r="C288" s="16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</row>
    <row r="289" spans="1:19">
      <c r="A289" s="49"/>
      <c r="B289" s="49"/>
      <c r="C289" s="16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</row>
    <row r="290" spans="1:19">
      <c r="A290" s="49"/>
      <c r="B290" s="49"/>
      <c r="C290" s="16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</row>
    <row r="291" spans="1:19">
      <c r="A291" s="49"/>
      <c r="B291" s="49"/>
      <c r="C291" s="16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</row>
    <row r="292" spans="1:19">
      <c r="A292" s="49"/>
      <c r="B292" s="49"/>
      <c r="C292" s="16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</row>
    <row r="293" spans="1:19">
      <c r="A293" s="49"/>
      <c r="B293" s="49"/>
      <c r="C293" s="16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</row>
    <row r="294" spans="1:19">
      <c r="A294" s="49"/>
      <c r="B294" s="49"/>
      <c r="C294" s="16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</row>
    <row r="295" spans="1:19">
      <c r="A295" s="49"/>
      <c r="B295" s="49"/>
      <c r="C295" s="16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</row>
    <row r="296" spans="1:19">
      <c r="A296" s="49"/>
      <c r="B296" s="49"/>
      <c r="C296" s="16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</row>
    <row r="297" spans="1:19">
      <c r="A297" s="49"/>
      <c r="B297" s="49"/>
      <c r="C297" s="16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</row>
    <row r="298" spans="1:19">
      <c r="A298" s="49"/>
      <c r="B298" s="49"/>
      <c r="C298" s="16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</row>
    <row r="299" spans="1:19">
      <c r="B299" s="49"/>
      <c r="C299" s="16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</row>
    <row r="300" spans="1:19">
      <c r="B300" s="49"/>
      <c r="C300" s="16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</row>
    <row r="301" spans="1:19">
      <c r="B301" s="49"/>
      <c r="C301" s="16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</row>
    <row r="302" spans="1:19">
      <c r="B302" s="49"/>
      <c r="C302" s="16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</row>
    <row r="303" spans="1:19">
      <c r="B303" s="49"/>
      <c r="C303" s="16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</row>
    <row r="304" spans="1:19">
      <c r="B304" s="49"/>
      <c r="C304" s="16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</row>
    <row r="305" spans="2:19">
      <c r="B305" s="49"/>
      <c r="C305" s="16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</row>
    <row r="306" spans="2:19">
      <c r="B306" s="49"/>
      <c r="C306" s="16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</row>
    <row r="307" spans="2:19">
      <c r="B307" s="49"/>
      <c r="C307" s="16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</row>
    <row r="308" spans="2:19">
      <c r="B308" s="49"/>
      <c r="C308" s="16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</row>
    <row r="309" spans="2:19">
      <c r="B309" s="49"/>
      <c r="C309" s="16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</row>
    <row r="310" spans="2:19">
      <c r="B310" s="49"/>
      <c r="C310" s="16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</row>
    <row r="311" spans="2:19">
      <c r="B311" s="49"/>
      <c r="C311" s="16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</row>
    <row r="312" spans="2:19">
      <c r="B312" s="49"/>
      <c r="C312" s="16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</row>
    <row r="313" spans="2:19">
      <c r="B313" s="49"/>
      <c r="C313" s="16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</row>
    <row r="314" spans="2:19">
      <c r="B314" s="49"/>
      <c r="C314" s="16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</row>
    <row r="315" spans="2:19">
      <c r="B315" s="49"/>
      <c r="C315" s="16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</row>
    <row r="316" spans="2:19">
      <c r="B316" s="49"/>
      <c r="C316" s="16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</row>
    <row r="317" spans="2:19">
      <c r="B317" s="49"/>
      <c r="C317" s="16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</row>
    <row r="318" spans="2:19">
      <c r="B318" s="49"/>
      <c r="C318" s="16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</row>
    <row r="319" spans="2:19">
      <c r="B319" s="49"/>
      <c r="C319" s="16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</row>
    <row r="320" spans="2:19">
      <c r="B320" s="49"/>
      <c r="C320" s="16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</row>
    <row r="321" spans="2:19">
      <c r="B321" s="49"/>
      <c r="C321" s="16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</row>
    <row r="322" spans="2:19">
      <c r="B322" s="49"/>
      <c r="C322" s="16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</row>
    <row r="323" spans="2:19">
      <c r="B323" s="49"/>
      <c r="C323" s="16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</row>
    <row r="324" spans="2:19">
      <c r="B324" s="49"/>
      <c r="C324" s="16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</row>
    <row r="325" spans="2:19">
      <c r="B325" s="49"/>
      <c r="C325" s="16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</row>
    <row r="326" spans="2:19">
      <c r="B326" s="49"/>
      <c r="C326" s="16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</row>
    <row r="327" spans="2:19">
      <c r="B327" s="49"/>
      <c r="C327" s="16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</row>
    <row r="328" spans="2:19">
      <c r="B328" s="49"/>
      <c r="C328" s="16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</row>
    <row r="329" spans="2:19">
      <c r="B329" s="49"/>
      <c r="C329" s="16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</row>
    <row r="330" spans="2:19">
      <c r="B330" s="49"/>
      <c r="C330" s="16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</row>
    <row r="331" spans="2:19">
      <c r="B331" s="49"/>
      <c r="C331" s="16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</row>
    <row r="332" spans="2:19">
      <c r="B332" s="49"/>
      <c r="C332" s="16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</row>
    <row r="333" spans="2:19">
      <c r="B333" s="49"/>
      <c r="C333" s="16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</row>
    <row r="334" spans="2:19">
      <c r="B334" s="49"/>
      <c r="C334" s="16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</row>
    <row r="335" spans="2:19">
      <c r="B335" s="49"/>
      <c r="C335" s="16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</row>
    <row r="336" spans="2:19">
      <c r="B336" s="49"/>
      <c r="C336" s="16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</row>
    <row r="337" spans="2:19">
      <c r="B337" s="49"/>
      <c r="C337" s="16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</row>
    <row r="338" spans="2:19">
      <c r="B338" s="49"/>
      <c r="C338" s="16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</row>
    <row r="339" spans="2:19">
      <c r="B339" s="49"/>
      <c r="C339" s="16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</row>
    <row r="340" spans="2:19">
      <c r="B340" s="49"/>
      <c r="C340" s="16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</row>
    <row r="341" spans="2:19">
      <c r="B341" s="49"/>
      <c r="C341" s="16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</row>
    <row r="342" spans="2:19">
      <c r="B342" s="49"/>
      <c r="C342" s="16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</row>
    <row r="343" spans="2:19">
      <c r="B343" s="49"/>
      <c r="C343" s="16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</row>
    <row r="344" spans="2:19">
      <c r="B344" s="49"/>
      <c r="C344" s="16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</row>
    <row r="345" spans="2:19">
      <c r="B345" s="49"/>
      <c r="C345" s="16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</row>
    <row r="346" spans="2:19">
      <c r="B346" s="49"/>
      <c r="C346" s="16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</row>
    <row r="347" spans="2:19">
      <c r="B347" s="49"/>
      <c r="C347" s="16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</row>
    <row r="348" spans="2:19">
      <c r="B348" s="49"/>
      <c r="C348" s="16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</row>
    <row r="349" spans="2:19">
      <c r="B349" s="49"/>
      <c r="C349" s="16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</row>
    <row r="350" spans="2:19">
      <c r="B350" s="49"/>
      <c r="C350" s="16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</row>
    <row r="351" spans="2:19">
      <c r="B351" s="49"/>
      <c r="C351" s="16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</row>
    <row r="352" spans="2:19">
      <c r="B352" s="49"/>
      <c r="C352" s="16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</row>
    <row r="353" spans="2:19">
      <c r="B353" s="49"/>
      <c r="C353" s="16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</row>
    <row r="354" spans="2:19">
      <c r="B354" s="49"/>
      <c r="C354" s="16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</row>
    <row r="355" spans="2:19">
      <c r="B355" s="49"/>
      <c r="C355" s="16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</row>
    <row r="356" spans="2:19">
      <c r="B356" s="49"/>
      <c r="C356" s="16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</row>
    <row r="357" spans="2:19">
      <c r="B357" s="49"/>
      <c r="C357" s="16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</row>
    <row r="358" spans="2:19">
      <c r="B358" s="49"/>
      <c r="C358" s="16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</row>
    <row r="359" spans="2:19">
      <c r="B359" s="49"/>
      <c r="C359" s="16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</row>
    <row r="360" spans="2:19">
      <c r="B360" s="49"/>
      <c r="C360" s="16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</row>
    <row r="361" spans="2:19">
      <c r="B361" s="49"/>
      <c r="C361" s="16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</row>
    <row r="362" spans="2:19">
      <c r="B362" s="49"/>
      <c r="C362" s="16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</row>
    <row r="363" spans="2:19">
      <c r="B363" s="49"/>
      <c r="C363" s="16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</row>
    <row r="364" spans="2:19">
      <c r="B364" s="49"/>
      <c r="C364" s="16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</row>
    <row r="365" spans="2:19">
      <c r="B365" s="49"/>
      <c r="C365" s="16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</row>
    <row r="366" spans="2:19">
      <c r="B366" s="49"/>
      <c r="C366" s="16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</row>
    <row r="367" spans="2:19">
      <c r="B367" s="49"/>
      <c r="C367" s="16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</row>
    <row r="368" spans="2:19">
      <c r="B368" s="49"/>
      <c r="C368" s="16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</row>
    <row r="369" spans="2:19">
      <c r="B369" s="49"/>
      <c r="C369" s="16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</row>
    <row r="370" spans="2:19">
      <c r="B370" s="49"/>
      <c r="C370" s="16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</row>
    <row r="371" spans="2:19">
      <c r="B371" s="49"/>
      <c r="C371" s="16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</row>
    <row r="372" spans="2:19">
      <c r="B372" s="49"/>
      <c r="C372" s="16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</row>
    <row r="373" spans="2:19">
      <c r="B373" s="49"/>
      <c r="C373" s="16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</row>
    <row r="374" spans="2:19">
      <c r="B374" s="49"/>
      <c r="C374" s="16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</row>
    <row r="375" spans="2:19">
      <c r="B375" s="49"/>
      <c r="C375" s="16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2:19">
      <c r="B376" s="49"/>
      <c r="C376" s="16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2:19">
      <c r="B377" s="49"/>
      <c r="C377" s="16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2:19">
      <c r="B378" s="49"/>
      <c r="C378" s="16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2:19">
      <c r="B379" s="49"/>
      <c r="C379" s="16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2:19">
      <c r="B380" s="49"/>
      <c r="C380" s="16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2:19">
      <c r="B381" s="49"/>
      <c r="C381" s="16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2:19">
      <c r="B382" s="49"/>
      <c r="C382" s="16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2:19">
      <c r="B383" s="49"/>
      <c r="C383" s="16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2:19">
      <c r="B384" s="49"/>
      <c r="C384" s="16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>
      <c r="B385" s="49"/>
      <c r="C385" s="16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>
      <c r="B386" s="49"/>
      <c r="C386" s="16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87" spans="2:19">
      <c r="B387" s="49"/>
      <c r="C387" s="16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</row>
    <row r="388" spans="2:19">
      <c r="B388" s="49"/>
      <c r="C388" s="16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</row>
    <row r="389" spans="2:19">
      <c r="B389" s="49"/>
      <c r="C389" s="16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</row>
    <row r="390" spans="2:19">
      <c r="B390" s="49"/>
      <c r="C390" s="16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</row>
    <row r="391" spans="2:19">
      <c r="B391" s="49"/>
      <c r="C391" s="16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</row>
    <row r="392" spans="2:19">
      <c r="B392" s="49"/>
      <c r="C392" s="16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</row>
    <row r="393" spans="2:19">
      <c r="B393" s="49"/>
      <c r="C393" s="16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</row>
    <row r="394" spans="2:19">
      <c r="B394" s="49"/>
      <c r="C394" s="16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</row>
    <row r="395" spans="2:19">
      <c r="B395" s="49"/>
      <c r="C395" s="16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</row>
    <row r="396" spans="2:19">
      <c r="B396" s="49"/>
      <c r="C396" s="16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</row>
    <row r="397" spans="2:19">
      <c r="B397" s="49"/>
      <c r="C397" s="16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</row>
    <row r="398" spans="2:19">
      <c r="B398" s="49"/>
      <c r="C398" s="16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</row>
    <row r="399" spans="2:19">
      <c r="B399" s="49"/>
      <c r="C399" s="16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</row>
    <row r="400" spans="2:19">
      <c r="B400" s="49"/>
      <c r="C400" s="16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</row>
    <row r="401" spans="2:19">
      <c r="B401" s="49"/>
      <c r="C401" s="16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</row>
    <row r="402" spans="2:19">
      <c r="B402" s="49"/>
      <c r="C402" s="16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</row>
    <row r="403" spans="2:19">
      <c r="B403" s="49"/>
      <c r="C403" s="16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</row>
    <row r="404" spans="2:19">
      <c r="B404" s="49"/>
      <c r="C404" s="16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</row>
    <row r="405" spans="2:19">
      <c r="B405" s="49"/>
      <c r="C405" s="16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</row>
    <row r="406" spans="2:19">
      <c r="B406" s="49"/>
      <c r="C406" s="16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</row>
    <row r="407" spans="2:19">
      <c r="B407" s="49"/>
      <c r="C407" s="16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</row>
    <row r="408" spans="2:19">
      <c r="B408" s="49"/>
      <c r="C408" s="16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</row>
    <row r="409" spans="2:19">
      <c r="B409" s="49"/>
      <c r="C409" s="16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</row>
    <row r="410" spans="2:19">
      <c r="B410" s="49"/>
      <c r="C410" s="16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</row>
    <row r="411" spans="2:19">
      <c r="B411" s="49"/>
      <c r="C411" s="16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</row>
    <row r="412" spans="2:19">
      <c r="B412" s="49"/>
      <c r="C412" s="16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</row>
    <row r="413" spans="2:19">
      <c r="B413" s="49"/>
      <c r="C413" s="16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</row>
    <row r="414" spans="2:19">
      <c r="B414" s="49"/>
      <c r="C414" s="16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</row>
    <row r="415" spans="2:19">
      <c r="B415" s="49"/>
      <c r="C415" s="16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</row>
    <row r="416" spans="2:19">
      <c r="B416" s="49"/>
      <c r="C416" s="16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</row>
    <row r="417" spans="2:19">
      <c r="B417" s="49"/>
      <c r="C417" s="16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</row>
    <row r="418" spans="2:19">
      <c r="B418" s="49"/>
      <c r="C418" s="16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</row>
    <row r="419" spans="2:19">
      <c r="B419" s="49"/>
      <c r="C419" s="16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</row>
    <row r="420" spans="2:19">
      <c r="B420" s="49"/>
      <c r="C420" s="16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</row>
    <row r="421" spans="2:19">
      <c r="B421" s="49"/>
      <c r="C421" s="16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</row>
    <row r="422" spans="2:19">
      <c r="B422" s="49"/>
      <c r="C422" s="16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</row>
    <row r="423" spans="2:19">
      <c r="B423" s="49"/>
      <c r="C423" s="16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</row>
    <row r="424" spans="2:19">
      <c r="B424" s="49"/>
      <c r="C424" s="16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</row>
    <row r="425" spans="2:19">
      <c r="B425" s="49"/>
      <c r="C425" s="16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</row>
    <row r="426" spans="2:19">
      <c r="B426" s="49"/>
      <c r="C426" s="16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</row>
    <row r="427" spans="2:19">
      <c r="B427" s="49"/>
      <c r="C427" s="16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</row>
    <row r="428" spans="2:19">
      <c r="B428" s="49"/>
      <c r="C428" s="16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</row>
    <row r="429" spans="2:19">
      <c r="B429" s="49"/>
      <c r="C429" s="16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</row>
    <row r="430" spans="2:19">
      <c r="B430" s="49"/>
      <c r="C430" s="16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</row>
    <row r="431" spans="2:19">
      <c r="B431" s="49"/>
      <c r="C431" s="16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</row>
    <row r="432" spans="2:19">
      <c r="B432" s="49"/>
      <c r="C432" s="16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</row>
    <row r="433" spans="2:19">
      <c r="B433" s="49"/>
      <c r="C433" s="16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</row>
    <row r="434" spans="2:19">
      <c r="B434" s="49"/>
      <c r="C434" s="16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</row>
    <row r="435" spans="2:19">
      <c r="B435" s="49"/>
      <c r="C435" s="16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</row>
    <row r="436" spans="2:19">
      <c r="B436" s="49"/>
      <c r="C436" s="16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</row>
    <row r="437" spans="2:19">
      <c r="B437" s="49"/>
      <c r="C437" s="16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</row>
    <row r="438" spans="2:19">
      <c r="B438" s="49"/>
      <c r="C438" s="16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</row>
    <row r="439" spans="2:19">
      <c r="B439" s="49"/>
      <c r="C439" s="16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</row>
    <row r="440" spans="2:19">
      <c r="B440" s="49"/>
      <c r="C440" s="16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</row>
    <row r="441" spans="2:19">
      <c r="B441" s="49"/>
      <c r="C441" s="16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</row>
    <row r="442" spans="2:19">
      <c r="B442" s="49"/>
      <c r="C442" s="16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</row>
    <row r="443" spans="2:19">
      <c r="B443" s="49"/>
      <c r="C443" s="16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</row>
    <row r="444" spans="2:19">
      <c r="B444" s="49"/>
      <c r="C444" s="16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</row>
    <row r="445" spans="2:19">
      <c r="B445" s="49"/>
      <c r="C445" s="16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</row>
    <row r="446" spans="2:19">
      <c r="B446" s="49"/>
      <c r="C446" s="16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</row>
    <row r="447" spans="2:19">
      <c r="B447" s="49"/>
      <c r="C447" s="16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</row>
    <row r="448" spans="2:19">
      <c r="B448" s="49"/>
      <c r="C448" s="16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</row>
    <row r="449" spans="2:19">
      <c r="B449" s="49"/>
      <c r="C449" s="16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</row>
    <row r="450" spans="2:19">
      <c r="B450" s="49"/>
      <c r="C450" s="16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</row>
    <row r="451" spans="2:19">
      <c r="B451" s="49"/>
      <c r="C451" s="16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</row>
    <row r="452" spans="2:19">
      <c r="B452" s="49"/>
      <c r="C452" s="16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</row>
    <row r="453" spans="2:19">
      <c r="B453" s="49"/>
      <c r="C453" s="16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</row>
    <row r="454" spans="2:19">
      <c r="B454" s="49"/>
      <c r="C454" s="16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</row>
    <row r="455" spans="2:19">
      <c r="B455" s="49"/>
      <c r="C455" s="16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</row>
    <row r="456" spans="2:19">
      <c r="B456" s="49"/>
      <c r="C456" s="16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</row>
    <row r="457" spans="2:19">
      <c r="B457" s="49"/>
      <c r="C457" s="16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</row>
    <row r="458" spans="2:19">
      <c r="B458" s="49"/>
      <c r="C458" s="16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</row>
    <row r="459" spans="2:19">
      <c r="B459" s="49"/>
      <c r="C459" s="16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</row>
    <row r="460" spans="2:19">
      <c r="B460" s="49"/>
      <c r="C460" s="16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</row>
    <row r="461" spans="2:19">
      <c r="B461" s="49"/>
      <c r="C461" s="16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</row>
    <row r="462" spans="2:19">
      <c r="B462" s="49"/>
      <c r="C462" s="16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</row>
    <row r="463" spans="2:19">
      <c r="B463" s="49"/>
      <c r="C463" s="16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</row>
    <row r="464" spans="2:19">
      <c r="B464" s="49"/>
      <c r="C464" s="16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</row>
    <row r="465" spans="2:19">
      <c r="B465" s="49"/>
      <c r="C465" s="16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</row>
    <row r="466" spans="2:19">
      <c r="B466" s="49"/>
      <c r="C466" s="16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</row>
    <row r="467" spans="2:19">
      <c r="B467" s="49"/>
      <c r="C467" s="16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</row>
    <row r="468" spans="2:19">
      <c r="B468" s="49"/>
      <c r="C468" s="16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</row>
    <row r="469" spans="2:19">
      <c r="B469" s="49"/>
      <c r="C469" s="16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</row>
    <row r="470" spans="2:19">
      <c r="B470" s="49"/>
      <c r="C470" s="16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</row>
    <row r="471" spans="2:19">
      <c r="B471" s="49"/>
      <c r="C471" s="16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</row>
    <row r="472" spans="2:19">
      <c r="B472" s="49"/>
      <c r="C472" s="16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</row>
    <row r="473" spans="2:19">
      <c r="B473" s="49"/>
      <c r="C473" s="16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</row>
    <row r="474" spans="2:19">
      <c r="B474" s="49"/>
      <c r="C474" s="16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</row>
    <row r="475" spans="2:19">
      <c r="B475" s="49"/>
      <c r="C475" s="16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</row>
    <row r="476" spans="2:19">
      <c r="B476" s="49"/>
      <c r="C476" s="16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</row>
    <row r="477" spans="2:19">
      <c r="B477" s="49"/>
      <c r="C477" s="16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</row>
    <row r="478" spans="2:19">
      <c r="B478" s="49"/>
      <c r="C478" s="16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2:19">
      <c r="B479" s="49"/>
      <c r="C479" s="16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2:19">
      <c r="B480" s="49"/>
      <c r="C480" s="16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2:19">
      <c r="B481" s="49"/>
      <c r="C481" s="16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2:19">
      <c r="B482" s="49"/>
      <c r="C482" s="16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2:19">
      <c r="B483" s="49"/>
      <c r="C483" s="16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2:19">
      <c r="B484" s="49"/>
      <c r="C484" s="16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2:19">
      <c r="B485" s="49"/>
      <c r="C485" s="16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2:19">
      <c r="B486" s="49"/>
      <c r="C486" s="16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2:19">
      <c r="B487" s="49"/>
      <c r="C487" s="16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2:19">
      <c r="B488" s="49"/>
      <c r="C488" s="16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2:19">
      <c r="B489" s="49"/>
      <c r="C489" s="16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0" spans="2:19">
      <c r="B490" s="49"/>
      <c r="C490" s="16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</row>
    <row r="491" spans="2:19">
      <c r="B491" s="49"/>
      <c r="C491" s="16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</row>
    <row r="492" spans="2:19">
      <c r="B492" s="49"/>
      <c r="C492" s="16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</row>
    <row r="493" spans="2:19">
      <c r="B493" s="49"/>
      <c r="C493" s="16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</row>
    <row r="494" spans="2:19">
      <c r="B494" s="49"/>
      <c r="C494" s="16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</row>
    <row r="495" spans="2:19">
      <c r="B495" s="49"/>
      <c r="C495" s="16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</row>
    <row r="496" spans="2:19">
      <c r="B496" s="49"/>
      <c r="C496" s="16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</row>
    <row r="497" spans="2:19">
      <c r="B497" s="49"/>
      <c r="C497" s="16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</row>
    <row r="498" spans="2:19">
      <c r="B498" s="49"/>
      <c r="C498" s="16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</row>
    <row r="499" spans="2:19">
      <c r="B499" s="49"/>
      <c r="C499" s="16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</row>
    <row r="500" spans="2:19">
      <c r="B500" s="49"/>
      <c r="C500" s="16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</row>
    <row r="501" spans="2:19">
      <c r="B501" s="49"/>
      <c r="C501" s="16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</row>
    <row r="502" spans="2:19">
      <c r="B502" s="49"/>
      <c r="C502" s="16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</row>
    <row r="503" spans="2:19">
      <c r="B503" s="49"/>
      <c r="C503" s="16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</row>
    <row r="504" spans="2:19">
      <c r="B504" s="49"/>
      <c r="C504" s="16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</row>
    <row r="505" spans="2:19">
      <c r="B505" s="49"/>
      <c r="C505" s="16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</row>
    <row r="506" spans="2:19">
      <c r="B506" s="49"/>
      <c r="C506" s="16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</row>
    <row r="507" spans="2:19">
      <c r="B507" s="49"/>
      <c r="C507" s="16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</row>
    <row r="508" spans="2:19">
      <c r="B508" s="49"/>
      <c r="C508" s="16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</row>
    <row r="509" spans="2:19">
      <c r="B509" s="49"/>
      <c r="C509" s="16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</row>
    <row r="510" spans="2:19">
      <c r="B510" s="49"/>
      <c r="C510" s="16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</row>
    <row r="511" spans="2:19">
      <c r="B511" s="49"/>
      <c r="C511" s="16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</row>
    <row r="512" spans="2:19">
      <c r="B512" s="49"/>
      <c r="C512" s="16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</row>
    <row r="513" spans="1:29">
      <c r="A513" s="171"/>
      <c r="B513" s="49"/>
      <c r="C513" s="16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</row>
    <row r="514" spans="1:29">
      <c r="B514" s="49"/>
      <c r="C514" s="16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</row>
    <row r="515" spans="1:29">
      <c r="B515" s="49"/>
      <c r="C515" s="16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</row>
    <row r="516" spans="1:29">
      <c r="B516" s="49"/>
      <c r="C516" s="16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</row>
    <row r="517" spans="1:29">
      <c r="B517" s="49"/>
      <c r="C517" s="16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</row>
    <row r="518" spans="1:29">
      <c r="B518" s="49"/>
      <c r="C518" s="16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</row>
    <row r="519" spans="1:29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</row>
    <row r="520" spans="1:29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</row>
    <row r="521" spans="1:29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</row>
    <row r="522" spans="1:29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</row>
    <row r="523" spans="1:29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</row>
    <row r="524" spans="1:29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</row>
    <row r="525" spans="1:29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</row>
    <row r="526" spans="1:29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</row>
    <row r="527" spans="1:29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</row>
    <row r="528" spans="1:29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</row>
    <row r="529" spans="2:29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</row>
    <row r="530" spans="2:29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</row>
    <row r="531" spans="2:29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</row>
    <row r="532" spans="2:29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</row>
    <row r="533" spans="2:29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</row>
    <row r="534" spans="2:29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</row>
    <row r="535" spans="2:29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</row>
    <row r="536" spans="2:29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</row>
    <row r="537" spans="2:29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</row>
    <row r="538" spans="2:29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</row>
    <row r="539" spans="2:29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</row>
    <row r="540" spans="2:29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</row>
    <row r="541" spans="2:29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</row>
    <row r="542" spans="2:29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</row>
    <row r="543" spans="2:29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</row>
    <row r="544" spans="2:29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</row>
    <row r="545" spans="2:29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</row>
    <row r="546" spans="2:29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</row>
    <row r="547" spans="2:29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</row>
    <row r="548" spans="2:29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</row>
    <row r="549" spans="2:29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</row>
    <row r="550" spans="2:29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</row>
    <row r="551" spans="2:29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</row>
    <row r="552" spans="2:29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</row>
    <row r="553" spans="2:29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</row>
    <row r="554" spans="2:29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</row>
    <row r="555" spans="2:29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</row>
    <row r="556" spans="2:29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</row>
    <row r="557" spans="2:29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</row>
    <row r="558" spans="2:29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</row>
    <row r="559" spans="2:29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</row>
    <row r="560" spans="2:29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</row>
    <row r="561" spans="2:29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</row>
    <row r="562" spans="2:29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</row>
    <row r="563" spans="2:29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</row>
    <row r="564" spans="2:29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</row>
    <row r="565" spans="2:29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</row>
    <row r="566" spans="2:29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</row>
    <row r="567" spans="2:29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</row>
    <row r="568" spans="2:29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</row>
    <row r="569" spans="2:29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</row>
    <row r="570" spans="2:29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</row>
    <row r="571" spans="2:29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</row>
    <row r="572" spans="2:29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</row>
    <row r="573" spans="2:29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</row>
    <row r="574" spans="2:29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</row>
    <row r="575" spans="2:29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</row>
    <row r="576" spans="2:29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</row>
    <row r="577" spans="2:29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</row>
    <row r="578" spans="2:29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</row>
    <row r="579" spans="2:29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</row>
    <row r="580" spans="2:29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</row>
    <row r="581" spans="2:29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</row>
    <row r="582" spans="2:29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</row>
    <row r="583" spans="2:29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</row>
    <row r="584" spans="2:29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</row>
    <row r="585" spans="2:29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</row>
    <row r="586" spans="2:29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</row>
    <row r="587" spans="2:29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</row>
    <row r="588" spans="2:29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</row>
    <row r="589" spans="2:29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</row>
    <row r="590" spans="2:29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</row>
    <row r="591" spans="2:29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</row>
    <row r="592" spans="2:29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</row>
    <row r="593" spans="2:29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</row>
    <row r="594" spans="2:29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</row>
    <row r="595" spans="2:29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</row>
    <row r="596" spans="2:29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</row>
    <row r="597" spans="2:29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</row>
    <row r="598" spans="2:29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</row>
    <row r="599" spans="2:29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</row>
    <row r="600" spans="2:29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</row>
    <row r="601" spans="2:29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</row>
    <row r="602" spans="2:29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</row>
    <row r="603" spans="2:29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</row>
    <row r="604" spans="2:29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</row>
    <row r="605" spans="2:29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</row>
    <row r="606" spans="2:29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</row>
    <row r="607" spans="2:29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</row>
    <row r="608" spans="2:29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</row>
    <row r="609" spans="2:29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</row>
    <row r="610" spans="2:29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</row>
    <row r="611" spans="2:29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</row>
    <row r="612" spans="2:29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</row>
    <row r="613" spans="2:29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</row>
    <row r="614" spans="2:29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</row>
    <row r="615" spans="2:29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</row>
    <row r="616" spans="2:29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</row>
    <row r="617" spans="2:29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</row>
    <row r="618" spans="2:29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</row>
    <row r="619" spans="2:29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</row>
    <row r="620" spans="2:29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</row>
    <row r="621" spans="2:29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</row>
    <row r="622" spans="2:29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</row>
    <row r="623" spans="2:29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</row>
    <row r="624" spans="2:29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</row>
    <row r="625" spans="2:29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</row>
    <row r="626" spans="2:29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</row>
    <row r="627" spans="2:29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</row>
    <row r="628" spans="2:29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</row>
    <row r="629" spans="2:29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</row>
    <row r="630" spans="2:29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</row>
    <row r="631" spans="2:29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</row>
    <row r="632" spans="2:29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</row>
    <row r="633" spans="2:29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</row>
    <row r="634" spans="2:29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</row>
    <row r="635" spans="2:29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</row>
    <row r="636" spans="2:29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</row>
    <row r="637" spans="2:29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</row>
    <row r="638" spans="2:29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</row>
    <row r="639" spans="2:29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</row>
    <row r="640" spans="2:29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</row>
    <row r="641" spans="2:29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</row>
    <row r="642" spans="2:29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</row>
    <row r="643" spans="2:29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</row>
    <row r="644" spans="2:29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</row>
    <row r="645" spans="2:29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</row>
    <row r="646" spans="2:29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</row>
    <row r="647" spans="2:29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</row>
    <row r="648" spans="2:29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</row>
    <row r="649" spans="2:29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</row>
    <row r="650" spans="2:29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</row>
    <row r="651" spans="2:29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</row>
    <row r="652" spans="2:29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</row>
    <row r="653" spans="2:29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</row>
    <row r="654" spans="2:29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</row>
    <row r="655" spans="2:29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</row>
    <row r="656" spans="2:29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</row>
    <row r="657" spans="2:29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</row>
    <row r="658" spans="2:29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</row>
    <row r="659" spans="2:29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</row>
    <row r="660" spans="2:29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</row>
    <row r="661" spans="2:29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</row>
    <row r="662" spans="2:29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</row>
    <row r="663" spans="2:29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</row>
    <row r="664" spans="2:29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</row>
    <row r="665" spans="2:29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</row>
    <row r="666" spans="2:29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</row>
    <row r="667" spans="2:29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</row>
    <row r="668" spans="2:29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</row>
    <row r="669" spans="2:29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</row>
    <row r="670" spans="2:29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</row>
    <row r="671" spans="2:29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</row>
    <row r="672" spans="2:29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</row>
    <row r="673" spans="2:29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</row>
    <row r="674" spans="2:29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</row>
    <row r="675" spans="2:29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</row>
    <row r="676" spans="2:29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</row>
    <row r="677" spans="2:29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</row>
    <row r="678" spans="2:29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</row>
    <row r="679" spans="2:29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</row>
    <row r="680" spans="2:29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</row>
    <row r="681" spans="2:29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</row>
    <row r="682" spans="2:29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</row>
    <row r="683" spans="2:29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</row>
    <row r="684" spans="2:29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</row>
    <row r="685" spans="2:29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</row>
    <row r="686" spans="2:29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</row>
    <row r="687" spans="2:29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</row>
    <row r="688" spans="2:29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</row>
    <row r="689" spans="2:29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</row>
    <row r="690" spans="2:29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</row>
    <row r="691" spans="2:29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</row>
    <row r="692" spans="2:29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</row>
    <row r="693" spans="2:29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</row>
    <row r="694" spans="2:29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</row>
    <row r="695" spans="2:29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</row>
    <row r="696" spans="2:29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</row>
    <row r="697" spans="2:29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</row>
    <row r="698" spans="2:29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</row>
    <row r="699" spans="2:29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</row>
    <row r="700" spans="2:29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</row>
    <row r="701" spans="2:29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</row>
    <row r="702" spans="2:29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</row>
    <row r="703" spans="2:29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</row>
    <row r="704" spans="2:29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</row>
    <row r="705" spans="2:29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</row>
    <row r="706" spans="2:29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</row>
    <row r="707" spans="2:29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</row>
    <row r="708" spans="2:29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</row>
    <row r="709" spans="2:29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</row>
    <row r="710" spans="2:29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</row>
    <row r="711" spans="2:29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</row>
    <row r="712" spans="2:29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</row>
    <row r="713" spans="2:29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</row>
    <row r="714" spans="2:29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</row>
    <row r="715" spans="2:29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</row>
    <row r="716" spans="2:29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</row>
    <row r="717" spans="2:29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</row>
    <row r="718" spans="2:29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</row>
    <row r="719" spans="2:29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</row>
    <row r="720" spans="2:29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</row>
    <row r="721" spans="2:29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</row>
    <row r="722" spans="2:29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</row>
    <row r="723" spans="2:29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</row>
    <row r="724" spans="2:29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</row>
    <row r="725" spans="2:29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</row>
    <row r="726" spans="2:29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</row>
    <row r="727" spans="2:29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</row>
    <row r="728" spans="2:29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</row>
    <row r="729" spans="2:29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</row>
    <row r="730" spans="2:29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</row>
    <row r="731" spans="2:29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</row>
    <row r="732" spans="2:29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</row>
    <row r="733" spans="2:29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</row>
    <row r="734" spans="2:29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</row>
    <row r="735" spans="2:29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</row>
    <row r="736" spans="2:29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</row>
    <row r="737" spans="2:29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</row>
    <row r="738" spans="2:29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</row>
    <row r="739" spans="2:29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</row>
    <row r="740" spans="2:29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</row>
    <row r="741" spans="2:29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</row>
    <row r="742" spans="2:29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</row>
    <row r="743" spans="2:29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</row>
    <row r="744" spans="2:29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</row>
    <row r="745" spans="2:29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</row>
    <row r="746" spans="2:29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</row>
    <row r="747" spans="2:29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</row>
    <row r="748" spans="2:29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</row>
    <row r="749" spans="2:29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</row>
    <row r="750" spans="2:29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</row>
    <row r="751" spans="2:29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</row>
    <row r="752" spans="2:29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</row>
    <row r="753" spans="2:29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</row>
    <row r="754" spans="2:29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</row>
    <row r="755" spans="2:29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</row>
    <row r="756" spans="2:29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</row>
    <row r="757" spans="2:29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</row>
    <row r="758" spans="2:29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</row>
    <row r="759" spans="2:29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</row>
    <row r="760" spans="2:29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</row>
    <row r="761" spans="2:29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</row>
    <row r="762" spans="2:29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</row>
    <row r="763" spans="2:29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</row>
    <row r="764" spans="2:29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</row>
    <row r="765" spans="2:29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</row>
    <row r="766" spans="2:29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</row>
    <row r="767" spans="2:29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</row>
    <row r="768" spans="2:29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</row>
    <row r="769" spans="2:29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</row>
    <row r="770" spans="2:29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</row>
    <row r="771" spans="2:29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</row>
    <row r="772" spans="2:29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</row>
    <row r="773" spans="2:29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</row>
    <row r="774" spans="2:29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</row>
    <row r="775" spans="2:29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</row>
    <row r="776" spans="2:29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</row>
    <row r="777" spans="2:29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</row>
    <row r="778" spans="2:29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</row>
    <row r="779" spans="2:29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</row>
    <row r="780" spans="2:29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</row>
    <row r="781" spans="2:29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</row>
    <row r="782" spans="2:29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</row>
    <row r="783" spans="2:29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</row>
    <row r="784" spans="2:29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</row>
    <row r="785" spans="2:29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</row>
    <row r="786" spans="2:29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</row>
    <row r="787" spans="2:29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</row>
    <row r="788" spans="2:29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</row>
    <row r="789" spans="2:29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</row>
    <row r="790" spans="2:29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</row>
    <row r="791" spans="2:29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</row>
    <row r="792" spans="2:29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</row>
    <row r="793" spans="2:29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</row>
    <row r="794" spans="2:29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</row>
    <row r="795" spans="2:29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</row>
    <row r="796" spans="2:29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</row>
    <row r="797" spans="2:29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</row>
    <row r="798" spans="2:29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</row>
    <row r="799" spans="2:29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</row>
    <row r="800" spans="2:29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</row>
    <row r="801" spans="2:29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</row>
    <row r="802" spans="2:29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</row>
    <row r="803" spans="2:29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</row>
    <row r="804" spans="2:29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</row>
    <row r="805" spans="2:29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</row>
    <row r="806" spans="2:29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</row>
    <row r="807" spans="2:29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</row>
    <row r="808" spans="2:29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</row>
    <row r="809" spans="2:29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</row>
    <row r="810" spans="2:29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</row>
    <row r="811" spans="2:29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</row>
    <row r="812" spans="2:29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</row>
    <row r="813" spans="2:29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</row>
    <row r="814" spans="2:29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</row>
    <row r="815" spans="2:29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</row>
    <row r="816" spans="2:29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</row>
    <row r="817" spans="2:29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</row>
    <row r="818" spans="2:29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</row>
    <row r="819" spans="2:29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</row>
    <row r="820" spans="2:29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</row>
    <row r="821" spans="2:29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</row>
    <row r="822" spans="2:29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</row>
    <row r="823" spans="2:29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</row>
    <row r="824" spans="2:29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</row>
    <row r="825" spans="2:29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</row>
    <row r="826" spans="2:29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</row>
    <row r="827" spans="2:29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</row>
    <row r="828" spans="2:29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</row>
    <row r="829" spans="2:29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</row>
    <row r="830" spans="2:29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</row>
    <row r="831" spans="2:29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</row>
    <row r="832" spans="2:29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</row>
    <row r="833" spans="2:29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</row>
    <row r="834" spans="2:29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</row>
    <row r="835" spans="2:29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</row>
    <row r="836" spans="2:29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</row>
    <row r="837" spans="2:29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</row>
    <row r="838" spans="2:29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</row>
    <row r="839" spans="2:29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</row>
    <row r="840" spans="2:29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</row>
    <row r="841" spans="2:29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</row>
    <row r="842" spans="2:29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</row>
    <row r="843" spans="2:29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</row>
    <row r="844" spans="2:29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</row>
    <row r="845" spans="2:29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</row>
    <row r="846" spans="2:29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</row>
    <row r="847" spans="2:29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</row>
    <row r="848" spans="2:29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</row>
    <row r="849" spans="2:29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</row>
    <row r="850" spans="2:29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</row>
    <row r="851" spans="2:29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</row>
    <row r="852" spans="2:29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</row>
    <row r="853" spans="2:29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</row>
    <row r="854" spans="2:29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</row>
    <row r="855" spans="2:29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</row>
    <row r="856" spans="2:29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</row>
    <row r="857" spans="2:29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</row>
    <row r="858" spans="2:29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</row>
    <row r="859" spans="2:29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</row>
    <row r="860" spans="2:29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</row>
    <row r="861" spans="2:29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</row>
    <row r="862" spans="2:29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</row>
    <row r="863" spans="2:29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</row>
    <row r="864" spans="2:29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</row>
    <row r="865" spans="2:29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</row>
    <row r="866" spans="2:29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</row>
    <row r="867" spans="2:29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</row>
    <row r="868" spans="2:29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</row>
    <row r="869" spans="2:29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</row>
    <row r="870" spans="2:29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</row>
    <row r="871" spans="2:29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</row>
    <row r="872" spans="2:29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</row>
    <row r="873" spans="2:29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</row>
    <row r="874" spans="2:29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</row>
    <row r="875" spans="2:29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</row>
    <row r="876" spans="2:29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</row>
    <row r="877" spans="2:29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</row>
    <row r="878" spans="2:29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</row>
    <row r="879" spans="2:29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</row>
    <row r="880" spans="2:29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</row>
    <row r="881" spans="2:29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</row>
    <row r="882" spans="2:29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</row>
    <row r="883" spans="2:29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</row>
    <row r="884" spans="2:29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</row>
    <row r="885" spans="2:29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</row>
    <row r="886" spans="2:29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</row>
    <row r="887" spans="2:29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</row>
    <row r="888" spans="2:29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</row>
    <row r="889" spans="2:29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</row>
    <row r="890" spans="2:29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</row>
    <row r="891" spans="2:29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</row>
    <row r="892" spans="2:29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</row>
    <row r="893" spans="2:29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</row>
    <row r="894" spans="2:29"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</row>
    <row r="895" spans="2:29"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</row>
    <row r="896" spans="2:29"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</row>
    <row r="897" spans="3:29"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</row>
  </sheetData>
  <pageMargins left="0.75" right="0.75" top="1" bottom="1" header="0.5" footer="0.5"/>
  <pageSetup scale="3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038C-75A6-4CB7-A4F0-277F624F5836}">
  <sheetPr codeName="Sheet33"/>
  <dimension ref="A1:AC891"/>
  <sheetViews>
    <sheetView showGridLines="0" topLeftCell="A9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5" width="15.5" customWidth="1"/>
    <col min="6" max="6" width="12.5" customWidth="1"/>
  </cols>
  <sheetData>
    <row r="1" spans="1:29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</row>
    <row r="2" spans="1:29" s="78" customFormat="1" ht="18">
      <c r="A2" s="77"/>
      <c r="B2" s="84" t="s">
        <v>1153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</row>
    <row r="3" spans="1:29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1:29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</row>
    <row r="5" spans="1:29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</row>
    <row r="6" spans="1:29">
      <c r="A6" s="49"/>
      <c r="B6" s="136" t="s">
        <v>1060</v>
      </c>
      <c r="C6" s="59" t="s">
        <v>1098</v>
      </c>
      <c r="D6" s="59"/>
      <c r="E6" s="59"/>
      <c r="F6" s="59"/>
      <c r="G6" s="59"/>
      <c r="H6" s="58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</row>
    <row r="7" spans="1:29">
      <c r="A7" s="49"/>
      <c r="B7" s="141" t="s">
        <v>1116</v>
      </c>
      <c r="C7" s="49" t="s">
        <v>1117</v>
      </c>
      <c r="D7" s="49"/>
      <c r="E7" s="49"/>
      <c r="F7" s="49"/>
      <c r="G7" s="49"/>
      <c r="H7" s="57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</row>
    <row r="8" spans="1:29">
      <c r="A8" s="49"/>
      <c r="B8" s="141" t="s">
        <v>1076</v>
      </c>
      <c r="C8" s="49" t="s">
        <v>1077</v>
      </c>
      <c r="D8" s="49"/>
      <c r="E8" s="49"/>
      <c r="F8" s="49"/>
      <c r="G8" s="49"/>
      <c r="H8" s="57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</row>
    <row r="9" spans="1:29">
      <c r="A9" s="49"/>
      <c r="B9" s="141" t="s">
        <v>1078</v>
      </c>
      <c r="C9" s="49" t="s">
        <v>1079</v>
      </c>
      <c r="D9" s="49"/>
      <c r="E9" s="49"/>
      <c r="F9" s="49"/>
      <c r="G9" s="49"/>
      <c r="H9" s="57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</row>
    <row r="10" spans="1:29">
      <c r="A10" s="49"/>
      <c r="B10" s="141" t="s">
        <v>218</v>
      </c>
      <c r="C10" s="49" t="s">
        <v>1080</v>
      </c>
      <c r="D10" s="49"/>
      <c r="E10" s="49"/>
      <c r="F10" s="49"/>
      <c r="G10" s="49"/>
      <c r="H10" s="57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</row>
    <row r="11" spans="1:29">
      <c r="A11" s="49"/>
      <c r="B11" s="141" t="s">
        <v>1081</v>
      </c>
      <c r="C11" s="49" t="s">
        <v>1082</v>
      </c>
      <c r="D11" s="49"/>
      <c r="E11" s="49"/>
      <c r="F11" s="49"/>
      <c r="G11" s="49"/>
      <c r="H11" s="57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</row>
    <row r="12" spans="1:29" ht="16" thickBot="1">
      <c r="A12" s="49"/>
      <c r="B12" s="137" t="s">
        <v>1083</v>
      </c>
      <c r="C12" s="56" t="s">
        <v>1084</v>
      </c>
      <c r="D12" s="56"/>
      <c r="E12" s="56"/>
      <c r="F12" s="56"/>
      <c r="G12" s="56"/>
      <c r="H12" s="55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</row>
    <row r="13" spans="1:29">
      <c r="A13" s="49"/>
      <c r="B13" s="135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</row>
    <row r="14" spans="1:29">
      <c r="A14" s="49"/>
      <c r="B14" s="49"/>
      <c r="C14" s="156" t="s">
        <v>500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</row>
    <row r="15" spans="1:29">
      <c r="A15" s="49"/>
      <c r="B15" s="49" t="s">
        <v>1146</v>
      </c>
      <c r="C15" s="49"/>
      <c r="D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</row>
    <row r="16" spans="1:29">
      <c r="A16" s="49"/>
      <c r="B16" s="140"/>
      <c r="C16" s="49"/>
      <c r="D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</row>
    <row r="17" spans="1:29">
      <c r="A17" s="49"/>
      <c r="B17" s="49"/>
      <c r="C17" s="49"/>
      <c r="D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</row>
    <row r="18" spans="1:29">
      <c r="A18" s="49"/>
      <c r="B18" s="117"/>
      <c r="C18" s="117" t="s">
        <v>1119</v>
      </c>
      <c r="D18" s="117" t="s">
        <v>1121</v>
      </c>
      <c r="E18" s="117" t="s">
        <v>1120</v>
      </c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 spans="1:29">
      <c r="A19" s="49"/>
      <c r="B19" s="117" t="s">
        <v>1122</v>
      </c>
      <c r="C19" s="181">
        <v>150000</v>
      </c>
      <c r="D19" s="181">
        <v>110000</v>
      </c>
      <c r="E19" s="182">
        <v>650</v>
      </c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 spans="1:29">
      <c r="A20" s="49"/>
      <c r="B20" s="87"/>
      <c r="C20" s="178"/>
      <c r="D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</row>
    <row r="21" spans="1:29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</row>
    <row r="22" spans="1:29" ht="14.5" customHeight="1">
      <c r="A22" s="49"/>
      <c r="B22" s="50" t="s">
        <v>1118</v>
      </c>
      <c r="C22" s="108" t="s">
        <v>1119</v>
      </c>
      <c r="D22" s="108" t="s">
        <v>1121</v>
      </c>
      <c r="E22" s="108" t="s">
        <v>1120</v>
      </c>
      <c r="F22" s="149" t="s">
        <v>1085</v>
      </c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</row>
    <row r="23" spans="1:29" ht="14.5" customHeight="1">
      <c r="A23" s="167"/>
      <c r="B23" s="49" t="s">
        <v>1123</v>
      </c>
      <c r="C23" s="185">
        <v>136435</v>
      </c>
      <c r="D23" s="185">
        <v>52605</v>
      </c>
      <c r="E23" s="49">
        <v>562</v>
      </c>
      <c r="F23" s="115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</row>
    <row r="24" spans="1:29" ht="14.5" customHeight="1">
      <c r="A24" s="49"/>
      <c r="B24" s="49" t="s">
        <v>1124</v>
      </c>
      <c r="C24" s="185">
        <v>128409</v>
      </c>
      <c r="D24" s="185">
        <v>47594</v>
      </c>
      <c r="E24" s="49">
        <v>432</v>
      </c>
      <c r="F24" s="115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</row>
    <row r="25" spans="1:29" ht="14.5" customHeight="1">
      <c r="A25" s="49"/>
      <c r="B25" s="49" t="s">
        <v>332</v>
      </c>
      <c r="C25" s="185">
        <v>171966</v>
      </c>
      <c r="D25" s="185">
        <v>70279</v>
      </c>
      <c r="E25" s="49">
        <v>485</v>
      </c>
      <c r="F25" s="115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</row>
    <row r="26" spans="1:29" ht="14.5" customHeight="1">
      <c r="A26" s="49"/>
      <c r="B26" s="49" t="s">
        <v>1125</v>
      </c>
      <c r="C26" s="185">
        <v>165109</v>
      </c>
      <c r="D26" s="185">
        <v>36973</v>
      </c>
      <c r="E26" s="49">
        <v>701</v>
      </c>
      <c r="F26" s="115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</row>
    <row r="27" spans="1:29" ht="14.5" customHeight="1">
      <c r="A27" s="49"/>
      <c r="B27" s="49" t="s">
        <v>1126</v>
      </c>
      <c r="C27" s="185">
        <v>185383</v>
      </c>
      <c r="D27" s="185">
        <v>28522</v>
      </c>
      <c r="E27" s="49">
        <v>469</v>
      </c>
      <c r="F27" s="115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</row>
    <row r="28" spans="1:29" ht="14.5" customHeight="1">
      <c r="A28" s="49"/>
      <c r="B28" s="49" t="s">
        <v>1127</v>
      </c>
      <c r="C28" s="185">
        <v>106984</v>
      </c>
      <c r="D28" s="185">
        <v>66233</v>
      </c>
      <c r="E28" s="49">
        <v>513</v>
      </c>
      <c r="F28" s="115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</row>
    <row r="29" spans="1:29" ht="14.5" customHeight="1">
      <c r="A29" s="49"/>
      <c r="B29" s="49" t="s">
        <v>1128</v>
      </c>
      <c r="C29" s="185">
        <v>177891</v>
      </c>
      <c r="D29" s="185">
        <v>102181</v>
      </c>
      <c r="E29" s="49">
        <v>713</v>
      </c>
      <c r="F29" s="115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</row>
    <row r="30" spans="1:29" ht="14.5" customHeight="1">
      <c r="A30" s="49"/>
      <c r="B30" s="49" t="s">
        <v>1129</v>
      </c>
      <c r="C30" s="185">
        <v>110571</v>
      </c>
      <c r="D30" s="185">
        <v>120838</v>
      </c>
      <c r="E30" s="49">
        <v>696</v>
      </c>
      <c r="F30" s="115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</row>
    <row r="31" spans="1:29" ht="14.5" customHeight="1">
      <c r="A31" s="49"/>
      <c r="B31" s="49" t="s">
        <v>1130</v>
      </c>
      <c r="C31" s="185">
        <v>80314</v>
      </c>
      <c r="D31" s="185">
        <v>43039</v>
      </c>
      <c r="E31" s="49">
        <v>710</v>
      </c>
      <c r="F31" s="115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</row>
    <row r="32" spans="1:29" ht="14.5" customHeight="1">
      <c r="A32" s="49"/>
      <c r="B32" s="49" t="s">
        <v>1131</v>
      </c>
      <c r="C32" s="185">
        <v>143586</v>
      </c>
      <c r="D32" s="185">
        <v>96381</v>
      </c>
      <c r="E32" s="49">
        <v>562</v>
      </c>
      <c r="F32" s="115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</row>
    <row r="33" spans="1:20">
      <c r="A33" s="49"/>
      <c r="B33" s="49" t="s">
        <v>1132</v>
      </c>
      <c r="C33" s="185">
        <v>130777</v>
      </c>
      <c r="D33" s="185">
        <v>71176</v>
      </c>
      <c r="E33" s="49">
        <v>675</v>
      </c>
      <c r="F33" s="115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</row>
    <row r="34" spans="1:20">
      <c r="A34" s="49"/>
      <c r="B34" s="49" t="s">
        <v>1133</v>
      </c>
      <c r="C34" s="185">
        <v>114852</v>
      </c>
      <c r="D34" s="185">
        <v>36955</v>
      </c>
      <c r="E34" s="49">
        <v>600</v>
      </c>
      <c r="F34" s="115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</row>
    <row r="35" spans="1:20">
      <c r="A35" s="49"/>
      <c r="B35" s="49" t="s">
        <v>1134</v>
      </c>
      <c r="C35" s="185">
        <v>181871</v>
      </c>
      <c r="D35" s="185">
        <v>97607</v>
      </c>
      <c r="E35" s="49">
        <v>554</v>
      </c>
      <c r="F35" s="115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</row>
    <row r="36" spans="1:20">
      <c r="A36" s="49"/>
      <c r="B36" s="49" t="s">
        <v>1135</v>
      </c>
      <c r="C36" s="185">
        <v>300000</v>
      </c>
      <c r="D36" s="185">
        <v>100000</v>
      </c>
      <c r="E36" s="49">
        <v>618</v>
      </c>
      <c r="F36" s="115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</row>
    <row r="37" spans="1:20">
      <c r="A37" s="49"/>
      <c r="B37" s="49" t="s">
        <v>1136</v>
      </c>
      <c r="C37" s="185">
        <v>117398</v>
      </c>
      <c r="D37" s="185">
        <v>125675</v>
      </c>
      <c r="E37" s="49">
        <v>696</v>
      </c>
      <c r="F37" s="115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</row>
    <row r="38" spans="1:20">
      <c r="A38" s="49"/>
      <c r="C38" s="16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</row>
    <row r="39" spans="1:20">
      <c r="A39" s="49"/>
      <c r="C39" s="16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</row>
    <row r="40" spans="1:20">
      <c r="A40" s="49"/>
      <c r="B40" s="49"/>
      <c r="C40" s="16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</row>
    <row r="41" spans="1:20">
      <c r="A41" s="49"/>
      <c r="B41" s="49"/>
      <c r="C41" s="16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</row>
    <row r="42" spans="1:20">
      <c r="A42" s="49"/>
      <c r="B42" s="49"/>
      <c r="C42" s="16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</row>
    <row r="43" spans="1:20">
      <c r="A43" s="49"/>
      <c r="B43" s="49"/>
      <c r="C43" s="16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</row>
    <row r="44" spans="1:20">
      <c r="A44" s="49"/>
      <c r="B44" s="49"/>
      <c r="C44" s="16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</row>
    <row r="45" spans="1:20">
      <c r="A45" s="49"/>
      <c r="B45" s="49"/>
      <c r="C45" s="16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1:20">
      <c r="A46" s="49"/>
      <c r="B46" s="49"/>
      <c r="C46" s="16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</row>
    <row r="47" spans="1:20">
      <c r="A47" s="49"/>
      <c r="B47" s="49"/>
      <c r="C47" s="16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</row>
    <row r="48" spans="1:20">
      <c r="A48" s="49"/>
      <c r="B48" s="49"/>
      <c r="C48" s="16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</row>
    <row r="49" spans="1:19">
      <c r="A49" s="49"/>
      <c r="B49" s="49"/>
      <c r="C49" s="16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</row>
    <row r="50" spans="1:19">
      <c r="A50" s="49"/>
      <c r="B50" s="49"/>
      <c r="C50" s="16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</row>
    <row r="51" spans="1:19">
      <c r="A51" s="49"/>
      <c r="B51" s="49"/>
      <c r="C51" s="16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</row>
    <row r="52" spans="1:19">
      <c r="A52" s="49"/>
      <c r="B52" s="49"/>
      <c r="C52" s="16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</row>
    <row r="53" spans="1:19">
      <c r="A53" s="49"/>
      <c r="B53" s="49"/>
      <c r="C53" s="16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</row>
    <row r="54" spans="1:19">
      <c r="A54" s="49"/>
      <c r="B54" s="49"/>
      <c r="C54" s="16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</row>
    <row r="55" spans="1:19">
      <c r="A55" s="49"/>
      <c r="B55" s="49"/>
      <c r="C55" s="16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</row>
    <row r="56" spans="1:19">
      <c r="A56" s="49"/>
      <c r="B56" s="49"/>
      <c r="C56" s="16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</row>
    <row r="57" spans="1:19">
      <c r="A57" s="49"/>
      <c r="B57" s="49"/>
      <c r="C57" s="16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</row>
    <row r="58" spans="1:19">
      <c r="A58" s="49"/>
      <c r="B58" s="49"/>
      <c r="C58" s="16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</row>
    <row r="59" spans="1:19">
      <c r="A59" s="49"/>
      <c r="B59" s="49"/>
      <c r="C59" s="16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</row>
    <row r="60" spans="1:19">
      <c r="A60" s="49"/>
      <c r="B60" s="49"/>
      <c r="C60" s="16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</row>
    <row r="61" spans="1:19">
      <c r="A61" s="49"/>
      <c r="B61" s="49"/>
      <c r="C61" s="16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</row>
    <row r="62" spans="1:19">
      <c r="A62" s="49"/>
      <c r="B62" s="49"/>
      <c r="C62" s="16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</row>
    <row r="63" spans="1:19">
      <c r="A63" s="49"/>
      <c r="B63" s="49"/>
      <c r="C63" s="16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</row>
    <row r="64" spans="1:19">
      <c r="A64" s="49"/>
      <c r="B64" s="49"/>
      <c r="C64" s="16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</row>
    <row r="65" spans="1:19">
      <c r="A65" s="49"/>
      <c r="B65" s="49"/>
      <c r="C65" s="16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</row>
    <row r="66" spans="1:19">
      <c r="A66" s="49"/>
      <c r="B66" s="49"/>
      <c r="C66" s="16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</row>
    <row r="67" spans="1:19">
      <c r="A67" s="49"/>
      <c r="B67" s="49"/>
      <c r="C67" s="16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</row>
    <row r="68" spans="1:19">
      <c r="A68" s="49"/>
      <c r="B68" s="49"/>
      <c r="C68" s="16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</row>
    <row r="69" spans="1:19">
      <c r="A69" s="49"/>
      <c r="B69" s="49"/>
      <c r="C69" s="16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</row>
    <row r="70" spans="1:19">
      <c r="A70" s="49"/>
      <c r="B70" s="49"/>
      <c r="C70" s="16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</row>
    <row r="71" spans="1:19">
      <c r="A71" s="49"/>
      <c r="B71" s="49"/>
      <c r="C71" s="16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</row>
    <row r="72" spans="1:19">
      <c r="A72" s="49"/>
      <c r="B72" s="49"/>
      <c r="C72" s="16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1:19">
      <c r="A73" s="49"/>
      <c r="B73" s="49"/>
      <c r="C73" s="16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1:19">
      <c r="A74" s="49"/>
      <c r="B74" s="49"/>
      <c r="C74" s="16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1:19">
      <c r="A75" s="49"/>
      <c r="B75" s="49"/>
      <c r="C75" s="16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1:19">
      <c r="A76" s="49"/>
      <c r="B76" s="49"/>
      <c r="C76" s="16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1:19">
      <c r="A77" s="49"/>
      <c r="B77" s="49"/>
      <c r="C77" s="16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1:19">
      <c r="A78" s="49"/>
      <c r="B78" s="49"/>
      <c r="C78" s="16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1:19">
      <c r="A79" s="49"/>
      <c r="B79" s="49"/>
      <c r="C79" s="16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1:19">
      <c r="A80" s="49"/>
      <c r="B80" s="49"/>
      <c r="C80" s="16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1:19">
      <c r="A81" s="49"/>
      <c r="B81" s="49"/>
      <c r="C81" s="16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1:19">
      <c r="A82" s="49"/>
      <c r="B82" s="49"/>
      <c r="C82" s="16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1:19">
      <c r="A83" s="49"/>
      <c r="B83" s="49"/>
      <c r="C83" s="16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4" spans="1:19">
      <c r="A84" s="49"/>
      <c r="B84" s="49"/>
      <c r="C84" s="16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</row>
    <row r="85" spans="1:19">
      <c r="A85" s="49"/>
      <c r="B85" s="49"/>
      <c r="C85" s="16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</row>
    <row r="86" spans="1:19">
      <c r="A86" s="49"/>
      <c r="B86" s="49"/>
      <c r="C86" s="16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</row>
    <row r="87" spans="1:19">
      <c r="A87" s="49"/>
      <c r="B87" s="49"/>
      <c r="C87" s="16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</row>
    <row r="88" spans="1:19">
      <c r="A88" s="49"/>
      <c r="B88" s="49"/>
      <c r="C88" s="16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</row>
    <row r="89" spans="1:19">
      <c r="A89" s="49"/>
      <c r="B89" s="49"/>
      <c r="C89" s="16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</row>
    <row r="90" spans="1:19">
      <c r="A90" s="49"/>
      <c r="B90" s="49"/>
      <c r="C90" s="16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</row>
    <row r="91" spans="1:19">
      <c r="A91" s="49"/>
      <c r="B91" s="49"/>
      <c r="C91" s="16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</row>
    <row r="92" spans="1:19">
      <c r="A92" s="49"/>
      <c r="B92" s="49"/>
      <c r="C92" s="16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</row>
    <row r="93" spans="1:19">
      <c r="A93" s="49"/>
      <c r="B93" s="49"/>
      <c r="C93" s="16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</row>
    <row r="94" spans="1:19">
      <c r="A94" s="49"/>
      <c r="B94" s="49"/>
      <c r="C94" s="16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</row>
    <row r="95" spans="1:19">
      <c r="A95" s="49"/>
      <c r="B95" s="49"/>
      <c r="C95" s="16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</row>
    <row r="96" spans="1:19">
      <c r="A96" s="49"/>
      <c r="B96" s="49"/>
      <c r="C96" s="16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</row>
    <row r="97" spans="1:19">
      <c r="A97" s="49"/>
      <c r="B97" s="49"/>
      <c r="C97" s="16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</row>
    <row r="98" spans="1:19">
      <c r="A98" s="49"/>
      <c r="B98" s="49"/>
      <c r="C98" s="16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</row>
    <row r="99" spans="1:19">
      <c r="A99" s="49"/>
      <c r="B99" s="49"/>
      <c r="C99" s="16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</row>
    <row r="100" spans="1:19">
      <c r="A100" s="49"/>
      <c r="B100" s="49"/>
      <c r="C100" s="16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</row>
    <row r="101" spans="1:19">
      <c r="A101" s="49"/>
      <c r="B101" s="49"/>
      <c r="C101" s="16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</row>
    <row r="102" spans="1:19">
      <c r="A102" s="49"/>
      <c r="B102" s="49"/>
      <c r="C102" s="16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</row>
    <row r="103" spans="1:19">
      <c r="A103" s="49"/>
      <c r="B103" s="49"/>
      <c r="C103" s="16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</row>
    <row r="104" spans="1:19">
      <c r="A104" s="49"/>
      <c r="B104" s="49"/>
      <c r="C104" s="16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</row>
    <row r="105" spans="1:19">
      <c r="A105" s="49"/>
      <c r="B105" s="49"/>
      <c r="C105" s="16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</row>
    <row r="106" spans="1:19">
      <c r="A106" s="49"/>
      <c r="B106" s="49"/>
      <c r="C106" s="16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</row>
    <row r="107" spans="1:19">
      <c r="A107" s="49"/>
      <c r="B107" s="49"/>
      <c r="C107" s="16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</row>
    <row r="108" spans="1:19">
      <c r="A108" s="49"/>
      <c r="B108" s="49"/>
      <c r="C108" s="16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</row>
    <row r="109" spans="1:19">
      <c r="A109" s="49"/>
      <c r="B109" s="49"/>
      <c r="C109" s="16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</row>
    <row r="110" spans="1:19">
      <c r="A110" s="49"/>
      <c r="B110" s="49"/>
      <c r="C110" s="16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</row>
    <row r="111" spans="1:19">
      <c r="A111" s="49"/>
      <c r="B111" s="49"/>
      <c r="C111" s="16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</row>
    <row r="112" spans="1:19">
      <c r="A112" s="49"/>
      <c r="B112" s="49"/>
      <c r="C112" s="16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</row>
    <row r="113" spans="1:19">
      <c r="A113" s="49"/>
      <c r="B113" s="49"/>
      <c r="C113" s="16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</row>
    <row r="114" spans="1:19">
      <c r="A114" s="49"/>
      <c r="B114" s="49"/>
      <c r="C114" s="16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</row>
    <row r="115" spans="1:19">
      <c r="A115" s="49"/>
      <c r="B115" s="49"/>
      <c r="C115" s="16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</row>
    <row r="116" spans="1:19">
      <c r="A116" s="49"/>
      <c r="B116" s="49"/>
      <c r="C116" s="16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1:19">
      <c r="A117" s="49"/>
      <c r="B117" s="49"/>
      <c r="C117" s="16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1:19">
      <c r="A118" s="49"/>
      <c r="B118" s="49"/>
      <c r="C118" s="16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1:19">
      <c r="A119" s="49"/>
      <c r="B119" s="49"/>
      <c r="C119" s="16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1:19">
      <c r="A120" s="49"/>
      <c r="B120" s="49"/>
      <c r="C120" s="16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1:19">
      <c r="A121" s="49"/>
      <c r="B121" s="49"/>
      <c r="C121" s="16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1:19">
      <c r="A122" s="49"/>
      <c r="B122" s="49"/>
      <c r="C122" s="16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1:19">
      <c r="A123" s="49"/>
      <c r="B123" s="49"/>
      <c r="C123" s="16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1:19">
      <c r="A124" s="49"/>
      <c r="B124" s="49"/>
      <c r="C124" s="16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1:19">
      <c r="A125" s="49"/>
      <c r="B125" s="49"/>
      <c r="C125" s="16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1:19">
      <c r="A126" s="49"/>
      <c r="B126" s="49"/>
      <c r="C126" s="16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1:19">
      <c r="A127" s="49"/>
      <c r="B127" s="49"/>
      <c r="C127" s="16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8" spans="1:19">
      <c r="A128" s="49"/>
      <c r="B128" s="49"/>
      <c r="C128" s="16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</row>
    <row r="129" spans="1:19">
      <c r="A129" s="49"/>
      <c r="B129" s="49"/>
      <c r="C129" s="16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</row>
    <row r="130" spans="1:19">
      <c r="A130" s="49"/>
      <c r="B130" s="49"/>
      <c r="C130" s="16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</row>
    <row r="131" spans="1:19">
      <c r="A131" s="49"/>
      <c r="B131" s="49"/>
      <c r="C131" s="16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</row>
    <row r="132" spans="1:19">
      <c r="A132" s="49"/>
      <c r="B132" s="49"/>
      <c r="C132" s="16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</row>
    <row r="133" spans="1:19">
      <c r="A133" s="49"/>
      <c r="B133" s="49"/>
      <c r="C133" s="16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</row>
    <row r="134" spans="1:19">
      <c r="A134" s="49"/>
      <c r="B134" s="49"/>
      <c r="C134" s="16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</row>
    <row r="135" spans="1:19">
      <c r="A135" s="49"/>
      <c r="B135" s="49"/>
      <c r="C135" s="16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</row>
    <row r="136" spans="1:19">
      <c r="A136" s="49"/>
      <c r="B136" s="49"/>
      <c r="C136" s="16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</row>
    <row r="137" spans="1:19">
      <c r="A137" s="49"/>
      <c r="B137" s="49"/>
      <c r="C137" s="16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</row>
    <row r="138" spans="1:19">
      <c r="A138" s="49"/>
      <c r="B138" s="49"/>
      <c r="C138" s="16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</row>
    <row r="139" spans="1:19">
      <c r="A139" s="49"/>
      <c r="B139" s="49"/>
      <c r="C139" s="16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</row>
    <row r="140" spans="1:19">
      <c r="A140" s="49"/>
      <c r="B140" s="49"/>
      <c r="C140" s="16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</row>
    <row r="141" spans="1:19">
      <c r="A141" s="49"/>
      <c r="B141" s="49"/>
      <c r="C141" s="16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</row>
    <row r="142" spans="1:19">
      <c r="A142" s="49"/>
      <c r="B142" s="49"/>
      <c r="C142" s="16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</row>
    <row r="143" spans="1:19">
      <c r="A143" s="49"/>
      <c r="B143" s="49"/>
      <c r="C143" s="16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</row>
    <row r="144" spans="1:19">
      <c r="A144" s="49"/>
      <c r="B144" s="49"/>
      <c r="C144" s="16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</row>
    <row r="145" spans="1:19">
      <c r="A145" s="49"/>
      <c r="B145" s="49"/>
      <c r="C145" s="16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</row>
    <row r="146" spans="1:19">
      <c r="A146" s="49"/>
      <c r="B146" s="49"/>
      <c r="C146" s="16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</row>
    <row r="147" spans="1:19">
      <c r="A147" s="49"/>
      <c r="B147" s="49"/>
      <c r="C147" s="16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</row>
    <row r="148" spans="1:19">
      <c r="A148" s="49"/>
      <c r="B148" s="49"/>
      <c r="C148" s="16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</row>
    <row r="149" spans="1:19">
      <c r="A149" s="49"/>
      <c r="B149" s="49"/>
      <c r="C149" s="16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</row>
    <row r="150" spans="1:19">
      <c r="A150" s="49"/>
      <c r="B150" s="49"/>
      <c r="C150" s="16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</row>
    <row r="151" spans="1:19">
      <c r="A151" s="49"/>
      <c r="B151" s="49"/>
      <c r="C151" s="16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</row>
    <row r="152" spans="1:19">
      <c r="A152" s="49"/>
      <c r="B152" s="49"/>
      <c r="C152" s="16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1:19">
      <c r="A153" s="49"/>
      <c r="B153" s="49"/>
      <c r="C153" s="16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1:19">
      <c r="A154" s="49"/>
      <c r="B154" s="49"/>
      <c r="C154" s="16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1:19">
      <c r="A155" s="49"/>
      <c r="B155" s="49"/>
      <c r="C155" s="16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1:19">
      <c r="A156" s="49"/>
      <c r="B156" s="49"/>
      <c r="C156" s="16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1:19">
      <c r="A157" s="49"/>
      <c r="B157" s="49"/>
      <c r="C157" s="16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1:19">
      <c r="A158" s="49"/>
      <c r="B158" s="49"/>
      <c r="C158" s="16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1:19">
      <c r="A159" s="49"/>
      <c r="B159" s="49"/>
      <c r="C159" s="16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1:19">
      <c r="A160" s="49"/>
      <c r="B160" s="49"/>
      <c r="C160" s="16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1:19">
      <c r="A161" s="49"/>
      <c r="B161" s="49"/>
      <c r="C161" s="16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1:19">
      <c r="A162" s="49"/>
      <c r="B162" s="49"/>
      <c r="C162" s="16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1:19">
      <c r="A163" s="49"/>
      <c r="B163" s="49"/>
      <c r="C163" s="16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64" spans="1:19">
      <c r="A164" s="49"/>
      <c r="B164" s="49"/>
      <c r="C164" s="16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</row>
    <row r="165" spans="1:19">
      <c r="A165" s="49"/>
      <c r="B165" s="49"/>
      <c r="C165" s="16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</row>
    <row r="166" spans="1:19">
      <c r="A166" s="49"/>
      <c r="B166" s="49"/>
      <c r="C166" s="16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</row>
    <row r="167" spans="1:19">
      <c r="A167" s="49"/>
      <c r="B167" s="49"/>
      <c r="C167" s="16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</row>
    <row r="168" spans="1:19">
      <c r="A168" s="49"/>
      <c r="B168" s="49"/>
      <c r="C168" s="16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</row>
    <row r="169" spans="1:19">
      <c r="A169" s="49"/>
      <c r="B169" s="49"/>
      <c r="C169" s="16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</row>
    <row r="170" spans="1:19">
      <c r="A170" s="49"/>
      <c r="B170" s="49"/>
      <c r="C170" s="16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</row>
    <row r="171" spans="1:19">
      <c r="A171" s="49"/>
      <c r="B171" s="49"/>
      <c r="C171" s="16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</row>
    <row r="172" spans="1:19">
      <c r="A172" s="49"/>
      <c r="B172" s="49"/>
      <c r="C172" s="16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</row>
    <row r="173" spans="1:19">
      <c r="A173" s="49"/>
      <c r="B173" s="49"/>
      <c r="C173" s="16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</row>
    <row r="174" spans="1:19">
      <c r="A174" s="49"/>
      <c r="B174" s="49"/>
      <c r="C174" s="16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</row>
    <row r="175" spans="1:19">
      <c r="A175" s="49"/>
      <c r="B175" s="49"/>
      <c r="C175" s="16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</row>
    <row r="176" spans="1:19">
      <c r="A176" s="49"/>
      <c r="B176" s="49"/>
      <c r="C176" s="16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</row>
    <row r="177" spans="1:19">
      <c r="A177" s="49"/>
      <c r="B177" s="49"/>
      <c r="C177" s="16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</row>
    <row r="178" spans="1:19">
      <c r="A178" s="49"/>
      <c r="B178" s="49"/>
      <c r="C178" s="16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</row>
    <row r="179" spans="1:19">
      <c r="A179" s="49"/>
      <c r="B179" s="49"/>
      <c r="C179" s="16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</row>
    <row r="180" spans="1:19">
      <c r="A180" s="49"/>
      <c r="B180" s="49"/>
      <c r="C180" s="16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</row>
    <row r="181" spans="1:19">
      <c r="A181" s="49"/>
      <c r="B181" s="49"/>
      <c r="C181" s="16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</row>
    <row r="182" spans="1:19">
      <c r="A182" s="49"/>
      <c r="B182" s="49"/>
      <c r="C182" s="16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</row>
    <row r="183" spans="1:19">
      <c r="A183" s="49"/>
      <c r="B183" s="49"/>
      <c r="C183" s="16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</row>
    <row r="184" spans="1:19">
      <c r="A184" s="49"/>
      <c r="B184" s="49"/>
      <c r="C184" s="16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</row>
    <row r="185" spans="1:19">
      <c r="A185" s="49"/>
      <c r="B185" s="49"/>
      <c r="C185" s="16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</row>
    <row r="186" spans="1:19">
      <c r="A186" s="49"/>
      <c r="B186" s="49"/>
      <c r="C186" s="16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</row>
    <row r="187" spans="1:19">
      <c r="A187" s="49"/>
      <c r="B187" s="49"/>
      <c r="C187" s="16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</row>
    <row r="188" spans="1:19">
      <c r="A188" s="49"/>
      <c r="B188" s="49"/>
      <c r="C188" s="16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</row>
    <row r="189" spans="1:19">
      <c r="A189" s="49"/>
      <c r="B189" s="49"/>
      <c r="C189" s="16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</row>
    <row r="190" spans="1:19">
      <c r="A190" s="49"/>
      <c r="B190" s="49"/>
      <c r="C190" s="16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</row>
    <row r="191" spans="1:19">
      <c r="A191" s="49"/>
      <c r="B191" s="49"/>
      <c r="C191" s="16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</row>
    <row r="192" spans="1:19">
      <c r="A192" s="49"/>
      <c r="B192" s="49"/>
      <c r="C192" s="16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</row>
    <row r="193" spans="1:19">
      <c r="A193" s="49"/>
      <c r="B193" s="49"/>
      <c r="C193" s="16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</row>
    <row r="194" spans="1:19">
      <c r="A194" s="49"/>
      <c r="B194" s="49"/>
      <c r="C194" s="16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</row>
    <row r="195" spans="1:19">
      <c r="A195" s="49"/>
      <c r="B195" s="49"/>
      <c r="C195" s="16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</row>
    <row r="196" spans="1:19">
      <c r="A196" s="49"/>
      <c r="B196" s="49"/>
      <c r="C196" s="16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</row>
    <row r="197" spans="1:19">
      <c r="A197" s="49"/>
      <c r="B197" s="49"/>
      <c r="C197" s="16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</row>
    <row r="198" spans="1:19">
      <c r="A198" s="49"/>
      <c r="B198" s="49"/>
      <c r="C198" s="16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</row>
    <row r="199" spans="1:19">
      <c r="A199" s="49"/>
      <c r="B199" s="49"/>
      <c r="C199" s="16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</row>
    <row r="200" spans="1:19">
      <c r="A200" s="49"/>
      <c r="B200" s="49"/>
      <c r="C200" s="16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</row>
    <row r="201" spans="1:19">
      <c r="A201" s="49"/>
      <c r="B201" s="49"/>
      <c r="C201" s="16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</row>
    <row r="202" spans="1:19">
      <c r="A202" s="49"/>
      <c r="B202" s="49"/>
      <c r="C202" s="16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</row>
    <row r="203" spans="1:19">
      <c r="A203" s="49"/>
      <c r="B203" s="49"/>
      <c r="C203" s="16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</row>
    <row r="204" spans="1:19">
      <c r="A204" s="49"/>
      <c r="B204" s="49"/>
      <c r="C204" s="16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</row>
    <row r="205" spans="1:19">
      <c r="A205" s="49"/>
      <c r="B205" s="49"/>
      <c r="C205" s="16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</row>
    <row r="206" spans="1:19">
      <c r="A206" s="49"/>
      <c r="B206" s="49"/>
      <c r="C206" s="16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</row>
    <row r="207" spans="1:19">
      <c r="A207" s="49"/>
      <c r="B207" s="49"/>
      <c r="C207" s="16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</row>
    <row r="208" spans="1:19">
      <c r="A208" s="49"/>
      <c r="B208" s="49"/>
      <c r="C208" s="16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</row>
    <row r="209" spans="1:19">
      <c r="A209" s="49"/>
      <c r="B209" s="49"/>
      <c r="C209" s="16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</row>
    <row r="210" spans="1:19">
      <c r="A210" s="49"/>
      <c r="B210" s="49"/>
      <c r="C210" s="16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</row>
    <row r="211" spans="1:19">
      <c r="A211" s="49"/>
      <c r="B211" s="49"/>
      <c r="C211" s="16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</row>
    <row r="212" spans="1:19">
      <c r="A212" s="49"/>
      <c r="B212" s="49"/>
      <c r="C212" s="16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</row>
    <row r="213" spans="1:19">
      <c r="A213" s="49"/>
      <c r="B213" s="49"/>
      <c r="C213" s="16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</row>
    <row r="214" spans="1:19">
      <c r="A214" s="49"/>
      <c r="B214" s="49"/>
      <c r="C214" s="16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</row>
    <row r="215" spans="1:19">
      <c r="A215" s="49"/>
      <c r="B215" s="49"/>
      <c r="C215" s="16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</row>
    <row r="216" spans="1:19">
      <c r="A216" s="49"/>
      <c r="B216" s="49"/>
      <c r="C216" s="16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</row>
    <row r="217" spans="1:19">
      <c r="A217" s="49"/>
      <c r="B217" s="49"/>
      <c r="C217" s="16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</row>
    <row r="218" spans="1:19">
      <c r="A218" s="49"/>
      <c r="B218" s="49"/>
      <c r="C218" s="16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</row>
    <row r="219" spans="1:19">
      <c r="A219" s="49"/>
      <c r="B219" s="49"/>
      <c r="C219" s="16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</row>
    <row r="220" spans="1:19">
      <c r="A220" s="49"/>
      <c r="B220" s="49"/>
      <c r="C220" s="16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</row>
    <row r="221" spans="1:19">
      <c r="A221" s="49"/>
      <c r="B221" s="49"/>
      <c r="C221" s="16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</row>
    <row r="222" spans="1:19">
      <c r="A222" s="49"/>
      <c r="B222" s="49"/>
      <c r="C222" s="16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</row>
    <row r="223" spans="1:19">
      <c r="A223" s="49"/>
      <c r="B223" s="49"/>
      <c r="C223" s="16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</row>
    <row r="224" spans="1:19">
      <c r="A224" s="49"/>
      <c r="B224" s="49"/>
      <c r="C224" s="16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</row>
    <row r="225" spans="1:19">
      <c r="A225" s="49"/>
      <c r="B225" s="49"/>
      <c r="C225" s="16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</row>
    <row r="226" spans="1:19">
      <c r="A226" s="49"/>
      <c r="B226" s="49"/>
      <c r="C226" s="16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</row>
    <row r="227" spans="1:19">
      <c r="A227" s="49"/>
      <c r="B227" s="49"/>
      <c r="C227" s="16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</row>
    <row r="228" spans="1:19">
      <c r="A228" s="49"/>
      <c r="B228" s="49"/>
      <c r="C228" s="16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</row>
    <row r="229" spans="1:19">
      <c r="A229" s="49"/>
      <c r="B229" s="49"/>
      <c r="C229" s="16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</row>
    <row r="230" spans="1:19">
      <c r="A230" s="49"/>
      <c r="B230" s="49"/>
      <c r="C230" s="16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</row>
    <row r="231" spans="1:19">
      <c r="A231" s="49"/>
      <c r="B231" s="49"/>
      <c r="C231" s="16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</row>
    <row r="232" spans="1:19">
      <c r="A232" s="49"/>
      <c r="B232" s="49"/>
      <c r="C232" s="16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</row>
    <row r="233" spans="1:19">
      <c r="A233" s="49"/>
      <c r="B233" s="49"/>
      <c r="C233" s="16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</row>
    <row r="234" spans="1:19">
      <c r="A234" s="49"/>
      <c r="B234" s="49"/>
      <c r="C234" s="16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</row>
    <row r="235" spans="1:19">
      <c r="A235" s="49"/>
      <c r="B235" s="49"/>
      <c r="C235" s="16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</row>
    <row r="236" spans="1:19">
      <c r="A236" s="49"/>
      <c r="B236" s="49"/>
      <c r="C236" s="16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</row>
    <row r="237" spans="1:19">
      <c r="A237" s="49"/>
      <c r="B237" s="49"/>
      <c r="C237" s="16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</row>
    <row r="238" spans="1:19">
      <c r="A238" s="49"/>
      <c r="B238" s="49"/>
      <c r="C238" s="16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</row>
    <row r="239" spans="1:19">
      <c r="A239" s="49"/>
      <c r="B239" s="49"/>
      <c r="C239" s="16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</row>
    <row r="240" spans="1:19">
      <c r="A240" s="49"/>
      <c r="B240" s="49"/>
      <c r="C240" s="16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</row>
    <row r="241" spans="1:19">
      <c r="A241" s="49"/>
      <c r="B241" s="49"/>
      <c r="C241" s="16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</row>
    <row r="242" spans="1:19">
      <c r="A242" s="49"/>
      <c r="B242" s="49"/>
      <c r="C242" s="16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</row>
    <row r="243" spans="1:19">
      <c r="A243" s="49"/>
      <c r="B243" s="49"/>
      <c r="C243" s="16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</row>
    <row r="244" spans="1:19">
      <c r="A244" s="49"/>
      <c r="B244" s="49"/>
      <c r="C244" s="16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</row>
    <row r="245" spans="1:19">
      <c r="A245" s="49"/>
      <c r="B245" s="49"/>
      <c r="C245" s="16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</row>
    <row r="246" spans="1:19">
      <c r="A246" s="49"/>
      <c r="B246" s="49"/>
      <c r="C246" s="16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</row>
    <row r="247" spans="1:19">
      <c r="A247" s="49"/>
      <c r="B247" s="49"/>
      <c r="C247" s="16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</row>
    <row r="248" spans="1:19">
      <c r="A248" s="49"/>
      <c r="B248" s="49"/>
      <c r="C248" s="16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</row>
    <row r="249" spans="1:19">
      <c r="A249" s="49"/>
      <c r="B249" s="49"/>
      <c r="C249" s="16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</row>
    <row r="250" spans="1:19">
      <c r="A250" s="49"/>
      <c r="B250" s="49"/>
      <c r="C250" s="16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</row>
    <row r="251" spans="1:19">
      <c r="A251" s="49"/>
      <c r="B251" s="49"/>
      <c r="C251" s="16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</row>
    <row r="252" spans="1:19">
      <c r="A252" s="49"/>
      <c r="B252" s="49"/>
      <c r="C252" s="16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</row>
    <row r="253" spans="1:19">
      <c r="A253" s="49"/>
      <c r="B253" s="49"/>
      <c r="C253" s="16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</row>
    <row r="254" spans="1:19">
      <c r="A254" s="49"/>
      <c r="B254" s="49"/>
      <c r="C254" s="16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</row>
    <row r="255" spans="1:19">
      <c r="A255" s="49"/>
      <c r="B255" s="49"/>
      <c r="C255" s="16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</row>
    <row r="256" spans="1:19">
      <c r="A256" s="49"/>
      <c r="B256" s="49"/>
      <c r="C256" s="16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</row>
    <row r="257" spans="1:19">
      <c r="A257" s="49"/>
      <c r="B257" s="49"/>
      <c r="C257" s="16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</row>
    <row r="258" spans="1:19">
      <c r="A258" s="49"/>
      <c r="B258" s="49"/>
      <c r="C258" s="16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</row>
    <row r="259" spans="1:19">
      <c r="A259" s="49"/>
      <c r="B259" s="49"/>
      <c r="C259" s="16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</row>
    <row r="260" spans="1:19">
      <c r="A260" s="49"/>
      <c r="B260" s="49"/>
      <c r="C260" s="16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</row>
    <row r="261" spans="1:19">
      <c r="A261" s="49"/>
      <c r="B261" s="49"/>
      <c r="C261" s="16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</row>
    <row r="262" spans="1:19">
      <c r="A262" s="49"/>
      <c r="B262" s="49"/>
      <c r="C262" s="16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</row>
    <row r="263" spans="1:19">
      <c r="A263" s="49"/>
      <c r="B263" s="49"/>
      <c r="C263" s="16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</row>
    <row r="264" spans="1:19">
      <c r="A264" s="49"/>
      <c r="B264" s="49"/>
      <c r="C264" s="16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</row>
    <row r="265" spans="1:19">
      <c r="A265" s="49"/>
      <c r="B265" s="49"/>
      <c r="C265" s="16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</row>
    <row r="266" spans="1:19">
      <c r="A266" s="49"/>
      <c r="B266" s="49"/>
      <c r="C266" s="16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</row>
    <row r="267" spans="1:19">
      <c r="A267" s="49"/>
      <c r="B267" s="49"/>
      <c r="C267" s="16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</row>
    <row r="268" spans="1:19">
      <c r="A268" s="49"/>
      <c r="B268" s="49"/>
      <c r="C268" s="16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</row>
    <row r="269" spans="1:19">
      <c r="A269" s="49"/>
      <c r="B269" s="49"/>
      <c r="C269" s="16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</row>
    <row r="270" spans="1:19">
      <c r="A270" s="49"/>
      <c r="B270" s="49"/>
      <c r="C270" s="16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</row>
    <row r="271" spans="1:19">
      <c r="A271" s="49"/>
      <c r="B271" s="49"/>
      <c r="C271" s="16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</row>
    <row r="272" spans="1:19">
      <c r="A272" s="49"/>
      <c r="B272" s="49"/>
      <c r="C272" s="16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</row>
    <row r="273" spans="1:19">
      <c r="A273" s="49"/>
      <c r="B273" s="49"/>
      <c r="C273" s="16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</row>
    <row r="274" spans="1:19">
      <c r="A274" s="49"/>
      <c r="B274" s="49"/>
      <c r="C274" s="16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</row>
    <row r="275" spans="1:19">
      <c r="A275" s="49"/>
      <c r="B275" s="49"/>
      <c r="C275" s="16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</row>
    <row r="276" spans="1:19">
      <c r="A276" s="49"/>
      <c r="B276" s="49"/>
      <c r="C276" s="16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</row>
    <row r="277" spans="1:19">
      <c r="A277" s="49"/>
      <c r="B277" s="49"/>
      <c r="C277" s="16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</row>
    <row r="278" spans="1:19">
      <c r="A278" s="49"/>
      <c r="B278" s="49"/>
      <c r="C278" s="16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</row>
    <row r="279" spans="1:19">
      <c r="A279" s="49"/>
      <c r="B279" s="49"/>
      <c r="C279" s="16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1:19">
      <c r="A280" s="49"/>
      <c r="B280" s="49"/>
      <c r="C280" s="16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1:19">
      <c r="A281" s="49"/>
      <c r="B281" s="49"/>
      <c r="C281" s="16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1:19">
      <c r="A282" s="49"/>
      <c r="B282" s="49"/>
      <c r="C282" s="16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1:19">
      <c r="A283" s="49"/>
      <c r="B283" s="49"/>
      <c r="C283" s="16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1:19">
      <c r="A284" s="49"/>
      <c r="B284" s="49"/>
      <c r="C284" s="16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1:19">
      <c r="A285" s="49"/>
      <c r="B285" s="49"/>
      <c r="C285" s="16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1:19">
      <c r="A286" s="49"/>
      <c r="B286" s="49"/>
      <c r="C286" s="16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1:19">
      <c r="A287" s="49"/>
      <c r="B287" s="49"/>
      <c r="C287" s="16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8" spans="1:19">
      <c r="A288" s="49"/>
      <c r="B288" s="49"/>
      <c r="C288" s="16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</row>
    <row r="289" spans="1:19">
      <c r="A289" s="49"/>
      <c r="B289" s="49"/>
      <c r="C289" s="16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</row>
    <row r="290" spans="1:19">
      <c r="A290" s="49"/>
      <c r="B290" s="49"/>
      <c r="C290" s="16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</row>
    <row r="291" spans="1:19">
      <c r="A291" s="49"/>
      <c r="B291" s="49"/>
      <c r="C291" s="16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</row>
    <row r="292" spans="1:19">
      <c r="A292" s="49"/>
      <c r="B292" s="49"/>
      <c r="C292" s="16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</row>
    <row r="293" spans="1:19">
      <c r="B293" s="49"/>
      <c r="C293" s="16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</row>
    <row r="294" spans="1:19">
      <c r="B294" s="49"/>
      <c r="C294" s="16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</row>
    <row r="295" spans="1:19">
      <c r="B295" s="49"/>
      <c r="C295" s="16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</row>
    <row r="296" spans="1:19">
      <c r="B296" s="49"/>
      <c r="C296" s="16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</row>
    <row r="297" spans="1:19">
      <c r="B297" s="49"/>
      <c r="C297" s="16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</row>
    <row r="298" spans="1:19">
      <c r="B298" s="49"/>
      <c r="C298" s="16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</row>
    <row r="299" spans="1:19">
      <c r="B299" s="49"/>
      <c r="C299" s="16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</row>
    <row r="300" spans="1:19">
      <c r="B300" s="49"/>
      <c r="C300" s="16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</row>
    <row r="301" spans="1:19">
      <c r="B301" s="49"/>
      <c r="C301" s="16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</row>
    <row r="302" spans="1:19">
      <c r="B302" s="49"/>
      <c r="C302" s="16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</row>
    <row r="303" spans="1:19">
      <c r="B303" s="49"/>
      <c r="C303" s="16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</row>
    <row r="304" spans="1:19">
      <c r="B304" s="49"/>
      <c r="C304" s="16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</row>
    <row r="305" spans="2:19">
      <c r="B305" s="49"/>
      <c r="C305" s="16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</row>
    <row r="306" spans="2:19">
      <c r="B306" s="49"/>
      <c r="C306" s="16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</row>
    <row r="307" spans="2:19">
      <c r="B307" s="49"/>
      <c r="C307" s="16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</row>
    <row r="308" spans="2:19">
      <c r="B308" s="49"/>
      <c r="C308" s="16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</row>
    <row r="309" spans="2:19">
      <c r="B309" s="49"/>
      <c r="C309" s="16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</row>
    <row r="310" spans="2:19">
      <c r="B310" s="49"/>
      <c r="C310" s="16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</row>
    <row r="311" spans="2:19">
      <c r="B311" s="49"/>
      <c r="C311" s="16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</row>
    <row r="312" spans="2:19">
      <c r="B312" s="49"/>
      <c r="C312" s="16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</row>
    <row r="313" spans="2:19">
      <c r="B313" s="49"/>
      <c r="C313" s="16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</row>
    <row r="314" spans="2:19">
      <c r="B314" s="49"/>
      <c r="C314" s="16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</row>
    <row r="315" spans="2:19">
      <c r="B315" s="49"/>
      <c r="C315" s="16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</row>
    <row r="316" spans="2:19">
      <c r="B316" s="49"/>
      <c r="C316" s="16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</row>
    <row r="317" spans="2:19">
      <c r="B317" s="49"/>
      <c r="C317" s="16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</row>
    <row r="318" spans="2:19">
      <c r="B318" s="49"/>
      <c r="C318" s="16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</row>
    <row r="319" spans="2:19">
      <c r="B319" s="49"/>
      <c r="C319" s="16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</row>
    <row r="320" spans="2:19">
      <c r="B320" s="49"/>
      <c r="C320" s="16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</row>
    <row r="321" spans="2:19">
      <c r="B321" s="49"/>
      <c r="C321" s="16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</row>
    <row r="322" spans="2:19">
      <c r="B322" s="49"/>
      <c r="C322" s="16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</row>
    <row r="323" spans="2:19">
      <c r="B323" s="49"/>
      <c r="C323" s="16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</row>
    <row r="324" spans="2:19">
      <c r="B324" s="49"/>
      <c r="C324" s="16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</row>
    <row r="325" spans="2:19">
      <c r="B325" s="49"/>
      <c r="C325" s="16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</row>
    <row r="326" spans="2:19">
      <c r="B326" s="49"/>
      <c r="C326" s="16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</row>
    <row r="327" spans="2:19">
      <c r="B327" s="49"/>
      <c r="C327" s="16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</row>
    <row r="328" spans="2:19">
      <c r="B328" s="49"/>
      <c r="C328" s="16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</row>
    <row r="329" spans="2:19">
      <c r="B329" s="49"/>
      <c r="C329" s="16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</row>
    <row r="330" spans="2:19">
      <c r="B330" s="49"/>
      <c r="C330" s="16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</row>
    <row r="331" spans="2:19">
      <c r="B331" s="49"/>
      <c r="C331" s="16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</row>
    <row r="332" spans="2:19">
      <c r="B332" s="49"/>
      <c r="C332" s="16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</row>
    <row r="333" spans="2:19">
      <c r="B333" s="49"/>
      <c r="C333" s="16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</row>
    <row r="334" spans="2:19">
      <c r="B334" s="49"/>
      <c r="C334" s="16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</row>
    <row r="335" spans="2:19">
      <c r="B335" s="49"/>
      <c r="C335" s="16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</row>
    <row r="336" spans="2:19">
      <c r="B336" s="49"/>
      <c r="C336" s="16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</row>
    <row r="337" spans="2:19">
      <c r="B337" s="49"/>
      <c r="C337" s="16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</row>
    <row r="338" spans="2:19">
      <c r="B338" s="49"/>
      <c r="C338" s="16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</row>
    <row r="339" spans="2:19">
      <c r="B339" s="49"/>
      <c r="C339" s="16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</row>
    <row r="340" spans="2:19">
      <c r="B340" s="49"/>
      <c r="C340" s="16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</row>
    <row r="341" spans="2:19">
      <c r="B341" s="49"/>
      <c r="C341" s="16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</row>
    <row r="342" spans="2:19">
      <c r="B342" s="49"/>
      <c r="C342" s="16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</row>
    <row r="343" spans="2:19">
      <c r="B343" s="49"/>
      <c r="C343" s="16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</row>
    <row r="344" spans="2:19">
      <c r="B344" s="49"/>
      <c r="C344" s="16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</row>
    <row r="345" spans="2:19">
      <c r="B345" s="49"/>
      <c r="C345" s="16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</row>
    <row r="346" spans="2:19">
      <c r="B346" s="49"/>
      <c r="C346" s="16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</row>
    <row r="347" spans="2:19">
      <c r="B347" s="49"/>
      <c r="C347" s="16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</row>
    <row r="348" spans="2:19">
      <c r="B348" s="49"/>
      <c r="C348" s="16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</row>
    <row r="349" spans="2:19">
      <c r="B349" s="49"/>
      <c r="C349" s="16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</row>
    <row r="350" spans="2:19">
      <c r="B350" s="49"/>
      <c r="C350" s="16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</row>
    <row r="351" spans="2:19">
      <c r="B351" s="49"/>
      <c r="C351" s="16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</row>
    <row r="352" spans="2:19">
      <c r="B352" s="49"/>
      <c r="C352" s="16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</row>
    <row r="353" spans="2:19">
      <c r="B353" s="49"/>
      <c r="C353" s="16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</row>
    <row r="354" spans="2:19">
      <c r="B354" s="49"/>
      <c r="C354" s="16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</row>
    <row r="355" spans="2:19">
      <c r="B355" s="49"/>
      <c r="C355" s="16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</row>
    <row r="356" spans="2:19">
      <c r="B356" s="49"/>
      <c r="C356" s="16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</row>
    <row r="357" spans="2:19">
      <c r="B357" s="49"/>
      <c r="C357" s="16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</row>
    <row r="358" spans="2:19">
      <c r="B358" s="49"/>
      <c r="C358" s="16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</row>
    <row r="359" spans="2:19">
      <c r="B359" s="49"/>
      <c r="C359" s="16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</row>
    <row r="360" spans="2:19">
      <c r="B360" s="49"/>
      <c r="C360" s="16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</row>
    <row r="361" spans="2:19">
      <c r="B361" s="49"/>
      <c r="C361" s="16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</row>
    <row r="362" spans="2:19">
      <c r="B362" s="49"/>
      <c r="C362" s="16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</row>
    <row r="363" spans="2:19">
      <c r="B363" s="49"/>
      <c r="C363" s="16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</row>
    <row r="364" spans="2:19">
      <c r="B364" s="49"/>
      <c r="C364" s="16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</row>
    <row r="365" spans="2:19">
      <c r="B365" s="49"/>
      <c r="C365" s="16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</row>
    <row r="366" spans="2:19">
      <c r="B366" s="49"/>
      <c r="C366" s="16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</row>
    <row r="367" spans="2:19">
      <c r="B367" s="49"/>
      <c r="C367" s="16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</row>
    <row r="368" spans="2:19">
      <c r="B368" s="49"/>
      <c r="C368" s="16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</row>
    <row r="369" spans="2:19">
      <c r="B369" s="49"/>
      <c r="C369" s="16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</row>
    <row r="370" spans="2:19">
      <c r="B370" s="49"/>
      <c r="C370" s="16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</row>
    <row r="371" spans="2:19">
      <c r="B371" s="49"/>
      <c r="C371" s="16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</row>
    <row r="372" spans="2:19">
      <c r="B372" s="49"/>
      <c r="C372" s="16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</row>
    <row r="373" spans="2:19">
      <c r="B373" s="49"/>
      <c r="C373" s="16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</row>
    <row r="374" spans="2:19">
      <c r="B374" s="49"/>
      <c r="C374" s="16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</row>
    <row r="375" spans="2:19">
      <c r="B375" s="49"/>
      <c r="C375" s="16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2:19">
      <c r="B376" s="49"/>
      <c r="C376" s="16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2:19">
      <c r="B377" s="49"/>
      <c r="C377" s="16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2:19">
      <c r="B378" s="49"/>
      <c r="C378" s="16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2:19">
      <c r="B379" s="49"/>
      <c r="C379" s="16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2:19">
      <c r="B380" s="49"/>
      <c r="C380" s="16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2:19">
      <c r="B381" s="49"/>
      <c r="C381" s="16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2:19">
      <c r="B382" s="49"/>
      <c r="C382" s="16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2:19">
      <c r="B383" s="49"/>
      <c r="C383" s="16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2:19">
      <c r="B384" s="49"/>
      <c r="C384" s="16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>
      <c r="B385" s="49"/>
      <c r="C385" s="16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>
      <c r="B386" s="49"/>
      <c r="C386" s="16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87" spans="2:19">
      <c r="B387" s="49"/>
      <c r="C387" s="16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</row>
    <row r="388" spans="2:19">
      <c r="B388" s="49"/>
      <c r="C388" s="16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</row>
    <row r="389" spans="2:19">
      <c r="B389" s="49"/>
      <c r="C389" s="16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</row>
    <row r="390" spans="2:19">
      <c r="B390" s="49"/>
      <c r="C390" s="16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</row>
    <row r="391" spans="2:19">
      <c r="B391" s="49"/>
      <c r="C391" s="16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</row>
    <row r="392" spans="2:19">
      <c r="B392" s="49"/>
      <c r="C392" s="16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</row>
    <row r="393" spans="2:19">
      <c r="B393" s="49"/>
      <c r="C393" s="16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</row>
    <row r="394" spans="2:19">
      <c r="B394" s="49"/>
      <c r="C394" s="16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</row>
    <row r="395" spans="2:19">
      <c r="B395" s="49"/>
      <c r="C395" s="16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</row>
    <row r="396" spans="2:19">
      <c r="B396" s="49"/>
      <c r="C396" s="16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</row>
    <row r="397" spans="2:19">
      <c r="B397" s="49"/>
      <c r="C397" s="16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</row>
    <row r="398" spans="2:19">
      <c r="B398" s="49"/>
      <c r="C398" s="16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</row>
    <row r="399" spans="2:19">
      <c r="B399" s="49"/>
      <c r="C399" s="16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</row>
    <row r="400" spans="2:19">
      <c r="B400" s="49"/>
      <c r="C400" s="16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</row>
    <row r="401" spans="2:19">
      <c r="B401" s="49"/>
      <c r="C401" s="16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</row>
    <row r="402" spans="2:19">
      <c r="B402" s="49"/>
      <c r="C402" s="16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</row>
    <row r="403" spans="2:19">
      <c r="B403" s="49"/>
      <c r="C403" s="16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</row>
    <row r="404" spans="2:19">
      <c r="B404" s="49"/>
      <c r="C404" s="16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</row>
    <row r="405" spans="2:19">
      <c r="B405" s="49"/>
      <c r="C405" s="16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</row>
    <row r="406" spans="2:19">
      <c r="B406" s="49"/>
      <c r="C406" s="16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</row>
    <row r="407" spans="2:19">
      <c r="B407" s="49"/>
      <c r="C407" s="16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</row>
    <row r="408" spans="2:19">
      <c r="B408" s="49"/>
      <c r="C408" s="16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</row>
    <row r="409" spans="2:19">
      <c r="B409" s="49"/>
      <c r="C409" s="16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</row>
    <row r="410" spans="2:19">
      <c r="B410" s="49"/>
      <c r="C410" s="16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</row>
    <row r="411" spans="2:19">
      <c r="B411" s="49"/>
      <c r="C411" s="16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</row>
    <row r="412" spans="2:19">
      <c r="B412" s="49"/>
      <c r="C412" s="16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</row>
    <row r="413" spans="2:19">
      <c r="B413" s="49"/>
      <c r="C413" s="16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</row>
    <row r="414" spans="2:19">
      <c r="B414" s="49"/>
      <c r="C414" s="16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</row>
    <row r="415" spans="2:19">
      <c r="B415" s="49"/>
      <c r="C415" s="16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</row>
    <row r="416" spans="2:19">
      <c r="B416" s="49"/>
      <c r="C416" s="16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</row>
    <row r="417" spans="2:19">
      <c r="B417" s="49"/>
      <c r="C417" s="16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</row>
    <row r="418" spans="2:19">
      <c r="B418" s="49"/>
      <c r="C418" s="16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</row>
    <row r="419" spans="2:19">
      <c r="B419" s="49"/>
      <c r="C419" s="16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</row>
    <row r="420" spans="2:19">
      <c r="B420" s="49"/>
      <c r="C420" s="16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</row>
    <row r="421" spans="2:19">
      <c r="B421" s="49"/>
      <c r="C421" s="16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</row>
    <row r="422" spans="2:19">
      <c r="B422" s="49"/>
      <c r="C422" s="16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</row>
    <row r="423" spans="2:19">
      <c r="B423" s="49"/>
      <c r="C423" s="16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</row>
    <row r="424" spans="2:19">
      <c r="B424" s="49"/>
      <c r="C424" s="16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</row>
    <row r="425" spans="2:19">
      <c r="B425" s="49"/>
      <c r="C425" s="16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</row>
    <row r="426" spans="2:19">
      <c r="B426" s="49"/>
      <c r="C426" s="16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</row>
    <row r="427" spans="2:19">
      <c r="B427" s="49"/>
      <c r="C427" s="16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</row>
    <row r="428" spans="2:19">
      <c r="B428" s="49"/>
      <c r="C428" s="16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</row>
    <row r="429" spans="2:19">
      <c r="B429" s="49"/>
      <c r="C429" s="16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</row>
    <row r="430" spans="2:19">
      <c r="B430" s="49"/>
      <c r="C430" s="16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</row>
    <row r="431" spans="2:19">
      <c r="B431" s="49"/>
      <c r="C431" s="16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</row>
    <row r="432" spans="2:19">
      <c r="B432" s="49"/>
      <c r="C432" s="16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</row>
    <row r="433" spans="2:19">
      <c r="B433" s="49"/>
      <c r="C433" s="16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</row>
    <row r="434" spans="2:19">
      <c r="B434" s="49"/>
      <c r="C434" s="16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</row>
    <row r="435" spans="2:19">
      <c r="B435" s="49"/>
      <c r="C435" s="16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</row>
    <row r="436" spans="2:19">
      <c r="B436" s="49"/>
      <c r="C436" s="16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</row>
    <row r="437" spans="2:19">
      <c r="B437" s="49"/>
      <c r="C437" s="16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</row>
    <row r="438" spans="2:19">
      <c r="B438" s="49"/>
      <c r="C438" s="16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</row>
    <row r="439" spans="2:19">
      <c r="B439" s="49"/>
      <c r="C439" s="16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</row>
    <row r="440" spans="2:19">
      <c r="B440" s="49"/>
      <c r="C440" s="16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</row>
    <row r="441" spans="2:19">
      <c r="B441" s="49"/>
      <c r="C441" s="16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</row>
    <row r="442" spans="2:19">
      <c r="B442" s="49"/>
      <c r="C442" s="16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</row>
    <row r="443" spans="2:19">
      <c r="B443" s="49"/>
      <c r="C443" s="16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</row>
    <row r="444" spans="2:19">
      <c r="B444" s="49"/>
      <c r="C444" s="16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</row>
    <row r="445" spans="2:19">
      <c r="B445" s="49"/>
      <c r="C445" s="16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</row>
    <row r="446" spans="2:19">
      <c r="B446" s="49"/>
      <c r="C446" s="16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</row>
    <row r="447" spans="2:19">
      <c r="B447" s="49"/>
      <c r="C447" s="16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</row>
    <row r="448" spans="2:19">
      <c r="B448" s="49"/>
      <c r="C448" s="16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</row>
    <row r="449" spans="2:19">
      <c r="B449" s="49"/>
      <c r="C449" s="16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</row>
    <row r="450" spans="2:19">
      <c r="B450" s="49"/>
      <c r="C450" s="16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</row>
    <row r="451" spans="2:19">
      <c r="B451" s="49"/>
      <c r="C451" s="16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</row>
    <row r="452" spans="2:19">
      <c r="B452" s="49"/>
      <c r="C452" s="16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</row>
    <row r="453" spans="2:19">
      <c r="B453" s="49"/>
      <c r="C453" s="16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</row>
    <row r="454" spans="2:19">
      <c r="B454" s="49"/>
      <c r="C454" s="16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</row>
    <row r="455" spans="2:19">
      <c r="B455" s="49"/>
      <c r="C455" s="16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</row>
    <row r="456" spans="2:19">
      <c r="B456" s="49"/>
      <c r="C456" s="16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</row>
    <row r="457" spans="2:19">
      <c r="B457" s="49"/>
      <c r="C457" s="16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</row>
    <row r="458" spans="2:19">
      <c r="B458" s="49"/>
      <c r="C458" s="16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</row>
    <row r="459" spans="2:19">
      <c r="B459" s="49"/>
      <c r="C459" s="16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</row>
    <row r="460" spans="2:19">
      <c r="B460" s="49"/>
      <c r="C460" s="16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</row>
    <row r="461" spans="2:19">
      <c r="B461" s="49"/>
      <c r="C461" s="16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</row>
    <row r="462" spans="2:19">
      <c r="B462" s="49"/>
      <c r="C462" s="16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</row>
    <row r="463" spans="2:19">
      <c r="B463" s="49"/>
      <c r="C463" s="16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</row>
    <row r="464" spans="2:19">
      <c r="B464" s="49"/>
      <c r="C464" s="16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</row>
    <row r="465" spans="2:19">
      <c r="B465" s="49"/>
      <c r="C465" s="16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</row>
    <row r="466" spans="2:19">
      <c r="B466" s="49"/>
      <c r="C466" s="16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</row>
    <row r="467" spans="2:19">
      <c r="B467" s="49"/>
      <c r="C467" s="16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</row>
    <row r="468" spans="2:19">
      <c r="B468" s="49"/>
      <c r="C468" s="16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</row>
    <row r="469" spans="2:19">
      <c r="B469" s="49"/>
      <c r="C469" s="16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</row>
    <row r="470" spans="2:19">
      <c r="B470" s="49"/>
      <c r="C470" s="16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</row>
    <row r="471" spans="2:19">
      <c r="B471" s="49"/>
      <c r="C471" s="16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</row>
    <row r="472" spans="2:19">
      <c r="B472" s="49"/>
      <c r="C472" s="16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</row>
    <row r="473" spans="2:19">
      <c r="B473" s="49"/>
      <c r="C473" s="16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</row>
    <row r="474" spans="2:19">
      <c r="B474" s="49"/>
      <c r="C474" s="16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</row>
    <row r="475" spans="2:19">
      <c r="B475" s="49"/>
      <c r="C475" s="16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</row>
    <row r="476" spans="2:19">
      <c r="B476" s="49"/>
      <c r="C476" s="16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</row>
    <row r="477" spans="2:19">
      <c r="B477" s="49"/>
      <c r="C477" s="16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</row>
    <row r="478" spans="2:19">
      <c r="B478" s="49"/>
      <c r="C478" s="16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2:19">
      <c r="B479" s="49"/>
      <c r="C479" s="16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2:19">
      <c r="B480" s="49"/>
      <c r="C480" s="16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2:19">
      <c r="B481" s="49"/>
      <c r="C481" s="16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2:19">
      <c r="B482" s="49"/>
      <c r="C482" s="16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2:19">
      <c r="B483" s="49"/>
      <c r="C483" s="16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2:19">
      <c r="B484" s="49"/>
      <c r="C484" s="16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2:19">
      <c r="B485" s="49"/>
      <c r="C485" s="16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2:19">
      <c r="B486" s="49"/>
      <c r="C486" s="16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2:19">
      <c r="B487" s="49"/>
      <c r="C487" s="16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2:19">
      <c r="B488" s="49"/>
      <c r="C488" s="16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2:19">
      <c r="B489" s="49"/>
      <c r="C489" s="16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0" spans="2:19">
      <c r="B490" s="49"/>
      <c r="C490" s="16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</row>
    <row r="491" spans="2:19">
      <c r="B491" s="49"/>
      <c r="C491" s="16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</row>
    <row r="492" spans="2:19">
      <c r="B492" s="49"/>
      <c r="C492" s="16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</row>
    <row r="493" spans="2:19">
      <c r="B493" s="49"/>
      <c r="C493" s="16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</row>
    <row r="494" spans="2:19">
      <c r="B494" s="49"/>
      <c r="C494" s="16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</row>
    <row r="495" spans="2:19">
      <c r="B495" s="49"/>
      <c r="C495" s="16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</row>
    <row r="496" spans="2:19">
      <c r="B496" s="49"/>
      <c r="C496" s="16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</row>
    <row r="497" spans="1:19">
      <c r="B497" s="49"/>
      <c r="C497" s="16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</row>
    <row r="498" spans="1:19">
      <c r="B498" s="49"/>
      <c r="C498" s="16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</row>
    <row r="499" spans="1:19">
      <c r="B499" s="49"/>
      <c r="C499" s="16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</row>
    <row r="500" spans="1:19">
      <c r="B500" s="49"/>
      <c r="C500" s="16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</row>
    <row r="501" spans="1:19">
      <c r="B501" s="49"/>
      <c r="C501" s="16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</row>
    <row r="502" spans="1:19">
      <c r="B502" s="49"/>
      <c r="C502" s="16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</row>
    <row r="503" spans="1:19">
      <c r="B503" s="49"/>
      <c r="C503" s="16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</row>
    <row r="504" spans="1:19">
      <c r="B504" s="49"/>
      <c r="C504" s="16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</row>
    <row r="505" spans="1:19">
      <c r="B505" s="49"/>
      <c r="C505" s="16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</row>
    <row r="506" spans="1:19">
      <c r="B506" s="49"/>
      <c r="C506" s="16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</row>
    <row r="507" spans="1:19">
      <c r="A507" s="171"/>
      <c r="B507" s="49"/>
      <c r="C507" s="16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</row>
    <row r="508" spans="1:19">
      <c r="B508" s="49"/>
      <c r="C508" s="16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</row>
    <row r="509" spans="1:19">
      <c r="B509" s="49"/>
      <c r="C509" s="16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</row>
    <row r="510" spans="1:19">
      <c r="B510" s="49"/>
      <c r="C510" s="16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</row>
    <row r="511" spans="1:19">
      <c r="B511" s="49"/>
      <c r="C511" s="16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</row>
    <row r="512" spans="1:19">
      <c r="B512" s="49"/>
      <c r="C512" s="16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</row>
    <row r="513" spans="2:29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</row>
    <row r="514" spans="2:29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</row>
    <row r="515" spans="2:29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</row>
    <row r="516" spans="2:29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</row>
    <row r="517" spans="2:29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</row>
    <row r="518" spans="2:29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</row>
    <row r="519" spans="2:29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</row>
    <row r="520" spans="2:29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</row>
    <row r="521" spans="2:29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</row>
    <row r="522" spans="2:29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</row>
    <row r="523" spans="2:29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</row>
    <row r="524" spans="2:29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</row>
    <row r="525" spans="2:29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</row>
    <row r="526" spans="2:29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</row>
    <row r="527" spans="2:29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</row>
    <row r="528" spans="2:29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</row>
    <row r="529" spans="2:29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</row>
    <row r="530" spans="2:29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</row>
    <row r="531" spans="2:29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</row>
    <row r="532" spans="2:29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</row>
    <row r="533" spans="2:29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</row>
    <row r="534" spans="2:29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</row>
    <row r="535" spans="2:29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</row>
    <row r="536" spans="2:29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</row>
    <row r="537" spans="2:29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</row>
    <row r="538" spans="2:29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</row>
    <row r="539" spans="2:29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</row>
    <row r="540" spans="2:29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</row>
    <row r="541" spans="2:29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</row>
    <row r="542" spans="2:29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</row>
    <row r="543" spans="2:29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</row>
    <row r="544" spans="2:29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</row>
    <row r="545" spans="2:29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</row>
    <row r="546" spans="2:29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</row>
    <row r="547" spans="2:29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</row>
    <row r="548" spans="2:29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</row>
    <row r="549" spans="2:29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</row>
    <row r="550" spans="2:29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</row>
    <row r="551" spans="2:29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</row>
    <row r="552" spans="2:29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</row>
    <row r="553" spans="2:29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</row>
    <row r="554" spans="2:29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</row>
    <row r="555" spans="2:29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</row>
    <row r="556" spans="2:29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</row>
    <row r="557" spans="2:29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</row>
    <row r="558" spans="2:29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</row>
    <row r="559" spans="2:29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</row>
    <row r="560" spans="2:29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</row>
    <row r="561" spans="2:29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</row>
    <row r="562" spans="2:29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</row>
    <row r="563" spans="2:29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</row>
    <row r="564" spans="2:29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</row>
    <row r="565" spans="2:29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</row>
    <row r="566" spans="2:29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</row>
    <row r="567" spans="2:29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</row>
    <row r="568" spans="2:29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</row>
    <row r="569" spans="2:29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</row>
    <row r="570" spans="2:29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</row>
    <row r="571" spans="2:29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</row>
    <row r="572" spans="2:29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</row>
    <row r="573" spans="2:29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</row>
    <row r="574" spans="2:29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</row>
    <row r="575" spans="2:29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</row>
    <row r="576" spans="2:29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</row>
    <row r="577" spans="2:29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</row>
    <row r="578" spans="2:29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</row>
    <row r="579" spans="2:29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</row>
    <row r="580" spans="2:29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</row>
    <row r="581" spans="2:29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</row>
    <row r="582" spans="2:29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</row>
    <row r="583" spans="2:29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</row>
    <row r="584" spans="2:29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</row>
    <row r="585" spans="2:29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</row>
    <row r="586" spans="2:29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</row>
    <row r="587" spans="2:29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</row>
    <row r="588" spans="2:29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</row>
    <row r="589" spans="2:29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</row>
    <row r="590" spans="2:29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</row>
    <row r="591" spans="2:29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</row>
    <row r="592" spans="2:29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</row>
    <row r="593" spans="2:29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</row>
    <row r="594" spans="2:29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</row>
    <row r="595" spans="2:29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</row>
    <row r="596" spans="2:29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</row>
    <row r="597" spans="2:29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</row>
    <row r="598" spans="2:29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</row>
    <row r="599" spans="2:29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</row>
    <row r="600" spans="2:29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</row>
    <row r="601" spans="2:29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</row>
    <row r="602" spans="2:29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</row>
    <row r="603" spans="2:29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</row>
    <row r="604" spans="2:29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</row>
    <row r="605" spans="2:29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</row>
    <row r="606" spans="2:29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</row>
    <row r="607" spans="2:29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</row>
    <row r="608" spans="2:29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</row>
    <row r="609" spans="2:29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</row>
    <row r="610" spans="2:29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</row>
    <row r="611" spans="2:29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</row>
    <row r="612" spans="2:29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</row>
    <row r="613" spans="2:29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</row>
    <row r="614" spans="2:29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</row>
    <row r="615" spans="2:29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</row>
    <row r="616" spans="2:29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</row>
    <row r="617" spans="2:29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</row>
    <row r="618" spans="2:29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</row>
    <row r="619" spans="2:29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</row>
    <row r="620" spans="2:29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</row>
    <row r="621" spans="2:29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</row>
    <row r="622" spans="2:29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</row>
    <row r="623" spans="2:29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</row>
    <row r="624" spans="2:29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</row>
    <row r="625" spans="2:29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</row>
    <row r="626" spans="2:29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</row>
    <row r="627" spans="2:29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</row>
    <row r="628" spans="2:29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</row>
    <row r="629" spans="2:29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</row>
    <row r="630" spans="2:29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</row>
    <row r="631" spans="2:29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</row>
    <row r="632" spans="2:29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</row>
    <row r="633" spans="2:29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</row>
    <row r="634" spans="2:29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</row>
    <row r="635" spans="2:29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</row>
    <row r="636" spans="2:29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</row>
    <row r="637" spans="2:29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</row>
    <row r="638" spans="2:29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</row>
    <row r="639" spans="2:29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</row>
    <row r="640" spans="2:29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</row>
    <row r="641" spans="2:29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</row>
    <row r="642" spans="2:29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</row>
    <row r="643" spans="2:29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</row>
    <row r="644" spans="2:29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</row>
    <row r="645" spans="2:29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</row>
    <row r="646" spans="2:29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</row>
    <row r="647" spans="2:29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</row>
    <row r="648" spans="2:29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</row>
    <row r="649" spans="2:29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</row>
    <row r="650" spans="2:29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</row>
    <row r="651" spans="2:29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</row>
    <row r="652" spans="2:29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</row>
    <row r="653" spans="2:29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</row>
    <row r="654" spans="2:29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</row>
    <row r="655" spans="2:29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</row>
    <row r="656" spans="2:29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</row>
    <row r="657" spans="2:29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</row>
    <row r="658" spans="2:29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</row>
    <row r="659" spans="2:29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</row>
    <row r="660" spans="2:29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</row>
    <row r="661" spans="2:29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</row>
    <row r="662" spans="2:29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</row>
    <row r="663" spans="2:29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</row>
    <row r="664" spans="2:29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</row>
    <row r="665" spans="2:29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</row>
    <row r="666" spans="2:29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</row>
    <row r="667" spans="2:29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</row>
    <row r="668" spans="2:29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</row>
    <row r="669" spans="2:29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</row>
    <row r="670" spans="2:29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</row>
    <row r="671" spans="2:29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</row>
    <row r="672" spans="2:29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</row>
    <row r="673" spans="2:29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</row>
    <row r="674" spans="2:29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</row>
    <row r="675" spans="2:29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</row>
    <row r="676" spans="2:29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</row>
    <row r="677" spans="2:29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</row>
    <row r="678" spans="2:29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</row>
    <row r="679" spans="2:29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</row>
    <row r="680" spans="2:29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</row>
    <row r="681" spans="2:29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</row>
    <row r="682" spans="2:29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</row>
    <row r="683" spans="2:29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</row>
    <row r="684" spans="2:29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</row>
    <row r="685" spans="2:29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</row>
    <row r="686" spans="2:29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</row>
    <row r="687" spans="2:29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</row>
    <row r="688" spans="2:29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</row>
    <row r="689" spans="2:29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</row>
    <row r="690" spans="2:29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</row>
    <row r="691" spans="2:29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</row>
    <row r="692" spans="2:29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</row>
    <row r="693" spans="2:29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</row>
    <row r="694" spans="2:29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</row>
    <row r="695" spans="2:29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</row>
    <row r="696" spans="2:29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</row>
    <row r="697" spans="2:29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</row>
    <row r="698" spans="2:29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</row>
    <row r="699" spans="2:29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</row>
    <row r="700" spans="2:29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</row>
    <row r="701" spans="2:29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</row>
    <row r="702" spans="2:29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</row>
    <row r="703" spans="2:29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</row>
    <row r="704" spans="2:29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</row>
    <row r="705" spans="2:29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</row>
    <row r="706" spans="2:29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</row>
    <row r="707" spans="2:29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</row>
    <row r="708" spans="2:29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</row>
    <row r="709" spans="2:29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</row>
    <row r="710" spans="2:29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</row>
    <row r="711" spans="2:29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</row>
    <row r="712" spans="2:29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</row>
    <row r="713" spans="2:29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</row>
    <row r="714" spans="2:29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</row>
    <row r="715" spans="2:29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</row>
    <row r="716" spans="2:29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</row>
    <row r="717" spans="2:29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</row>
    <row r="718" spans="2:29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</row>
    <row r="719" spans="2:29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</row>
    <row r="720" spans="2:29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</row>
    <row r="721" spans="2:29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</row>
    <row r="722" spans="2:29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</row>
    <row r="723" spans="2:29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</row>
    <row r="724" spans="2:29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</row>
    <row r="725" spans="2:29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</row>
    <row r="726" spans="2:29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</row>
    <row r="727" spans="2:29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</row>
    <row r="728" spans="2:29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</row>
    <row r="729" spans="2:29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</row>
    <row r="730" spans="2:29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</row>
    <row r="731" spans="2:29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</row>
    <row r="732" spans="2:29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</row>
    <row r="733" spans="2:29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</row>
    <row r="734" spans="2:29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</row>
    <row r="735" spans="2:29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</row>
    <row r="736" spans="2:29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</row>
    <row r="737" spans="2:29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</row>
    <row r="738" spans="2:29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</row>
    <row r="739" spans="2:29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</row>
    <row r="740" spans="2:29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</row>
    <row r="741" spans="2:29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</row>
    <row r="742" spans="2:29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</row>
    <row r="743" spans="2:29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</row>
    <row r="744" spans="2:29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</row>
    <row r="745" spans="2:29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</row>
    <row r="746" spans="2:29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</row>
    <row r="747" spans="2:29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</row>
    <row r="748" spans="2:29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</row>
    <row r="749" spans="2:29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</row>
    <row r="750" spans="2:29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</row>
    <row r="751" spans="2:29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</row>
    <row r="752" spans="2:29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</row>
    <row r="753" spans="2:29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</row>
    <row r="754" spans="2:29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</row>
    <row r="755" spans="2:29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</row>
    <row r="756" spans="2:29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</row>
    <row r="757" spans="2:29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</row>
    <row r="758" spans="2:29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</row>
    <row r="759" spans="2:29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</row>
    <row r="760" spans="2:29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</row>
    <row r="761" spans="2:29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</row>
    <row r="762" spans="2:29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</row>
    <row r="763" spans="2:29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</row>
    <row r="764" spans="2:29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</row>
    <row r="765" spans="2:29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</row>
    <row r="766" spans="2:29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</row>
    <row r="767" spans="2:29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</row>
    <row r="768" spans="2:29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</row>
    <row r="769" spans="2:29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</row>
    <row r="770" spans="2:29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</row>
    <row r="771" spans="2:29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</row>
    <row r="772" spans="2:29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</row>
    <row r="773" spans="2:29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</row>
    <row r="774" spans="2:29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</row>
    <row r="775" spans="2:29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</row>
    <row r="776" spans="2:29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</row>
    <row r="777" spans="2:29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</row>
    <row r="778" spans="2:29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</row>
    <row r="779" spans="2:29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</row>
    <row r="780" spans="2:29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</row>
    <row r="781" spans="2:29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</row>
    <row r="782" spans="2:29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</row>
    <row r="783" spans="2:29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</row>
    <row r="784" spans="2:29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</row>
    <row r="785" spans="2:29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</row>
    <row r="786" spans="2:29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</row>
    <row r="787" spans="2:29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</row>
    <row r="788" spans="2:29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</row>
    <row r="789" spans="2:29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</row>
    <row r="790" spans="2:29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</row>
    <row r="791" spans="2:29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</row>
    <row r="792" spans="2:29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</row>
    <row r="793" spans="2:29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</row>
    <row r="794" spans="2:29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</row>
    <row r="795" spans="2:29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</row>
    <row r="796" spans="2:29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</row>
    <row r="797" spans="2:29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</row>
    <row r="798" spans="2:29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</row>
    <row r="799" spans="2:29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</row>
    <row r="800" spans="2:29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</row>
    <row r="801" spans="2:29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</row>
    <row r="802" spans="2:29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</row>
    <row r="803" spans="2:29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</row>
    <row r="804" spans="2:29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</row>
    <row r="805" spans="2:29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</row>
    <row r="806" spans="2:29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</row>
    <row r="807" spans="2:29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</row>
    <row r="808" spans="2:29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</row>
    <row r="809" spans="2:29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</row>
    <row r="810" spans="2:29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</row>
    <row r="811" spans="2:29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</row>
    <row r="812" spans="2:29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</row>
    <row r="813" spans="2:29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</row>
    <row r="814" spans="2:29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</row>
    <row r="815" spans="2:29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</row>
    <row r="816" spans="2:29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</row>
    <row r="817" spans="2:29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</row>
    <row r="818" spans="2:29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</row>
    <row r="819" spans="2:29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</row>
    <row r="820" spans="2:29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</row>
    <row r="821" spans="2:29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</row>
    <row r="822" spans="2:29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</row>
    <row r="823" spans="2:29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</row>
    <row r="824" spans="2:29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</row>
    <row r="825" spans="2:29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</row>
    <row r="826" spans="2:29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</row>
    <row r="827" spans="2:29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</row>
    <row r="828" spans="2:29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</row>
    <row r="829" spans="2:29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</row>
    <row r="830" spans="2:29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</row>
    <row r="831" spans="2:29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</row>
    <row r="832" spans="2:29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</row>
    <row r="833" spans="2:29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</row>
    <row r="834" spans="2:29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</row>
    <row r="835" spans="2:29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</row>
    <row r="836" spans="2:29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</row>
    <row r="837" spans="2:29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</row>
    <row r="838" spans="2:29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</row>
    <row r="839" spans="2:29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</row>
    <row r="840" spans="2:29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</row>
    <row r="841" spans="2:29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</row>
    <row r="842" spans="2:29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</row>
    <row r="843" spans="2:29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</row>
    <row r="844" spans="2:29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</row>
    <row r="845" spans="2:29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</row>
    <row r="846" spans="2:29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</row>
    <row r="847" spans="2:29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</row>
    <row r="848" spans="2:29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</row>
    <row r="849" spans="2:29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</row>
    <row r="850" spans="2:29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</row>
    <row r="851" spans="2:29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</row>
    <row r="852" spans="2:29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</row>
    <row r="853" spans="2:29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</row>
    <row r="854" spans="2:29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</row>
    <row r="855" spans="2:29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</row>
    <row r="856" spans="2:29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</row>
    <row r="857" spans="2:29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</row>
    <row r="858" spans="2:29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</row>
    <row r="859" spans="2:29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</row>
    <row r="860" spans="2:29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</row>
    <row r="861" spans="2:29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</row>
    <row r="862" spans="2:29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</row>
    <row r="863" spans="2:29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</row>
    <row r="864" spans="2:29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</row>
    <row r="865" spans="2:29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</row>
    <row r="866" spans="2:29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</row>
    <row r="867" spans="2:29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</row>
    <row r="868" spans="2:29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</row>
    <row r="869" spans="2:29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</row>
    <row r="870" spans="2:29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</row>
    <row r="871" spans="2:29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</row>
    <row r="872" spans="2:29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</row>
    <row r="873" spans="2:29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</row>
    <row r="874" spans="2:29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</row>
    <row r="875" spans="2:29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</row>
    <row r="876" spans="2:29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</row>
    <row r="877" spans="2:29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</row>
    <row r="878" spans="2:29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</row>
    <row r="879" spans="2:29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</row>
    <row r="880" spans="2:29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</row>
    <row r="881" spans="2:29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</row>
    <row r="882" spans="2:29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</row>
    <row r="883" spans="2:29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</row>
    <row r="884" spans="2:29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</row>
    <row r="885" spans="2:29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</row>
    <row r="886" spans="2:29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</row>
    <row r="887" spans="2:29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</row>
    <row r="888" spans="2:29"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</row>
    <row r="889" spans="2:29"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</row>
    <row r="890" spans="2:29"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</row>
    <row r="891" spans="2:29"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</row>
  </sheetData>
  <pageMargins left="0.75" right="0.75" top="1" bottom="1" header="0.5" footer="0.5"/>
  <pageSetup scale="3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5DCC1-7DCB-4CEF-A31F-802BA50EB61B}">
  <sheetPr codeName="Sheet36"/>
  <dimension ref="A1:AK899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8" width="15.5" customWidth="1"/>
    <col min="9" max="10" width="12.5" customWidth="1"/>
  </cols>
  <sheetData>
    <row r="1" spans="1:37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</row>
    <row r="2" spans="1:37" s="78" customFormat="1" ht="18">
      <c r="A2" s="77"/>
      <c r="B2" s="84" t="s">
        <v>1138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</row>
    <row r="3" spans="1:37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</row>
    <row r="4" spans="1:37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>
      <c r="A6" s="49"/>
      <c r="B6" s="136" t="s">
        <v>1139</v>
      </c>
      <c r="C6" s="59" t="s">
        <v>1141</v>
      </c>
      <c r="D6" s="59"/>
      <c r="E6" s="59"/>
      <c r="F6" s="59"/>
      <c r="G6" s="58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16" thickBot="1">
      <c r="A7" s="49"/>
      <c r="B7" s="137" t="s">
        <v>1140</v>
      </c>
      <c r="C7" s="56" t="s">
        <v>1142</v>
      </c>
      <c r="D7" s="56"/>
      <c r="E7" s="56"/>
      <c r="F7" s="56"/>
      <c r="G7" s="55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>
      <c r="A10" s="49"/>
      <c r="B10" s="49" t="s">
        <v>1147</v>
      </c>
      <c r="C10" s="49"/>
      <c r="D10" s="49"/>
      <c r="E10" s="49"/>
      <c r="F10" s="49"/>
      <c r="G10" s="49"/>
      <c r="H10" s="140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>
      <c r="A11" s="49"/>
      <c r="B11" s="49" t="s">
        <v>1148</v>
      </c>
      <c r="C11" s="49"/>
      <c r="D11" s="49"/>
      <c r="E11" s="49"/>
      <c r="F11" s="49"/>
      <c r="G11" s="49"/>
      <c r="H11" s="168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>
      <c r="A12" s="49"/>
      <c r="B12" s="49" t="s">
        <v>1477</v>
      </c>
      <c r="C12" s="49"/>
      <c r="D12" s="49"/>
      <c r="E12" s="49"/>
      <c r="F12" s="49"/>
      <c r="G12" s="49"/>
      <c r="H12" s="168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>
      <c r="A13" s="49"/>
      <c r="B13" s="49"/>
      <c r="C13" s="49"/>
      <c r="D13" s="49"/>
      <c r="E13" s="49"/>
      <c r="F13" s="49"/>
      <c r="G13" s="49"/>
      <c r="H13" s="168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 ht="16" thickBot="1">
      <c r="A14" s="49"/>
      <c r="B14" s="49"/>
      <c r="C14" s="49"/>
      <c r="D14" s="49"/>
      <c r="E14" s="49"/>
      <c r="F14" s="49"/>
      <c r="G14" s="49"/>
      <c r="H14" s="168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>
      <c r="A15" s="49"/>
      <c r="B15" s="280" t="s">
        <v>515</v>
      </c>
      <c r="C15" s="280" t="s">
        <v>369</v>
      </c>
      <c r="D15" s="280" t="s">
        <v>1118</v>
      </c>
      <c r="E15" s="281" t="s">
        <v>1143</v>
      </c>
      <c r="F15" s="275" t="s">
        <v>1144</v>
      </c>
      <c r="G15" s="49"/>
      <c r="H15" s="168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 ht="16" thickBot="1">
      <c r="A16" s="49"/>
      <c r="B16" s="166" t="s">
        <v>518</v>
      </c>
      <c r="C16" s="166" t="s">
        <v>370</v>
      </c>
      <c r="D16" s="166" t="s">
        <v>520</v>
      </c>
      <c r="E16" s="183"/>
      <c r="F16" s="184"/>
      <c r="G16" s="49"/>
      <c r="H16" s="168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</row>
    <row r="17" spans="1:37">
      <c r="A17" s="49"/>
      <c r="B17" s="49"/>
      <c r="C17" s="49"/>
      <c r="D17" s="49"/>
      <c r="E17" s="49"/>
      <c r="F17" s="49"/>
      <c r="G17" s="49"/>
      <c r="H17" s="168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>
      <c r="A18" s="49"/>
      <c r="B18" s="49"/>
      <c r="C18" s="49"/>
      <c r="D18" s="49"/>
      <c r="E18" s="49"/>
      <c r="F18" s="49"/>
      <c r="G18" s="49"/>
      <c r="H18" s="168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14.5" customHeight="1">
      <c r="A20" s="49"/>
      <c r="B20" s="50" t="s">
        <v>513</v>
      </c>
      <c r="C20" s="142" t="s">
        <v>514</v>
      </c>
      <c r="D20" s="50" t="s">
        <v>515</v>
      </c>
      <c r="E20" s="50" t="s">
        <v>369</v>
      </c>
      <c r="F20" s="50" t="s">
        <v>516</v>
      </c>
      <c r="G20" s="50" t="s">
        <v>1037</v>
      </c>
      <c r="H20" s="108" t="s">
        <v>1040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37" ht="14.5" customHeight="1">
      <c r="A21" s="167"/>
      <c r="B21" s="49" t="s">
        <v>517</v>
      </c>
      <c r="C21" s="169">
        <v>44198</v>
      </c>
      <c r="D21" s="49" t="s">
        <v>518</v>
      </c>
      <c r="E21" s="49" t="s">
        <v>370</v>
      </c>
      <c r="F21" s="49" t="s">
        <v>519</v>
      </c>
      <c r="G21" s="49" t="s">
        <v>520</v>
      </c>
      <c r="H21" s="170">
        <v>1617630</v>
      </c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37" ht="14.5" customHeight="1">
      <c r="A22" s="49"/>
      <c r="B22" s="170" t="s">
        <v>521</v>
      </c>
      <c r="C22" s="169">
        <v>44198</v>
      </c>
      <c r="D22" s="49" t="s">
        <v>518</v>
      </c>
      <c r="E22" s="49" t="s">
        <v>370</v>
      </c>
      <c r="F22" s="49" t="s">
        <v>522</v>
      </c>
      <c r="G22" s="49" t="s">
        <v>523</v>
      </c>
      <c r="H22" s="170">
        <v>8678500</v>
      </c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37" ht="14.5" customHeight="1">
      <c r="A23" s="49"/>
      <c r="B23" s="49" t="s">
        <v>524</v>
      </c>
      <c r="C23" s="169">
        <v>44198</v>
      </c>
      <c r="D23" s="49" t="s">
        <v>525</v>
      </c>
      <c r="E23" s="49" t="s">
        <v>526</v>
      </c>
      <c r="F23" s="49" t="s">
        <v>519</v>
      </c>
      <c r="G23" s="49" t="s">
        <v>527</v>
      </c>
      <c r="H23" s="170">
        <v>2052660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37" ht="14.5" customHeight="1">
      <c r="A24" s="49"/>
      <c r="B24" s="49" t="s">
        <v>528</v>
      </c>
      <c r="C24" s="169">
        <v>44199</v>
      </c>
      <c r="D24" s="49" t="s">
        <v>518</v>
      </c>
      <c r="E24" s="49" t="s">
        <v>370</v>
      </c>
      <c r="F24" s="49" t="s">
        <v>519</v>
      </c>
      <c r="G24" s="49" t="s">
        <v>523</v>
      </c>
      <c r="H24" s="170">
        <v>17580000</v>
      </c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37" ht="14.5" customHeight="1">
      <c r="A25" s="49"/>
      <c r="B25" s="49" t="s">
        <v>529</v>
      </c>
      <c r="C25" s="169">
        <v>44199</v>
      </c>
      <c r="D25" s="49" t="s">
        <v>518</v>
      </c>
      <c r="E25" s="49" t="s">
        <v>370</v>
      </c>
      <c r="F25" s="49" t="s">
        <v>530</v>
      </c>
      <c r="G25" s="49" t="s">
        <v>531</v>
      </c>
      <c r="H25" s="170">
        <v>1925000</v>
      </c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spans="1:37" ht="14.5" customHeight="1">
      <c r="A26" s="49"/>
      <c r="B26" s="49" t="s">
        <v>532</v>
      </c>
      <c r="C26" s="169">
        <v>44200</v>
      </c>
      <c r="D26" s="49" t="s">
        <v>518</v>
      </c>
      <c r="E26" s="49" t="s">
        <v>526</v>
      </c>
      <c r="F26" s="49" t="s">
        <v>519</v>
      </c>
      <c r="G26" s="49" t="s">
        <v>523</v>
      </c>
      <c r="H26" s="170">
        <v>12934500</v>
      </c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spans="1:37" ht="14.5" customHeight="1">
      <c r="A27" s="49"/>
      <c r="B27" s="49" t="s">
        <v>533</v>
      </c>
      <c r="C27" s="169">
        <v>44201</v>
      </c>
      <c r="D27" s="49" t="s">
        <v>518</v>
      </c>
      <c r="E27" s="49" t="s">
        <v>526</v>
      </c>
      <c r="F27" s="49" t="s">
        <v>530</v>
      </c>
      <c r="G27" s="49" t="s">
        <v>534</v>
      </c>
      <c r="H27" s="170">
        <v>928300</v>
      </c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spans="1:37" ht="14.5" customHeight="1">
      <c r="A28" s="49"/>
      <c r="B28" s="49" t="s">
        <v>535</v>
      </c>
      <c r="C28" s="169">
        <v>44203</v>
      </c>
      <c r="D28" s="49" t="s">
        <v>525</v>
      </c>
      <c r="E28" s="49" t="s">
        <v>370</v>
      </c>
      <c r="F28" s="49" t="s">
        <v>519</v>
      </c>
      <c r="G28" s="49" t="s">
        <v>527</v>
      </c>
      <c r="H28" s="170">
        <v>2219900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spans="1:37" ht="14.5" customHeight="1">
      <c r="A29" s="49"/>
      <c r="B29" s="49" t="s">
        <v>536</v>
      </c>
      <c r="C29" s="169">
        <v>44203</v>
      </c>
      <c r="D29" s="49" t="s">
        <v>518</v>
      </c>
      <c r="E29" s="49" t="s">
        <v>370</v>
      </c>
      <c r="F29" s="49" t="s">
        <v>519</v>
      </c>
      <c r="G29" s="49" t="s">
        <v>523</v>
      </c>
      <c r="H29" s="170">
        <v>14100000</v>
      </c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spans="1:37" ht="14.5" customHeight="1">
      <c r="A30" s="49"/>
      <c r="B30" s="49" t="s">
        <v>537</v>
      </c>
      <c r="C30" s="169">
        <v>44204</v>
      </c>
      <c r="D30" s="49" t="s">
        <v>518</v>
      </c>
      <c r="E30" s="49" t="s">
        <v>370</v>
      </c>
      <c r="F30" s="49" t="s">
        <v>530</v>
      </c>
      <c r="G30" s="49" t="s">
        <v>538</v>
      </c>
      <c r="H30" s="170">
        <v>4762808</v>
      </c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spans="1:37">
      <c r="A31" s="49"/>
      <c r="B31" s="49" t="s">
        <v>539</v>
      </c>
      <c r="C31" s="169">
        <v>44204</v>
      </c>
      <c r="D31" s="49" t="s">
        <v>518</v>
      </c>
      <c r="E31" s="49" t="s">
        <v>370</v>
      </c>
      <c r="F31" s="49" t="s">
        <v>519</v>
      </c>
      <c r="G31" s="49" t="s">
        <v>523</v>
      </c>
      <c r="H31" s="170">
        <v>13925190</v>
      </c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spans="1:37">
      <c r="A32" s="49"/>
      <c r="B32" s="49" t="s">
        <v>540</v>
      </c>
      <c r="C32" s="169">
        <v>44205</v>
      </c>
      <c r="D32" s="49" t="s">
        <v>518</v>
      </c>
      <c r="E32" s="49" t="s">
        <v>370</v>
      </c>
      <c r="F32" s="49" t="s">
        <v>519</v>
      </c>
      <c r="G32" s="49" t="s">
        <v>523</v>
      </c>
      <c r="H32" s="170">
        <v>6350000</v>
      </c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spans="1:27">
      <c r="A33" s="49"/>
      <c r="B33" s="49" t="s">
        <v>541</v>
      </c>
      <c r="C33" s="169">
        <v>44205</v>
      </c>
      <c r="D33" s="49" t="s">
        <v>518</v>
      </c>
      <c r="E33" s="49" t="s">
        <v>526</v>
      </c>
      <c r="F33" s="49" t="s">
        <v>530</v>
      </c>
      <c r="G33" s="49" t="s">
        <v>542</v>
      </c>
      <c r="H33" s="170">
        <v>4036000</v>
      </c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spans="1:27">
      <c r="A34" s="49"/>
      <c r="B34" s="49" t="s">
        <v>543</v>
      </c>
      <c r="C34" s="169">
        <v>44206</v>
      </c>
      <c r="D34" s="49" t="s">
        <v>518</v>
      </c>
      <c r="E34" s="49" t="s">
        <v>370</v>
      </c>
      <c r="F34" s="49" t="s">
        <v>530</v>
      </c>
      <c r="G34" s="49" t="s">
        <v>520</v>
      </c>
      <c r="H34" s="170">
        <v>472800</v>
      </c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spans="1:27">
      <c r="A35" s="49"/>
      <c r="B35" s="49" t="s">
        <v>544</v>
      </c>
      <c r="C35" s="169">
        <v>44206</v>
      </c>
      <c r="D35" s="49" t="s">
        <v>518</v>
      </c>
      <c r="E35" s="49" t="s">
        <v>526</v>
      </c>
      <c r="F35" s="49" t="s">
        <v>530</v>
      </c>
      <c r="G35" s="49" t="s">
        <v>523</v>
      </c>
      <c r="H35" s="170">
        <v>11710880</v>
      </c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spans="1:27">
      <c r="A36" s="49"/>
      <c r="B36" s="49" t="s">
        <v>545</v>
      </c>
      <c r="C36" s="169">
        <v>44208</v>
      </c>
      <c r="D36" s="49" t="s">
        <v>518</v>
      </c>
      <c r="E36" s="49" t="s">
        <v>370</v>
      </c>
      <c r="F36" s="49" t="s">
        <v>519</v>
      </c>
      <c r="G36" s="49" t="s">
        <v>523</v>
      </c>
      <c r="H36" s="170">
        <v>1370300</v>
      </c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spans="1:27">
      <c r="A37" s="49"/>
      <c r="B37" s="49" t="s">
        <v>546</v>
      </c>
      <c r="C37" s="169">
        <v>44209</v>
      </c>
      <c r="D37" s="49" t="s">
        <v>525</v>
      </c>
      <c r="E37" s="49" t="s">
        <v>526</v>
      </c>
      <c r="F37" s="49" t="s">
        <v>519</v>
      </c>
      <c r="G37" s="49" t="s">
        <v>527</v>
      </c>
      <c r="H37" s="170">
        <v>1432835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spans="1:27">
      <c r="A38" s="49"/>
      <c r="B38" s="49" t="s">
        <v>547</v>
      </c>
      <c r="C38" s="169">
        <v>44211</v>
      </c>
      <c r="D38" s="49" t="s">
        <v>518</v>
      </c>
      <c r="E38" s="49" t="s">
        <v>370</v>
      </c>
      <c r="F38" s="49" t="s">
        <v>530</v>
      </c>
      <c r="G38" s="49" t="s">
        <v>548</v>
      </c>
      <c r="H38" s="170">
        <v>82000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spans="1:27">
      <c r="A39" s="49"/>
      <c r="B39" s="49" t="s">
        <v>549</v>
      </c>
      <c r="C39" s="169">
        <v>44212</v>
      </c>
      <c r="D39" s="49" t="s">
        <v>518</v>
      </c>
      <c r="E39" s="49" t="s">
        <v>370</v>
      </c>
      <c r="F39" s="49" t="s">
        <v>530</v>
      </c>
      <c r="G39" s="49" t="s">
        <v>520</v>
      </c>
      <c r="H39" s="170">
        <v>192000</v>
      </c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spans="1:27">
      <c r="A40" s="49"/>
      <c r="B40" s="49" t="s">
        <v>550</v>
      </c>
      <c r="C40" s="169">
        <v>44212</v>
      </c>
      <c r="D40" s="49" t="s">
        <v>518</v>
      </c>
      <c r="E40" s="49" t="s">
        <v>370</v>
      </c>
      <c r="F40" s="49" t="s">
        <v>519</v>
      </c>
      <c r="G40" s="49" t="s">
        <v>534</v>
      </c>
      <c r="H40" s="170">
        <v>4950000</v>
      </c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spans="1:27">
      <c r="A41" s="49"/>
      <c r="B41" s="49" t="s">
        <v>551</v>
      </c>
      <c r="C41" s="169">
        <v>44212</v>
      </c>
      <c r="D41" s="49" t="s">
        <v>518</v>
      </c>
      <c r="E41" s="49" t="s">
        <v>552</v>
      </c>
      <c r="F41" s="49" t="s">
        <v>522</v>
      </c>
      <c r="G41" s="49" t="s">
        <v>523</v>
      </c>
      <c r="H41" s="170">
        <v>2432875</v>
      </c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spans="1:27">
      <c r="A42" s="49"/>
      <c r="B42" s="49" t="s">
        <v>553</v>
      </c>
      <c r="C42" s="169">
        <v>44213</v>
      </c>
      <c r="D42" s="49" t="s">
        <v>518</v>
      </c>
      <c r="E42" s="49" t="s">
        <v>371</v>
      </c>
      <c r="F42" s="49" t="s">
        <v>530</v>
      </c>
      <c r="G42" s="49" t="s">
        <v>523</v>
      </c>
      <c r="H42" s="170">
        <v>1529600</v>
      </c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spans="1:27">
      <c r="A43" s="49"/>
      <c r="B43" s="49" t="s">
        <v>554</v>
      </c>
      <c r="C43" s="169">
        <v>44214</v>
      </c>
      <c r="D43" s="49" t="s">
        <v>518</v>
      </c>
      <c r="E43" s="49" t="s">
        <v>370</v>
      </c>
      <c r="F43" s="49" t="s">
        <v>519</v>
      </c>
      <c r="G43" s="49" t="s">
        <v>523</v>
      </c>
      <c r="H43" s="170">
        <v>7677000</v>
      </c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spans="1:27">
      <c r="A44" s="49"/>
      <c r="B44" s="49" t="s">
        <v>555</v>
      </c>
      <c r="C44" s="169">
        <v>44214</v>
      </c>
      <c r="D44" s="49" t="s">
        <v>518</v>
      </c>
      <c r="E44" s="49" t="s">
        <v>370</v>
      </c>
      <c r="F44" s="49" t="s">
        <v>519</v>
      </c>
      <c r="G44" s="49" t="s">
        <v>523</v>
      </c>
      <c r="H44" s="170">
        <v>13750000</v>
      </c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spans="1:27">
      <c r="A45" s="49"/>
      <c r="B45" s="49" t="s">
        <v>556</v>
      </c>
      <c r="C45" s="169">
        <v>44214</v>
      </c>
      <c r="D45" s="49" t="s">
        <v>525</v>
      </c>
      <c r="E45" s="49" t="s">
        <v>370</v>
      </c>
      <c r="F45" s="49" t="s">
        <v>519</v>
      </c>
      <c r="G45" s="49" t="s">
        <v>527</v>
      </c>
      <c r="H45" s="170">
        <v>2529400</v>
      </c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spans="1:27">
      <c r="A46" s="49"/>
      <c r="B46" s="49" t="s">
        <v>557</v>
      </c>
      <c r="C46" s="169">
        <v>44215</v>
      </c>
      <c r="D46" s="49" t="s">
        <v>518</v>
      </c>
      <c r="E46" s="49" t="s">
        <v>370</v>
      </c>
      <c r="F46" s="49" t="s">
        <v>519</v>
      </c>
      <c r="G46" s="49" t="s">
        <v>548</v>
      </c>
      <c r="H46" s="170">
        <v>2328650</v>
      </c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spans="1:27">
      <c r="A47" s="49"/>
      <c r="B47" s="49" t="s">
        <v>558</v>
      </c>
      <c r="C47" s="169">
        <v>44216</v>
      </c>
      <c r="D47" s="49" t="s">
        <v>518</v>
      </c>
      <c r="E47" s="49" t="s">
        <v>526</v>
      </c>
      <c r="F47" s="49" t="s">
        <v>530</v>
      </c>
      <c r="G47" s="49" t="s">
        <v>534</v>
      </c>
      <c r="H47" s="170">
        <v>4380200</v>
      </c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spans="1:27">
      <c r="A48" s="49"/>
      <c r="B48" s="49" t="s">
        <v>559</v>
      </c>
      <c r="C48" s="169">
        <v>44218</v>
      </c>
      <c r="D48" s="49" t="s">
        <v>518</v>
      </c>
      <c r="E48" s="49" t="s">
        <v>370</v>
      </c>
      <c r="F48" s="49" t="s">
        <v>560</v>
      </c>
      <c r="G48" s="49" t="s">
        <v>523</v>
      </c>
      <c r="H48" s="170">
        <v>2815000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spans="1:27">
      <c r="A49" s="49"/>
      <c r="B49" s="49" t="s">
        <v>561</v>
      </c>
      <c r="C49" s="169">
        <v>44218</v>
      </c>
      <c r="D49" s="49" t="s">
        <v>518</v>
      </c>
      <c r="E49" s="49" t="s">
        <v>370</v>
      </c>
      <c r="F49" s="49" t="s">
        <v>519</v>
      </c>
      <c r="G49" s="49" t="s">
        <v>531</v>
      </c>
      <c r="H49" s="170">
        <v>1177700</v>
      </c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spans="1:27">
      <c r="A50" s="49"/>
      <c r="B50" s="49" t="s">
        <v>562</v>
      </c>
      <c r="C50" s="169">
        <v>44219</v>
      </c>
      <c r="D50" s="49" t="s">
        <v>518</v>
      </c>
      <c r="E50" s="49" t="s">
        <v>552</v>
      </c>
      <c r="F50" s="49" t="s">
        <v>519</v>
      </c>
      <c r="G50" s="49" t="s">
        <v>534</v>
      </c>
      <c r="H50" s="170">
        <v>7203500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spans="1:27">
      <c r="A51" s="49"/>
      <c r="B51" s="49" t="s">
        <v>563</v>
      </c>
      <c r="C51" s="169">
        <v>44221</v>
      </c>
      <c r="D51" s="49" t="s">
        <v>518</v>
      </c>
      <c r="E51" s="49" t="s">
        <v>526</v>
      </c>
      <c r="F51" s="49" t="s">
        <v>519</v>
      </c>
      <c r="G51" s="49" t="s">
        <v>516</v>
      </c>
      <c r="H51" s="170">
        <v>53410614</v>
      </c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spans="1:27">
      <c r="A52" s="49"/>
      <c r="B52" s="49" t="s">
        <v>564</v>
      </c>
      <c r="C52" s="169">
        <v>44221</v>
      </c>
      <c r="D52" s="49" t="s">
        <v>518</v>
      </c>
      <c r="E52" s="49" t="s">
        <v>370</v>
      </c>
      <c r="F52" s="49" t="s">
        <v>530</v>
      </c>
      <c r="G52" s="49" t="s">
        <v>565</v>
      </c>
      <c r="H52" s="170">
        <v>3189300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spans="1:27">
      <c r="A53" s="49"/>
      <c r="B53" s="49" t="s">
        <v>566</v>
      </c>
      <c r="C53" s="169">
        <v>44221</v>
      </c>
      <c r="D53" s="49" t="s">
        <v>525</v>
      </c>
      <c r="E53" s="49" t="s">
        <v>526</v>
      </c>
      <c r="F53" s="49" t="s">
        <v>519</v>
      </c>
      <c r="G53" s="49" t="s">
        <v>567</v>
      </c>
      <c r="H53" s="170">
        <v>3145700</v>
      </c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spans="1:27">
      <c r="A54" s="49"/>
      <c r="B54" s="49" t="s">
        <v>568</v>
      </c>
      <c r="C54" s="169">
        <v>44221</v>
      </c>
      <c r="D54" s="49" t="s">
        <v>518</v>
      </c>
      <c r="E54" s="49" t="s">
        <v>526</v>
      </c>
      <c r="F54" s="49" t="s">
        <v>519</v>
      </c>
      <c r="G54" s="49" t="s">
        <v>569</v>
      </c>
      <c r="H54" s="170">
        <v>1451100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spans="1:27">
      <c r="A55" s="49"/>
      <c r="B55" s="49" t="s">
        <v>570</v>
      </c>
      <c r="C55" s="169">
        <v>44222</v>
      </c>
      <c r="D55" s="49" t="s">
        <v>518</v>
      </c>
      <c r="E55" s="49" t="s">
        <v>371</v>
      </c>
      <c r="F55" s="49" t="s">
        <v>519</v>
      </c>
      <c r="G55" s="49" t="s">
        <v>534</v>
      </c>
      <c r="H55" s="170">
        <v>1787900</v>
      </c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 spans="1:27">
      <c r="A56" s="49"/>
      <c r="B56" s="49" t="s">
        <v>571</v>
      </c>
      <c r="C56" s="169">
        <v>44222</v>
      </c>
      <c r="D56" s="49" t="s">
        <v>518</v>
      </c>
      <c r="E56" s="49" t="s">
        <v>370</v>
      </c>
      <c r="F56" s="49" t="s">
        <v>519</v>
      </c>
      <c r="G56" s="49" t="s">
        <v>523</v>
      </c>
      <c r="H56" s="170">
        <v>18777355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spans="1:27">
      <c r="A57" s="49"/>
      <c r="B57" s="49" t="s">
        <v>572</v>
      </c>
      <c r="C57" s="169">
        <v>44224</v>
      </c>
      <c r="D57" s="49" t="s">
        <v>518</v>
      </c>
      <c r="E57" s="49" t="s">
        <v>526</v>
      </c>
      <c r="F57" s="49" t="s">
        <v>522</v>
      </c>
      <c r="G57" s="49" t="s">
        <v>534</v>
      </c>
      <c r="H57" s="170">
        <v>8800000</v>
      </c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 spans="1:27">
      <c r="A58" s="49"/>
      <c r="B58" s="49" t="s">
        <v>573</v>
      </c>
      <c r="C58" s="169">
        <v>44224</v>
      </c>
      <c r="D58" s="49" t="s">
        <v>518</v>
      </c>
      <c r="E58" s="49" t="s">
        <v>370</v>
      </c>
      <c r="F58" s="49" t="s">
        <v>519</v>
      </c>
      <c r="G58" s="49" t="s">
        <v>534</v>
      </c>
      <c r="H58" s="170">
        <v>1123000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 spans="1:27">
      <c r="A59" s="49"/>
      <c r="B59" s="49" t="s">
        <v>574</v>
      </c>
      <c r="C59" s="169">
        <v>44225</v>
      </c>
      <c r="D59" s="49" t="s">
        <v>525</v>
      </c>
      <c r="E59" s="49" t="s">
        <v>370</v>
      </c>
      <c r="F59" s="49" t="s">
        <v>519</v>
      </c>
      <c r="G59" s="49" t="s">
        <v>527</v>
      </c>
      <c r="H59" s="170">
        <v>2145420</v>
      </c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 spans="1:27">
      <c r="A60" s="49"/>
      <c r="B60" s="49" t="s">
        <v>575</v>
      </c>
      <c r="C60" s="169">
        <v>44225</v>
      </c>
      <c r="D60" s="49" t="s">
        <v>518</v>
      </c>
      <c r="E60" s="49" t="s">
        <v>370</v>
      </c>
      <c r="F60" s="49" t="s">
        <v>519</v>
      </c>
      <c r="G60" s="49" t="s">
        <v>534</v>
      </c>
      <c r="H60" s="170">
        <v>18933000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 spans="1:27">
      <c r="A61" s="49"/>
      <c r="B61" s="49" t="s">
        <v>576</v>
      </c>
      <c r="C61" s="169">
        <v>44225</v>
      </c>
      <c r="D61" s="49" t="s">
        <v>518</v>
      </c>
      <c r="E61" s="49" t="s">
        <v>370</v>
      </c>
      <c r="F61" s="49" t="s">
        <v>522</v>
      </c>
      <c r="G61" s="49" t="s">
        <v>523</v>
      </c>
      <c r="H61" s="170">
        <v>21400000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</row>
    <row r="62" spans="1:27">
      <c r="A62" s="49"/>
      <c r="B62" s="49" t="s">
        <v>577</v>
      </c>
      <c r="C62" s="169">
        <v>44226</v>
      </c>
      <c r="D62" s="49" t="s">
        <v>518</v>
      </c>
      <c r="E62" s="49" t="s">
        <v>370</v>
      </c>
      <c r="F62" s="49" t="s">
        <v>519</v>
      </c>
      <c r="G62" s="49" t="s">
        <v>534</v>
      </c>
      <c r="H62" s="170">
        <v>3754000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 spans="1:27">
      <c r="A63" s="49"/>
      <c r="B63" s="49" t="s">
        <v>578</v>
      </c>
      <c r="C63" s="169">
        <v>44227</v>
      </c>
      <c r="D63" s="49" t="s">
        <v>518</v>
      </c>
      <c r="E63" s="49" t="s">
        <v>370</v>
      </c>
      <c r="F63" s="49" t="s">
        <v>519</v>
      </c>
      <c r="G63" s="49" t="s">
        <v>534</v>
      </c>
      <c r="H63" s="170">
        <v>9650000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 spans="1:27">
      <c r="A64" s="49"/>
      <c r="B64" s="49" t="s">
        <v>579</v>
      </c>
      <c r="C64" s="169">
        <v>44227</v>
      </c>
      <c r="D64" s="49" t="s">
        <v>518</v>
      </c>
      <c r="E64" s="49" t="s">
        <v>370</v>
      </c>
      <c r="F64" s="49" t="s">
        <v>519</v>
      </c>
      <c r="G64" s="49" t="s">
        <v>534</v>
      </c>
      <c r="H64" s="170">
        <v>9503000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 spans="1:27">
      <c r="A65" s="49"/>
      <c r="B65" s="49" t="s">
        <v>580</v>
      </c>
      <c r="C65" s="169">
        <v>44228</v>
      </c>
      <c r="D65" s="49" t="s">
        <v>518</v>
      </c>
      <c r="E65" s="49" t="s">
        <v>370</v>
      </c>
      <c r="F65" s="49" t="s">
        <v>519</v>
      </c>
      <c r="G65" s="49" t="s">
        <v>531</v>
      </c>
      <c r="H65" s="170">
        <v>1688300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 spans="1:27">
      <c r="A66" s="49"/>
      <c r="B66" s="49" t="s">
        <v>581</v>
      </c>
      <c r="C66" s="169">
        <v>44229</v>
      </c>
      <c r="D66" s="49" t="s">
        <v>518</v>
      </c>
      <c r="E66" s="49" t="s">
        <v>526</v>
      </c>
      <c r="F66" s="49" t="s">
        <v>530</v>
      </c>
      <c r="G66" s="49" t="s">
        <v>523</v>
      </c>
      <c r="H66" s="170">
        <v>17856705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</row>
    <row r="67" spans="1:27">
      <c r="A67" s="49"/>
      <c r="B67" s="49" t="s">
        <v>582</v>
      </c>
      <c r="C67" s="169">
        <v>44229</v>
      </c>
      <c r="D67" s="49" t="s">
        <v>518</v>
      </c>
      <c r="E67" s="49" t="s">
        <v>370</v>
      </c>
      <c r="F67" s="49" t="s">
        <v>519</v>
      </c>
      <c r="G67" s="49" t="s">
        <v>523</v>
      </c>
      <c r="H67" s="170">
        <v>7577000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</row>
    <row r="68" spans="1:27">
      <c r="A68" s="49"/>
      <c r="B68" s="49" t="s">
        <v>583</v>
      </c>
      <c r="C68" s="169">
        <v>44229</v>
      </c>
      <c r="D68" s="49" t="s">
        <v>518</v>
      </c>
      <c r="E68" s="49" t="s">
        <v>526</v>
      </c>
      <c r="F68" s="49" t="s">
        <v>530</v>
      </c>
      <c r="G68" s="49" t="s">
        <v>534</v>
      </c>
      <c r="H68" s="170">
        <v>1990915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</row>
    <row r="69" spans="1:27">
      <c r="A69" s="49"/>
      <c r="B69" s="49" t="s">
        <v>584</v>
      </c>
      <c r="C69" s="169">
        <v>44230</v>
      </c>
      <c r="D69" s="49" t="s">
        <v>518</v>
      </c>
      <c r="E69" s="49" t="s">
        <v>370</v>
      </c>
      <c r="F69" s="49" t="s">
        <v>519</v>
      </c>
      <c r="G69" s="49" t="s">
        <v>531</v>
      </c>
      <c r="H69" s="170">
        <v>1245000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</row>
    <row r="70" spans="1:27">
      <c r="A70" s="49"/>
      <c r="B70" s="49" t="s">
        <v>585</v>
      </c>
      <c r="C70" s="169">
        <v>44231</v>
      </c>
      <c r="D70" s="49" t="s">
        <v>518</v>
      </c>
      <c r="E70" s="49" t="s">
        <v>526</v>
      </c>
      <c r="F70" s="49" t="s">
        <v>530</v>
      </c>
      <c r="G70" s="49" t="s">
        <v>534</v>
      </c>
      <c r="H70" s="170">
        <v>1895000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  <row r="71" spans="1:27">
      <c r="A71" s="49"/>
      <c r="B71" s="49" t="s">
        <v>586</v>
      </c>
      <c r="C71" s="169">
        <v>44232</v>
      </c>
      <c r="D71" s="49" t="s">
        <v>518</v>
      </c>
      <c r="E71" s="49" t="s">
        <v>526</v>
      </c>
      <c r="F71" s="49" t="s">
        <v>530</v>
      </c>
      <c r="G71" s="49" t="s">
        <v>587</v>
      </c>
      <c r="H71" s="170">
        <v>5000368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</row>
    <row r="72" spans="1:27">
      <c r="A72" s="49"/>
      <c r="B72" s="49" t="s">
        <v>588</v>
      </c>
      <c r="C72" s="169">
        <v>44232</v>
      </c>
      <c r="D72" s="49" t="s">
        <v>518</v>
      </c>
      <c r="E72" s="49" t="s">
        <v>370</v>
      </c>
      <c r="F72" s="49" t="s">
        <v>519</v>
      </c>
      <c r="G72" s="49" t="s">
        <v>523</v>
      </c>
      <c r="H72" s="170">
        <v>8397700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</row>
    <row r="73" spans="1:27">
      <c r="A73" s="49"/>
      <c r="B73" s="49" t="s">
        <v>589</v>
      </c>
      <c r="C73" s="169">
        <v>44233</v>
      </c>
      <c r="D73" s="49" t="s">
        <v>518</v>
      </c>
      <c r="E73" s="49" t="s">
        <v>370</v>
      </c>
      <c r="F73" s="49" t="s">
        <v>522</v>
      </c>
      <c r="G73" s="49" t="s">
        <v>523</v>
      </c>
      <c r="H73" s="170">
        <v>36356000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</row>
    <row r="74" spans="1:27">
      <c r="A74" s="49"/>
      <c r="B74" s="49" t="s">
        <v>590</v>
      </c>
      <c r="C74" s="169">
        <v>44234</v>
      </c>
      <c r="D74" s="49" t="s">
        <v>518</v>
      </c>
      <c r="E74" s="49" t="s">
        <v>370</v>
      </c>
      <c r="F74" s="49" t="s">
        <v>522</v>
      </c>
      <c r="G74" s="49" t="s">
        <v>523</v>
      </c>
      <c r="H74" s="170">
        <v>16932600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</row>
    <row r="75" spans="1:27">
      <c r="A75" s="49"/>
      <c r="B75" s="49" t="s">
        <v>591</v>
      </c>
      <c r="C75" s="169">
        <v>44234</v>
      </c>
      <c r="D75" s="49" t="s">
        <v>518</v>
      </c>
      <c r="E75" s="49" t="s">
        <v>371</v>
      </c>
      <c r="F75" s="49" t="s">
        <v>560</v>
      </c>
      <c r="G75" s="49" t="s">
        <v>520</v>
      </c>
      <c r="H75" s="170">
        <v>1849000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</row>
    <row r="76" spans="1:27">
      <c r="A76" s="49"/>
      <c r="B76" s="49" t="s">
        <v>592</v>
      </c>
      <c r="C76" s="169">
        <v>44235</v>
      </c>
      <c r="D76" s="49" t="s">
        <v>518</v>
      </c>
      <c r="E76" s="49" t="s">
        <v>371</v>
      </c>
      <c r="F76" s="49" t="s">
        <v>519</v>
      </c>
      <c r="G76" s="49" t="s">
        <v>523</v>
      </c>
      <c r="H76" s="170">
        <v>218490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</row>
    <row r="77" spans="1:27">
      <c r="A77" s="49"/>
      <c r="B77" s="49" t="s">
        <v>593</v>
      </c>
      <c r="C77" s="169">
        <v>44235</v>
      </c>
      <c r="D77" s="49" t="s">
        <v>518</v>
      </c>
      <c r="E77" s="49" t="s">
        <v>370</v>
      </c>
      <c r="F77" s="49" t="s">
        <v>519</v>
      </c>
      <c r="G77" s="49" t="s">
        <v>523</v>
      </c>
      <c r="H77" s="170">
        <v>3052600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</row>
    <row r="78" spans="1:27">
      <c r="A78" s="49"/>
      <c r="B78" s="49" t="s">
        <v>594</v>
      </c>
      <c r="C78" s="169">
        <v>44236</v>
      </c>
      <c r="D78" s="49" t="s">
        <v>518</v>
      </c>
      <c r="E78" s="49" t="s">
        <v>526</v>
      </c>
      <c r="F78" s="49" t="s">
        <v>530</v>
      </c>
      <c r="G78" s="49" t="s">
        <v>548</v>
      </c>
      <c r="H78" s="170">
        <v>8126500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</row>
    <row r="79" spans="1:27">
      <c r="A79" s="49"/>
      <c r="B79" s="49" t="s">
        <v>595</v>
      </c>
      <c r="C79" s="169">
        <v>44236</v>
      </c>
      <c r="D79" s="49" t="s">
        <v>518</v>
      </c>
      <c r="E79" s="49" t="s">
        <v>370</v>
      </c>
      <c r="F79" s="49" t="s">
        <v>530</v>
      </c>
      <c r="G79" s="49" t="s">
        <v>523</v>
      </c>
      <c r="H79" s="170">
        <v>11400000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</row>
    <row r="80" spans="1:27">
      <c r="A80" s="49"/>
      <c r="B80" s="49" t="s">
        <v>596</v>
      </c>
      <c r="C80" s="169">
        <v>44236</v>
      </c>
      <c r="D80" s="49" t="s">
        <v>518</v>
      </c>
      <c r="E80" s="49" t="s">
        <v>370</v>
      </c>
      <c r="F80" s="49" t="s">
        <v>519</v>
      </c>
      <c r="G80" s="49" t="s">
        <v>527</v>
      </c>
      <c r="H80" s="170">
        <v>5918400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</row>
    <row r="81" spans="1:27">
      <c r="A81" s="49"/>
      <c r="B81" s="49" t="s">
        <v>597</v>
      </c>
      <c r="C81" s="169">
        <v>44236</v>
      </c>
      <c r="D81" s="49" t="s">
        <v>525</v>
      </c>
      <c r="E81" s="49" t="s">
        <v>370</v>
      </c>
      <c r="F81" s="49" t="s">
        <v>519</v>
      </c>
      <c r="G81" s="49" t="s">
        <v>527</v>
      </c>
      <c r="H81" s="170">
        <v>2550750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</row>
    <row r="82" spans="1:27">
      <c r="A82" s="49"/>
      <c r="B82" s="49" t="s">
        <v>598</v>
      </c>
      <c r="C82" s="169">
        <v>44240</v>
      </c>
      <c r="D82" s="49" t="s">
        <v>518</v>
      </c>
      <c r="E82" s="49" t="s">
        <v>370</v>
      </c>
      <c r="F82" s="49" t="s">
        <v>530</v>
      </c>
      <c r="G82" s="49" t="s">
        <v>520</v>
      </c>
      <c r="H82" s="170">
        <v>140000</v>
      </c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</row>
    <row r="83" spans="1:27">
      <c r="A83" s="49"/>
      <c r="B83" s="49" t="s">
        <v>599</v>
      </c>
      <c r="C83" s="169">
        <v>44240</v>
      </c>
      <c r="D83" s="49" t="s">
        <v>518</v>
      </c>
      <c r="E83" s="49" t="s">
        <v>370</v>
      </c>
      <c r="F83" s="49" t="s">
        <v>530</v>
      </c>
      <c r="G83" s="49" t="s">
        <v>565</v>
      </c>
      <c r="H83" s="170">
        <v>725000</v>
      </c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</row>
    <row r="84" spans="1:27">
      <c r="A84" s="49"/>
      <c r="B84" s="49" t="s">
        <v>600</v>
      </c>
      <c r="C84" s="169">
        <v>44240</v>
      </c>
      <c r="D84" s="49" t="s">
        <v>518</v>
      </c>
      <c r="E84" s="49" t="s">
        <v>370</v>
      </c>
      <c r="F84" s="49" t="s">
        <v>519</v>
      </c>
      <c r="G84" s="49" t="s">
        <v>534</v>
      </c>
      <c r="H84" s="170">
        <v>10098900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</row>
    <row r="85" spans="1:27">
      <c r="A85" s="49"/>
      <c r="B85" s="49" t="s">
        <v>601</v>
      </c>
      <c r="C85" s="169">
        <v>44240</v>
      </c>
      <c r="D85" s="49" t="s">
        <v>525</v>
      </c>
      <c r="E85" s="49" t="s">
        <v>370</v>
      </c>
      <c r="F85" s="49" t="s">
        <v>519</v>
      </c>
      <c r="G85" s="49" t="s">
        <v>527</v>
      </c>
      <c r="H85" s="170">
        <v>2937200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</row>
    <row r="86" spans="1:27">
      <c r="A86" s="49"/>
      <c r="B86" s="49" t="s">
        <v>602</v>
      </c>
      <c r="C86" s="169">
        <v>44240</v>
      </c>
      <c r="D86" s="49" t="s">
        <v>518</v>
      </c>
      <c r="E86" s="49" t="s">
        <v>370</v>
      </c>
      <c r="F86" s="49" t="s">
        <v>519</v>
      </c>
      <c r="G86" s="49" t="s">
        <v>523</v>
      </c>
      <c r="H86" s="170">
        <v>3644800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</row>
    <row r="87" spans="1:27">
      <c r="A87" s="49"/>
      <c r="B87" s="49" t="s">
        <v>603</v>
      </c>
      <c r="C87" s="169">
        <v>44242</v>
      </c>
      <c r="D87" s="49" t="s">
        <v>518</v>
      </c>
      <c r="E87" s="49" t="s">
        <v>370</v>
      </c>
      <c r="F87" s="49" t="s">
        <v>519</v>
      </c>
      <c r="G87" s="49" t="s">
        <v>523</v>
      </c>
      <c r="H87" s="170">
        <v>13882500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</row>
    <row r="88" spans="1:27">
      <c r="A88" s="49"/>
      <c r="B88" s="49" t="s">
        <v>604</v>
      </c>
      <c r="C88" s="169">
        <v>44243</v>
      </c>
      <c r="D88" s="49" t="s">
        <v>525</v>
      </c>
      <c r="E88" s="49" t="s">
        <v>370</v>
      </c>
      <c r="F88" s="49" t="s">
        <v>519</v>
      </c>
      <c r="G88" s="49" t="s">
        <v>527</v>
      </c>
      <c r="H88" s="170">
        <v>2050000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</row>
    <row r="89" spans="1:27">
      <c r="A89" s="49"/>
      <c r="B89" s="49" t="s">
        <v>605</v>
      </c>
      <c r="C89" s="169">
        <v>44244</v>
      </c>
      <c r="D89" s="49" t="s">
        <v>525</v>
      </c>
      <c r="E89" s="49" t="s">
        <v>370</v>
      </c>
      <c r="F89" s="49" t="s">
        <v>560</v>
      </c>
      <c r="G89" s="49" t="s">
        <v>527</v>
      </c>
      <c r="H89" s="170">
        <v>3805200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</row>
    <row r="90" spans="1:27">
      <c r="A90" s="49"/>
      <c r="B90" s="49" t="s">
        <v>606</v>
      </c>
      <c r="C90" s="169">
        <v>44245</v>
      </c>
      <c r="D90" s="49" t="s">
        <v>525</v>
      </c>
      <c r="E90" s="49" t="s">
        <v>370</v>
      </c>
      <c r="F90" s="49" t="s">
        <v>519</v>
      </c>
      <c r="G90" s="49" t="s">
        <v>548</v>
      </c>
      <c r="H90" s="170">
        <v>1417800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</row>
    <row r="91" spans="1:27">
      <c r="A91" s="49"/>
      <c r="B91" s="49" t="s">
        <v>607</v>
      </c>
      <c r="C91" s="169">
        <v>44245</v>
      </c>
      <c r="D91" s="49" t="s">
        <v>525</v>
      </c>
      <c r="E91" s="49" t="s">
        <v>526</v>
      </c>
      <c r="F91" s="49" t="s">
        <v>530</v>
      </c>
      <c r="G91" s="49" t="s">
        <v>527</v>
      </c>
      <c r="H91" s="170">
        <v>5613900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</row>
    <row r="92" spans="1:27">
      <c r="A92" s="49"/>
      <c r="B92" s="49" t="s">
        <v>608</v>
      </c>
      <c r="C92" s="169">
        <v>44246</v>
      </c>
      <c r="D92" s="49" t="s">
        <v>518</v>
      </c>
      <c r="E92" s="49" t="s">
        <v>370</v>
      </c>
      <c r="F92" s="49" t="s">
        <v>519</v>
      </c>
      <c r="G92" s="49" t="s">
        <v>527</v>
      </c>
      <c r="H92" s="170">
        <v>2471100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</row>
    <row r="93" spans="1:27">
      <c r="A93" s="49"/>
      <c r="B93" s="49" t="s">
        <v>609</v>
      </c>
      <c r="C93" s="169">
        <v>44247</v>
      </c>
      <c r="D93" s="49" t="s">
        <v>525</v>
      </c>
      <c r="E93" s="49" t="s">
        <v>552</v>
      </c>
      <c r="F93" s="49" t="s">
        <v>519</v>
      </c>
      <c r="G93" s="49" t="s">
        <v>527</v>
      </c>
      <c r="H93" s="170">
        <v>2985950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</row>
    <row r="94" spans="1:27">
      <c r="A94" s="49"/>
      <c r="B94" s="49" t="s">
        <v>610</v>
      </c>
      <c r="C94" s="169">
        <v>44247</v>
      </c>
      <c r="D94" s="49" t="s">
        <v>518</v>
      </c>
      <c r="E94" s="49" t="s">
        <v>526</v>
      </c>
      <c r="F94" s="49" t="s">
        <v>522</v>
      </c>
      <c r="G94" s="49" t="s">
        <v>531</v>
      </c>
      <c r="H94" s="170">
        <v>9062700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</row>
    <row r="95" spans="1:27">
      <c r="A95" s="49"/>
      <c r="B95" s="49" t="s">
        <v>611</v>
      </c>
      <c r="C95" s="169">
        <v>44248</v>
      </c>
      <c r="D95" s="49" t="s">
        <v>518</v>
      </c>
      <c r="E95" s="49" t="s">
        <v>370</v>
      </c>
      <c r="F95" s="49" t="s">
        <v>519</v>
      </c>
      <c r="G95" s="49" t="s">
        <v>523</v>
      </c>
      <c r="H95" s="170">
        <v>7350000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</row>
    <row r="96" spans="1:27">
      <c r="A96" s="49"/>
      <c r="B96" s="49" t="s">
        <v>612</v>
      </c>
      <c r="C96" s="169">
        <v>44249</v>
      </c>
      <c r="D96" s="49" t="s">
        <v>518</v>
      </c>
      <c r="E96" s="49" t="s">
        <v>370</v>
      </c>
      <c r="F96" s="49" t="s">
        <v>530</v>
      </c>
      <c r="G96" s="49" t="s">
        <v>534</v>
      </c>
      <c r="H96" s="170">
        <v>1300900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</row>
    <row r="97" spans="1:27">
      <c r="A97" s="49"/>
      <c r="B97" s="49" t="s">
        <v>613</v>
      </c>
      <c r="C97" s="169">
        <v>44249</v>
      </c>
      <c r="D97" s="49" t="s">
        <v>518</v>
      </c>
      <c r="E97" s="49" t="s">
        <v>370</v>
      </c>
      <c r="F97" s="49" t="s">
        <v>519</v>
      </c>
      <c r="G97" s="49" t="s">
        <v>523</v>
      </c>
      <c r="H97" s="170">
        <v>12750000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</row>
    <row r="98" spans="1:27">
      <c r="A98" s="49"/>
      <c r="B98" s="49" t="s">
        <v>614</v>
      </c>
      <c r="C98" s="169">
        <v>44249</v>
      </c>
      <c r="D98" s="49" t="s">
        <v>518</v>
      </c>
      <c r="E98" s="49" t="s">
        <v>370</v>
      </c>
      <c r="F98" s="49" t="s">
        <v>522</v>
      </c>
      <c r="G98" s="49" t="s">
        <v>534</v>
      </c>
      <c r="H98" s="170">
        <v>7585000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</row>
    <row r="99" spans="1:27">
      <c r="A99" s="49"/>
      <c r="B99" s="49" t="s">
        <v>615</v>
      </c>
      <c r="C99" s="169">
        <v>44249</v>
      </c>
      <c r="D99" s="49" t="s">
        <v>518</v>
      </c>
      <c r="E99" s="49" t="s">
        <v>370</v>
      </c>
      <c r="F99" s="49" t="s">
        <v>530</v>
      </c>
      <c r="G99" s="49" t="s">
        <v>523</v>
      </c>
      <c r="H99" s="170">
        <v>9493313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</row>
    <row r="100" spans="1:27">
      <c r="A100" s="49"/>
      <c r="B100" s="49" t="s">
        <v>616</v>
      </c>
      <c r="C100" s="169">
        <v>44250</v>
      </c>
      <c r="D100" s="49" t="s">
        <v>518</v>
      </c>
      <c r="E100" s="49" t="s">
        <v>370</v>
      </c>
      <c r="F100" s="49" t="s">
        <v>522</v>
      </c>
      <c r="G100" s="49" t="s">
        <v>534</v>
      </c>
      <c r="H100" s="170">
        <v>10302000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</row>
    <row r="101" spans="1:27">
      <c r="A101" s="49"/>
      <c r="B101" s="49" t="s">
        <v>617</v>
      </c>
      <c r="C101" s="169">
        <v>44251</v>
      </c>
      <c r="D101" s="49" t="s">
        <v>518</v>
      </c>
      <c r="E101" s="49" t="s">
        <v>552</v>
      </c>
      <c r="F101" s="49" t="s">
        <v>560</v>
      </c>
      <c r="G101" s="49" t="s">
        <v>587</v>
      </c>
      <c r="H101" s="170">
        <v>2500000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</row>
    <row r="102" spans="1:27">
      <c r="A102" s="49"/>
      <c r="B102" s="49" t="s">
        <v>618</v>
      </c>
      <c r="C102" s="169">
        <v>44251</v>
      </c>
      <c r="D102" s="49" t="s">
        <v>518</v>
      </c>
      <c r="E102" s="49" t="s">
        <v>526</v>
      </c>
      <c r="F102" s="49" t="s">
        <v>530</v>
      </c>
      <c r="G102" s="49" t="s">
        <v>534</v>
      </c>
      <c r="H102" s="170">
        <v>4833900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</row>
    <row r="103" spans="1:27">
      <c r="A103" s="49"/>
      <c r="B103" s="49" t="s">
        <v>619</v>
      </c>
      <c r="C103" s="169">
        <v>44251</v>
      </c>
      <c r="D103" s="49" t="s">
        <v>518</v>
      </c>
      <c r="E103" s="49" t="s">
        <v>370</v>
      </c>
      <c r="F103" s="49" t="s">
        <v>560</v>
      </c>
      <c r="G103" s="49" t="s">
        <v>523</v>
      </c>
      <c r="H103" s="170">
        <v>2029500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</row>
    <row r="104" spans="1:27">
      <c r="A104" s="49"/>
      <c r="B104" s="49" t="s">
        <v>620</v>
      </c>
      <c r="C104" s="169">
        <v>44252</v>
      </c>
      <c r="D104" s="49" t="s">
        <v>525</v>
      </c>
      <c r="E104" s="49" t="s">
        <v>370</v>
      </c>
      <c r="F104" s="49" t="s">
        <v>519</v>
      </c>
      <c r="G104" s="49" t="s">
        <v>527</v>
      </c>
      <c r="H104" s="170">
        <v>2233200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</row>
    <row r="105" spans="1:27">
      <c r="A105" s="49"/>
      <c r="B105" s="49" t="s">
        <v>621</v>
      </c>
      <c r="C105" s="169">
        <v>44252</v>
      </c>
      <c r="D105" s="49" t="s">
        <v>518</v>
      </c>
      <c r="E105" s="49" t="s">
        <v>370</v>
      </c>
      <c r="F105" s="49" t="s">
        <v>519</v>
      </c>
      <c r="G105" s="49" t="s">
        <v>534</v>
      </c>
      <c r="H105" s="170">
        <v>2001250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</row>
    <row r="106" spans="1:27">
      <c r="A106" s="49"/>
      <c r="B106" s="49" t="s">
        <v>622</v>
      </c>
      <c r="C106" s="169">
        <v>44254</v>
      </c>
      <c r="D106" s="49" t="s">
        <v>525</v>
      </c>
      <c r="E106" s="49" t="s">
        <v>370</v>
      </c>
      <c r="F106" s="49" t="s">
        <v>560</v>
      </c>
      <c r="G106" s="49" t="s">
        <v>527</v>
      </c>
      <c r="H106" s="170">
        <v>1498850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</row>
    <row r="107" spans="1:27">
      <c r="A107" s="49"/>
      <c r="B107" s="49" t="s">
        <v>623</v>
      </c>
      <c r="C107" s="169">
        <v>44256</v>
      </c>
      <c r="D107" s="49" t="s">
        <v>518</v>
      </c>
      <c r="E107" s="49" t="s">
        <v>370</v>
      </c>
      <c r="F107" s="49" t="s">
        <v>519</v>
      </c>
      <c r="G107" s="49" t="s">
        <v>523</v>
      </c>
      <c r="H107" s="170">
        <v>405556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</row>
    <row r="108" spans="1:27">
      <c r="A108" s="49"/>
      <c r="B108" s="49" t="s">
        <v>624</v>
      </c>
      <c r="C108" s="169">
        <v>44256</v>
      </c>
      <c r="D108" s="49" t="s">
        <v>518</v>
      </c>
      <c r="E108" s="49" t="s">
        <v>370</v>
      </c>
      <c r="F108" s="49" t="s">
        <v>519</v>
      </c>
      <c r="G108" s="49" t="s">
        <v>523</v>
      </c>
      <c r="H108" s="170">
        <v>1311220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</row>
    <row r="109" spans="1:27">
      <c r="A109" s="49"/>
      <c r="B109" s="49" t="s">
        <v>625</v>
      </c>
      <c r="C109" s="169">
        <v>44257</v>
      </c>
      <c r="D109" s="49" t="s">
        <v>518</v>
      </c>
      <c r="E109" s="49" t="s">
        <v>370</v>
      </c>
      <c r="F109" s="49" t="s">
        <v>519</v>
      </c>
      <c r="G109" s="49" t="s">
        <v>531</v>
      </c>
      <c r="H109" s="170">
        <v>1769785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</row>
    <row r="110" spans="1:27">
      <c r="A110" s="49"/>
      <c r="B110" s="49" t="s">
        <v>626</v>
      </c>
      <c r="C110" s="169">
        <v>44257</v>
      </c>
      <c r="D110" s="49" t="s">
        <v>518</v>
      </c>
      <c r="E110" s="49" t="s">
        <v>371</v>
      </c>
      <c r="F110" s="49" t="s">
        <v>519</v>
      </c>
      <c r="G110" s="49" t="s">
        <v>523</v>
      </c>
      <c r="H110" s="170">
        <v>5377000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</row>
    <row r="111" spans="1:27">
      <c r="A111" s="49"/>
      <c r="B111" s="49" t="s">
        <v>627</v>
      </c>
      <c r="C111" s="169">
        <v>44260</v>
      </c>
      <c r="D111" s="49" t="s">
        <v>525</v>
      </c>
      <c r="E111" s="49" t="s">
        <v>370</v>
      </c>
      <c r="F111" s="49" t="s">
        <v>519</v>
      </c>
      <c r="G111" s="49" t="s">
        <v>527</v>
      </c>
      <c r="H111" s="170">
        <v>1599860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</row>
    <row r="112" spans="1:27">
      <c r="A112" s="49"/>
      <c r="B112" s="49" t="s">
        <v>628</v>
      </c>
      <c r="C112" s="169">
        <v>44261</v>
      </c>
      <c r="D112" s="49" t="s">
        <v>518</v>
      </c>
      <c r="E112" s="49" t="s">
        <v>370</v>
      </c>
      <c r="F112" s="49" t="s">
        <v>519</v>
      </c>
      <c r="G112" s="49" t="s">
        <v>523</v>
      </c>
      <c r="H112" s="170">
        <v>10780450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</row>
    <row r="113" spans="1:27">
      <c r="A113" s="49"/>
      <c r="B113" s="49" t="s">
        <v>629</v>
      </c>
      <c r="C113" s="169">
        <v>44261</v>
      </c>
      <c r="D113" s="49" t="s">
        <v>518</v>
      </c>
      <c r="E113" s="49" t="s">
        <v>370</v>
      </c>
      <c r="F113" s="49" t="s">
        <v>530</v>
      </c>
      <c r="G113" s="49" t="s">
        <v>523</v>
      </c>
      <c r="H113" s="170">
        <v>3839200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</row>
    <row r="114" spans="1:27">
      <c r="A114" s="49"/>
      <c r="B114" s="49" t="s">
        <v>630</v>
      </c>
      <c r="C114" s="169">
        <v>44262</v>
      </c>
      <c r="D114" s="49" t="s">
        <v>518</v>
      </c>
      <c r="E114" s="49" t="s">
        <v>370</v>
      </c>
      <c r="F114" s="49" t="s">
        <v>519</v>
      </c>
      <c r="G114" s="49" t="s">
        <v>523</v>
      </c>
      <c r="H114" s="170">
        <v>296000</v>
      </c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</row>
    <row r="115" spans="1:27">
      <c r="A115" s="49"/>
      <c r="B115" s="49" t="s">
        <v>631</v>
      </c>
      <c r="C115" s="169">
        <v>44262</v>
      </c>
      <c r="D115" s="49" t="s">
        <v>525</v>
      </c>
      <c r="E115" s="49" t="s">
        <v>526</v>
      </c>
      <c r="F115" s="49" t="s">
        <v>519</v>
      </c>
      <c r="G115" s="49" t="s">
        <v>527</v>
      </c>
      <c r="H115" s="170">
        <v>2707630</v>
      </c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</row>
    <row r="116" spans="1:27">
      <c r="A116" s="49"/>
      <c r="B116" s="49" t="s">
        <v>632</v>
      </c>
      <c r="C116" s="169">
        <v>44263</v>
      </c>
      <c r="D116" s="49" t="s">
        <v>518</v>
      </c>
      <c r="E116" s="49" t="s">
        <v>370</v>
      </c>
      <c r="F116" s="49" t="s">
        <v>519</v>
      </c>
      <c r="G116" s="49" t="s">
        <v>527</v>
      </c>
      <c r="H116" s="170">
        <v>2249500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</row>
    <row r="117" spans="1:27">
      <c r="A117" s="49"/>
      <c r="B117" s="49" t="s">
        <v>633</v>
      </c>
      <c r="C117" s="169">
        <v>44263</v>
      </c>
      <c r="D117" s="49" t="s">
        <v>518</v>
      </c>
      <c r="E117" s="49" t="s">
        <v>370</v>
      </c>
      <c r="F117" s="49" t="s">
        <v>530</v>
      </c>
      <c r="G117" s="49" t="s">
        <v>534</v>
      </c>
      <c r="H117" s="170">
        <v>7611000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</row>
    <row r="118" spans="1:27">
      <c r="A118" s="49"/>
      <c r="B118" s="49" t="s">
        <v>634</v>
      </c>
      <c r="C118" s="169">
        <v>44264</v>
      </c>
      <c r="D118" s="49" t="s">
        <v>525</v>
      </c>
      <c r="E118" s="49" t="s">
        <v>526</v>
      </c>
      <c r="F118" s="49" t="s">
        <v>519</v>
      </c>
      <c r="G118" s="49" t="s">
        <v>527</v>
      </c>
      <c r="H118" s="170">
        <v>1152600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</row>
    <row r="119" spans="1:27">
      <c r="A119" s="49"/>
      <c r="B119" s="49" t="s">
        <v>635</v>
      </c>
      <c r="C119" s="169">
        <v>44264</v>
      </c>
      <c r="D119" s="49" t="s">
        <v>518</v>
      </c>
      <c r="E119" s="49" t="s">
        <v>370</v>
      </c>
      <c r="F119" s="49" t="s">
        <v>519</v>
      </c>
      <c r="G119" s="49" t="s">
        <v>523</v>
      </c>
      <c r="H119" s="170">
        <v>9115500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</row>
    <row r="120" spans="1:27">
      <c r="A120" s="49"/>
      <c r="B120" s="49" t="s">
        <v>636</v>
      </c>
      <c r="C120" s="169">
        <v>44266</v>
      </c>
      <c r="D120" s="49" t="s">
        <v>518</v>
      </c>
      <c r="E120" s="49" t="s">
        <v>370</v>
      </c>
      <c r="F120" s="49" t="s">
        <v>530</v>
      </c>
      <c r="G120" s="49" t="s">
        <v>531</v>
      </c>
      <c r="H120" s="170">
        <v>1600000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</row>
    <row r="121" spans="1:27">
      <c r="A121" s="49"/>
      <c r="B121" s="49" t="s">
        <v>637</v>
      </c>
      <c r="C121" s="169">
        <v>44267</v>
      </c>
      <c r="D121" s="49" t="s">
        <v>518</v>
      </c>
      <c r="E121" s="49" t="s">
        <v>370</v>
      </c>
      <c r="F121" s="49" t="s">
        <v>519</v>
      </c>
      <c r="G121" s="49" t="s">
        <v>527</v>
      </c>
      <c r="H121" s="170">
        <v>2575965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</row>
    <row r="122" spans="1:27">
      <c r="A122" s="49"/>
      <c r="B122" s="49" t="s">
        <v>638</v>
      </c>
      <c r="C122" s="169">
        <v>44267</v>
      </c>
      <c r="D122" s="49" t="s">
        <v>518</v>
      </c>
      <c r="E122" s="49" t="s">
        <v>370</v>
      </c>
      <c r="F122" s="49" t="s">
        <v>560</v>
      </c>
      <c r="G122" s="49" t="s">
        <v>531</v>
      </c>
      <c r="H122" s="170">
        <v>220000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</row>
    <row r="123" spans="1:27">
      <c r="A123" s="49"/>
      <c r="B123" s="49" t="s">
        <v>639</v>
      </c>
      <c r="C123" s="169">
        <v>44269</v>
      </c>
      <c r="D123" s="49" t="s">
        <v>518</v>
      </c>
      <c r="E123" s="49" t="s">
        <v>370</v>
      </c>
      <c r="F123" s="49" t="s">
        <v>519</v>
      </c>
      <c r="G123" s="49" t="s">
        <v>523</v>
      </c>
      <c r="H123" s="170">
        <v>1800000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</row>
    <row r="124" spans="1:27">
      <c r="A124" s="49"/>
      <c r="B124" s="49" t="s">
        <v>640</v>
      </c>
      <c r="C124" s="169">
        <v>44269</v>
      </c>
      <c r="D124" s="49" t="s">
        <v>518</v>
      </c>
      <c r="E124" s="49" t="s">
        <v>370</v>
      </c>
      <c r="F124" s="49" t="s">
        <v>519</v>
      </c>
      <c r="G124" s="49" t="s">
        <v>534</v>
      </c>
      <c r="H124" s="170">
        <v>16998000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</row>
    <row r="125" spans="1:27">
      <c r="A125" s="49"/>
      <c r="B125" s="49" t="s">
        <v>641</v>
      </c>
      <c r="C125" s="169">
        <v>44269</v>
      </c>
      <c r="D125" s="49" t="s">
        <v>518</v>
      </c>
      <c r="E125" s="49" t="s">
        <v>370</v>
      </c>
      <c r="F125" s="49" t="s">
        <v>519</v>
      </c>
      <c r="G125" s="49" t="s">
        <v>534</v>
      </c>
      <c r="H125" s="170">
        <v>14450000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</row>
    <row r="126" spans="1:27">
      <c r="A126" s="49"/>
      <c r="B126" s="49" t="s">
        <v>642</v>
      </c>
      <c r="C126" s="169">
        <v>44270</v>
      </c>
      <c r="D126" s="49" t="s">
        <v>518</v>
      </c>
      <c r="E126" s="49" t="s">
        <v>370</v>
      </c>
      <c r="F126" s="49" t="s">
        <v>560</v>
      </c>
      <c r="G126" s="49" t="s">
        <v>587</v>
      </c>
      <c r="H126" s="170">
        <v>2835800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</row>
    <row r="127" spans="1:27">
      <c r="A127" s="49"/>
      <c r="B127" s="49" t="s">
        <v>643</v>
      </c>
      <c r="C127" s="169">
        <v>44270</v>
      </c>
      <c r="D127" s="49" t="s">
        <v>518</v>
      </c>
      <c r="E127" s="49" t="s">
        <v>526</v>
      </c>
      <c r="F127" s="49" t="s">
        <v>519</v>
      </c>
      <c r="G127" s="49" t="s">
        <v>531</v>
      </c>
      <c r="H127" s="170">
        <v>2280000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</row>
    <row r="128" spans="1:27">
      <c r="A128" s="49"/>
      <c r="B128" s="49" t="s">
        <v>644</v>
      </c>
      <c r="C128" s="169">
        <v>44272</v>
      </c>
      <c r="D128" s="49" t="s">
        <v>518</v>
      </c>
      <c r="E128" s="49" t="s">
        <v>370</v>
      </c>
      <c r="F128" s="49" t="s">
        <v>519</v>
      </c>
      <c r="G128" s="49" t="s">
        <v>534</v>
      </c>
      <c r="H128" s="170">
        <v>3960000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</row>
    <row r="129" spans="1:27">
      <c r="A129" s="49"/>
      <c r="B129" s="49" t="s">
        <v>645</v>
      </c>
      <c r="C129" s="169">
        <v>44272</v>
      </c>
      <c r="D129" s="49" t="s">
        <v>518</v>
      </c>
      <c r="E129" s="49" t="s">
        <v>552</v>
      </c>
      <c r="F129" s="49" t="s">
        <v>519</v>
      </c>
      <c r="G129" s="49" t="s">
        <v>523</v>
      </c>
      <c r="H129" s="170">
        <v>5272975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</row>
    <row r="130" spans="1:27">
      <c r="A130" s="49"/>
      <c r="B130" s="49" t="s">
        <v>646</v>
      </c>
      <c r="C130" s="169">
        <v>44272</v>
      </c>
      <c r="D130" s="49" t="s">
        <v>518</v>
      </c>
      <c r="E130" s="49" t="s">
        <v>552</v>
      </c>
      <c r="F130" s="49" t="s">
        <v>519</v>
      </c>
      <c r="G130" s="49" t="s">
        <v>523</v>
      </c>
      <c r="H130" s="170">
        <v>6354220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</row>
    <row r="131" spans="1:27">
      <c r="A131" s="49"/>
      <c r="B131" s="49" t="s">
        <v>647</v>
      </c>
      <c r="C131" s="169">
        <v>44276</v>
      </c>
      <c r="D131" s="49" t="s">
        <v>518</v>
      </c>
      <c r="E131" s="49" t="s">
        <v>370</v>
      </c>
      <c r="F131" s="49" t="s">
        <v>530</v>
      </c>
      <c r="G131" s="49" t="s">
        <v>523</v>
      </c>
      <c r="H131" s="170">
        <v>8892200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</row>
    <row r="132" spans="1:27">
      <c r="A132" s="49"/>
      <c r="B132" s="49" t="s">
        <v>648</v>
      </c>
      <c r="C132" s="169">
        <v>44277</v>
      </c>
      <c r="D132" s="49" t="s">
        <v>518</v>
      </c>
      <c r="E132" s="49" t="s">
        <v>370</v>
      </c>
      <c r="F132" s="49" t="s">
        <v>519</v>
      </c>
      <c r="G132" s="49" t="s">
        <v>523</v>
      </c>
      <c r="H132" s="170">
        <v>4651680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</row>
    <row r="133" spans="1:27">
      <c r="A133" s="49"/>
      <c r="B133" s="49" t="s">
        <v>649</v>
      </c>
      <c r="C133" s="169">
        <v>44278</v>
      </c>
      <c r="D133" s="49" t="s">
        <v>518</v>
      </c>
      <c r="E133" s="49" t="s">
        <v>370</v>
      </c>
      <c r="F133" s="49" t="s">
        <v>519</v>
      </c>
      <c r="G133" s="49" t="s">
        <v>523</v>
      </c>
      <c r="H133" s="170">
        <v>5990067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</row>
    <row r="134" spans="1:27">
      <c r="A134" s="49"/>
      <c r="B134" s="49" t="s">
        <v>650</v>
      </c>
      <c r="C134" s="169">
        <v>44280</v>
      </c>
      <c r="D134" s="49" t="s">
        <v>525</v>
      </c>
      <c r="E134" s="49" t="s">
        <v>370</v>
      </c>
      <c r="F134" s="49" t="s">
        <v>519</v>
      </c>
      <c r="G134" s="49" t="s">
        <v>527</v>
      </c>
      <c r="H134" s="170">
        <v>4102500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</row>
    <row r="135" spans="1:27">
      <c r="A135" s="49"/>
      <c r="B135" s="49" t="s">
        <v>651</v>
      </c>
      <c r="C135" s="169">
        <v>44281</v>
      </c>
      <c r="D135" s="49" t="s">
        <v>518</v>
      </c>
      <c r="E135" s="49" t="s">
        <v>370</v>
      </c>
      <c r="F135" s="49" t="s">
        <v>519</v>
      </c>
      <c r="G135" s="49" t="s">
        <v>516</v>
      </c>
      <c r="H135" s="170">
        <v>3400000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</row>
    <row r="136" spans="1:27">
      <c r="A136" s="49"/>
      <c r="B136" s="49" t="s">
        <v>652</v>
      </c>
      <c r="C136" s="169">
        <v>44281</v>
      </c>
      <c r="D136" s="49" t="s">
        <v>518</v>
      </c>
      <c r="E136" s="49" t="s">
        <v>370</v>
      </c>
      <c r="F136" s="49" t="s">
        <v>519</v>
      </c>
      <c r="G136" s="49" t="s">
        <v>523</v>
      </c>
      <c r="H136" s="170">
        <v>9973900</v>
      </c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</row>
    <row r="137" spans="1:27">
      <c r="A137" s="49"/>
      <c r="B137" s="49" t="s">
        <v>653</v>
      </c>
      <c r="C137" s="169">
        <v>44282</v>
      </c>
      <c r="D137" s="49" t="s">
        <v>518</v>
      </c>
      <c r="E137" s="49" t="s">
        <v>370</v>
      </c>
      <c r="F137" s="49" t="s">
        <v>519</v>
      </c>
      <c r="G137" s="49" t="s">
        <v>534</v>
      </c>
      <c r="H137" s="170">
        <v>15480000</v>
      </c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</row>
    <row r="138" spans="1:27">
      <c r="A138" s="49"/>
      <c r="B138" s="49" t="s">
        <v>654</v>
      </c>
      <c r="C138" s="169">
        <v>44282</v>
      </c>
      <c r="D138" s="49" t="s">
        <v>525</v>
      </c>
      <c r="E138" s="49" t="s">
        <v>370</v>
      </c>
      <c r="F138" s="49" t="s">
        <v>519</v>
      </c>
      <c r="G138" s="49" t="s">
        <v>527</v>
      </c>
      <c r="H138" s="170">
        <v>2446600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</row>
    <row r="139" spans="1:27">
      <c r="A139" s="49"/>
      <c r="B139" s="49" t="s">
        <v>655</v>
      </c>
      <c r="C139" s="169">
        <v>44282</v>
      </c>
      <c r="D139" s="49" t="s">
        <v>518</v>
      </c>
      <c r="E139" s="49" t="s">
        <v>552</v>
      </c>
      <c r="F139" s="49" t="s">
        <v>519</v>
      </c>
      <c r="G139" s="49" t="s">
        <v>534</v>
      </c>
      <c r="H139" s="170">
        <v>8861500</v>
      </c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</row>
    <row r="140" spans="1:27">
      <c r="A140" s="49"/>
      <c r="B140" s="49" t="s">
        <v>656</v>
      </c>
      <c r="C140" s="169">
        <v>44285</v>
      </c>
      <c r="D140" s="49" t="s">
        <v>518</v>
      </c>
      <c r="E140" s="49" t="s">
        <v>552</v>
      </c>
      <c r="F140" s="49" t="s">
        <v>519</v>
      </c>
      <c r="G140" s="49" t="s">
        <v>534</v>
      </c>
      <c r="H140" s="170">
        <v>97920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</row>
    <row r="141" spans="1:27">
      <c r="A141" s="49"/>
      <c r="B141" s="49" t="s">
        <v>657</v>
      </c>
      <c r="C141" s="169">
        <v>44285</v>
      </c>
      <c r="D141" s="49" t="s">
        <v>518</v>
      </c>
      <c r="E141" s="49" t="s">
        <v>370</v>
      </c>
      <c r="F141" s="49" t="s">
        <v>519</v>
      </c>
      <c r="G141" s="49" t="s">
        <v>523</v>
      </c>
      <c r="H141" s="170">
        <v>5150000</v>
      </c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</row>
    <row r="142" spans="1:27">
      <c r="A142" s="49"/>
      <c r="B142" s="49" t="s">
        <v>658</v>
      </c>
      <c r="C142" s="169">
        <v>44286</v>
      </c>
      <c r="D142" s="49" t="s">
        <v>525</v>
      </c>
      <c r="E142" s="49" t="s">
        <v>526</v>
      </c>
      <c r="F142" s="49" t="s">
        <v>530</v>
      </c>
      <c r="G142" s="49" t="s">
        <v>527</v>
      </c>
      <c r="H142" s="170">
        <v>1451662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</row>
    <row r="143" spans="1:27">
      <c r="A143" s="49"/>
      <c r="B143" s="49" t="s">
        <v>659</v>
      </c>
      <c r="C143" s="169">
        <v>44286</v>
      </c>
      <c r="D143" s="49" t="s">
        <v>518</v>
      </c>
      <c r="E143" s="49" t="s">
        <v>370</v>
      </c>
      <c r="F143" s="49" t="s">
        <v>530</v>
      </c>
      <c r="G143" s="49" t="s">
        <v>534</v>
      </c>
      <c r="H143" s="170">
        <v>1761960</v>
      </c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</row>
    <row r="144" spans="1:27">
      <c r="A144" s="49"/>
      <c r="B144" s="49" t="s">
        <v>660</v>
      </c>
      <c r="C144" s="169">
        <v>44286</v>
      </c>
      <c r="D144" s="49" t="s">
        <v>525</v>
      </c>
      <c r="E144" s="49" t="s">
        <v>370</v>
      </c>
      <c r="F144" s="49" t="s">
        <v>519</v>
      </c>
      <c r="G144" s="49" t="s">
        <v>527</v>
      </c>
      <c r="H144" s="170">
        <v>1649105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</row>
    <row r="145" spans="1:27">
      <c r="A145" s="49"/>
      <c r="B145" s="49" t="s">
        <v>661</v>
      </c>
      <c r="C145" s="169">
        <v>44286</v>
      </c>
      <c r="D145" s="49" t="s">
        <v>518</v>
      </c>
      <c r="E145" s="49" t="s">
        <v>370</v>
      </c>
      <c r="F145" s="49" t="s">
        <v>519</v>
      </c>
      <c r="G145" s="49" t="s">
        <v>523</v>
      </c>
      <c r="H145" s="170">
        <v>2329500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</row>
    <row r="146" spans="1:27">
      <c r="A146" s="49"/>
      <c r="B146" s="49" t="s">
        <v>662</v>
      </c>
      <c r="C146" s="169">
        <v>44289</v>
      </c>
      <c r="D146" s="49" t="s">
        <v>518</v>
      </c>
      <c r="E146" s="49" t="s">
        <v>370</v>
      </c>
      <c r="F146" s="49" t="s">
        <v>519</v>
      </c>
      <c r="G146" s="49" t="s">
        <v>523</v>
      </c>
      <c r="H146" s="170">
        <v>721500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</row>
    <row r="147" spans="1:27">
      <c r="A147" s="49"/>
      <c r="B147" s="49" t="s">
        <v>663</v>
      </c>
      <c r="C147" s="169">
        <v>44291</v>
      </c>
      <c r="D147" s="49" t="s">
        <v>518</v>
      </c>
      <c r="E147" s="49" t="s">
        <v>370</v>
      </c>
      <c r="F147" s="49" t="s">
        <v>519</v>
      </c>
      <c r="G147" s="49" t="s">
        <v>523</v>
      </c>
      <c r="H147" s="170">
        <v>2455000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</row>
    <row r="148" spans="1:27">
      <c r="A148" s="49"/>
      <c r="B148" s="49" t="s">
        <v>664</v>
      </c>
      <c r="C148" s="169">
        <v>44292</v>
      </c>
      <c r="D148" s="49" t="s">
        <v>518</v>
      </c>
      <c r="E148" s="49" t="s">
        <v>370</v>
      </c>
      <c r="F148" s="49" t="s">
        <v>519</v>
      </c>
      <c r="G148" s="49" t="s">
        <v>527</v>
      </c>
      <c r="H148" s="170">
        <v>3363463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</row>
    <row r="149" spans="1:27">
      <c r="A149" s="49"/>
      <c r="B149" s="49" t="s">
        <v>665</v>
      </c>
      <c r="C149" s="169">
        <v>44293</v>
      </c>
      <c r="D149" s="49" t="s">
        <v>525</v>
      </c>
      <c r="E149" s="49" t="s">
        <v>526</v>
      </c>
      <c r="F149" s="49" t="s">
        <v>519</v>
      </c>
      <c r="G149" s="49" t="s">
        <v>527</v>
      </c>
      <c r="H149" s="170">
        <v>1568100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</row>
    <row r="150" spans="1:27">
      <c r="A150" s="49"/>
      <c r="B150" s="49" t="s">
        <v>666</v>
      </c>
      <c r="C150" s="169">
        <v>44293</v>
      </c>
      <c r="D150" s="49" t="s">
        <v>518</v>
      </c>
      <c r="E150" s="49" t="s">
        <v>526</v>
      </c>
      <c r="F150" s="49" t="s">
        <v>530</v>
      </c>
      <c r="G150" s="49" t="s">
        <v>548</v>
      </c>
      <c r="H150" s="170">
        <v>2063960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</row>
    <row r="151" spans="1:27">
      <c r="A151" s="49"/>
      <c r="B151" s="49" t="s">
        <v>667</v>
      </c>
      <c r="C151" s="169">
        <v>44293</v>
      </c>
      <c r="D151" s="49" t="s">
        <v>518</v>
      </c>
      <c r="E151" s="49" t="s">
        <v>552</v>
      </c>
      <c r="F151" s="49" t="s">
        <v>519</v>
      </c>
      <c r="G151" s="49" t="s">
        <v>523</v>
      </c>
      <c r="H151" s="170">
        <v>1806500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</row>
    <row r="152" spans="1:27">
      <c r="A152" s="49"/>
      <c r="B152" s="49" t="s">
        <v>668</v>
      </c>
      <c r="C152" s="169">
        <v>44293</v>
      </c>
      <c r="D152" s="49" t="s">
        <v>518</v>
      </c>
      <c r="E152" s="49" t="s">
        <v>370</v>
      </c>
      <c r="F152" s="49" t="s">
        <v>522</v>
      </c>
      <c r="G152" s="49" t="s">
        <v>523</v>
      </c>
      <c r="H152" s="170">
        <v>49837500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</row>
    <row r="153" spans="1:27">
      <c r="A153" s="49"/>
      <c r="B153" s="49" t="s">
        <v>669</v>
      </c>
      <c r="C153" s="169">
        <v>44295</v>
      </c>
      <c r="D153" s="49" t="s">
        <v>525</v>
      </c>
      <c r="E153" s="49" t="s">
        <v>370</v>
      </c>
      <c r="F153" s="49" t="s">
        <v>519</v>
      </c>
      <c r="G153" s="49" t="s">
        <v>527</v>
      </c>
      <c r="H153" s="170">
        <v>2244800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</row>
    <row r="154" spans="1:27">
      <c r="A154" s="49"/>
      <c r="B154" s="49" t="s">
        <v>670</v>
      </c>
      <c r="C154" s="169">
        <v>44296</v>
      </c>
      <c r="D154" s="49" t="s">
        <v>518</v>
      </c>
      <c r="E154" s="49" t="s">
        <v>370</v>
      </c>
      <c r="F154" s="49" t="s">
        <v>519</v>
      </c>
      <c r="G154" s="49" t="s">
        <v>534</v>
      </c>
      <c r="H154" s="170">
        <v>10346950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</row>
    <row r="155" spans="1:27">
      <c r="A155" s="49"/>
      <c r="B155" s="49" t="s">
        <v>671</v>
      </c>
      <c r="C155" s="169">
        <v>44297</v>
      </c>
      <c r="D155" s="49" t="s">
        <v>518</v>
      </c>
      <c r="E155" s="49" t="s">
        <v>370</v>
      </c>
      <c r="F155" s="49" t="s">
        <v>519</v>
      </c>
      <c r="G155" s="49" t="s">
        <v>523</v>
      </c>
      <c r="H155" s="170">
        <v>8150000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</row>
    <row r="156" spans="1:27">
      <c r="A156" s="49"/>
      <c r="B156" s="49" t="s">
        <v>672</v>
      </c>
      <c r="C156" s="169">
        <v>44297</v>
      </c>
      <c r="D156" s="49" t="s">
        <v>518</v>
      </c>
      <c r="E156" s="49" t="s">
        <v>370</v>
      </c>
      <c r="F156" s="49" t="s">
        <v>519</v>
      </c>
      <c r="G156" s="49" t="s">
        <v>538</v>
      </c>
      <c r="H156" s="170">
        <v>1697200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</row>
    <row r="157" spans="1:27">
      <c r="A157" s="49"/>
      <c r="B157" s="49" t="s">
        <v>673</v>
      </c>
      <c r="C157" s="169">
        <v>44301</v>
      </c>
      <c r="D157" s="49" t="s">
        <v>518</v>
      </c>
      <c r="E157" s="49" t="s">
        <v>552</v>
      </c>
      <c r="F157" s="49" t="s">
        <v>560</v>
      </c>
      <c r="G157" s="49" t="s">
        <v>527</v>
      </c>
      <c r="H157" s="170">
        <v>3334353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</row>
    <row r="158" spans="1:27">
      <c r="A158" s="49"/>
      <c r="B158" s="49" t="s">
        <v>674</v>
      </c>
      <c r="C158" s="169">
        <v>44301</v>
      </c>
      <c r="D158" s="49" t="s">
        <v>525</v>
      </c>
      <c r="E158" s="49" t="s">
        <v>526</v>
      </c>
      <c r="F158" s="49" t="s">
        <v>530</v>
      </c>
      <c r="G158" s="49" t="s">
        <v>527</v>
      </c>
      <c r="H158" s="170">
        <v>6020060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</row>
    <row r="159" spans="1:27">
      <c r="A159" s="49"/>
      <c r="B159" s="49" t="s">
        <v>675</v>
      </c>
      <c r="C159" s="169">
        <v>44302</v>
      </c>
      <c r="D159" s="49" t="s">
        <v>518</v>
      </c>
      <c r="E159" s="49" t="s">
        <v>370</v>
      </c>
      <c r="F159" s="49" t="s">
        <v>519</v>
      </c>
      <c r="G159" s="49" t="s">
        <v>548</v>
      </c>
      <c r="H159" s="170">
        <v>1381370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</row>
    <row r="160" spans="1:27">
      <c r="A160" s="49"/>
      <c r="B160" s="49" t="s">
        <v>676</v>
      </c>
      <c r="C160" s="169">
        <v>44302</v>
      </c>
      <c r="D160" s="49" t="s">
        <v>518</v>
      </c>
      <c r="E160" s="49" t="s">
        <v>370</v>
      </c>
      <c r="F160" s="49" t="s">
        <v>519</v>
      </c>
      <c r="G160" s="49" t="s">
        <v>520</v>
      </c>
      <c r="H160" s="170">
        <v>2442400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</row>
    <row r="161" spans="1:27">
      <c r="A161" s="49"/>
      <c r="B161" s="49" t="s">
        <v>677</v>
      </c>
      <c r="C161" s="169">
        <v>44302</v>
      </c>
      <c r="D161" s="49" t="s">
        <v>518</v>
      </c>
      <c r="E161" s="49" t="s">
        <v>370</v>
      </c>
      <c r="F161" s="49" t="s">
        <v>519</v>
      </c>
      <c r="G161" s="49" t="s">
        <v>527</v>
      </c>
      <c r="H161" s="170">
        <v>4193603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</row>
    <row r="162" spans="1:27">
      <c r="A162" s="49"/>
      <c r="B162" s="49" t="s">
        <v>678</v>
      </c>
      <c r="C162" s="169">
        <v>44303</v>
      </c>
      <c r="D162" s="49" t="s">
        <v>525</v>
      </c>
      <c r="E162" s="49" t="s">
        <v>526</v>
      </c>
      <c r="F162" s="49" t="s">
        <v>530</v>
      </c>
      <c r="G162" s="49" t="s">
        <v>527</v>
      </c>
      <c r="H162" s="170">
        <v>3725520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</row>
    <row r="163" spans="1:27">
      <c r="A163" s="49"/>
      <c r="B163" s="49" t="s">
        <v>679</v>
      </c>
      <c r="C163" s="169">
        <v>44303</v>
      </c>
      <c r="D163" s="49" t="s">
        <v>518</v>
      </c>
      <c r="E163" s="49" t="s">
        <v>370</v>
      </c>
      <c r="F163" s="49" t="s">
        <v>519</v>
      </c>
      <c r="G163" s="49" t="s">
        <v>523</v>
      </c>
      <c r="H163" s="170">
        <v>7394300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</row>
    <row r="164" spans="1:27">
      <c r="A164" s="49"/>
      <c r="B164" s="49" t="s">
        <v>680</v>
      </c>
      <c r="C164" s="169">
        <v>44303</v>
      </c>
      <c r="D164" s="49" t="s">
        <v>518</v>
      </c>
      <c r="E164" s="49" t="s">
        <v>370</v>
      </c>
      <c r="F164" s="49" t="s">
        <v>519</v>
      </c>
      <c r="G164" s="49" t="s">
        <v>523</v>
      </c>
      <c r="H164" s="170">
        <v>2402500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</row>
    <row r="165" spans="1:27">
      <c r="A165" s="49"/>
      <c r="B165" s="49" t="s">
        <v>681</v>
      </c>
      <c r="C165" s="169">
        <v>44303</v>
      </c>
      <c r="D165" s="49" t="s">
        <v>518</v>
      </c>
      <c r="E165" s="49" t="s">
        <v>370</v>
      </c>
      <c r="F165" s="49" t="s">
        <v>519</v>
      </c>
      <c r="G165" s="49" t="s">
        <v>527</v>
      </c>
      <c r="H165" s="170">
        <v>1693000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</row>
    <row r="166" spans="1:27">
      <c r="A166" s="49"/>
      <c r="B166" s="49" t="s">
        <v>682</v>
      </c>
      <c r="C166" s="169">
        <v>44304</v>
      </c>
      <c r="D166" s="49" t="s">
        <v>518</v>
      </c>
      <c r="E166" s="49" t="s">
        <v>370</v>
      </c>
      <c r="F166" s="49" t="s">
        <v>519</v>
      </c>
      <c r="G166" s="49" t="s">
        <v>587</v>
      </c>
      <c r="H166" s="170">
        <v>9148076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</row>
    <row r="167" spans="1:27">
      <c r="A167" s="49"/>
      <c r="B167" s="49" t="s">
        <v>683</v>
      </c>
      <c r="C167" s="169">
        <v>44304</v>
      </c>
      <c r="D167" s="49" t="s">
        <v>518</v>
      </c>
      <c r="E167" s="49" t="s">
        <v>370</v>
      </c>
      <c r="F167" s="49" t="s">
        <v>519</v>
      </c>
      <c r="G167" s="49" t="s">
        <v>523</v>
      </c>
      <c r="H167" s="170">
        <v>3950000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</row>
    <row r="168" spans="1:27">
      <c r="A168" s="49"/>
      <c r="B168" s="49" t="s">
        <v>684</v>
      </c>
      <c r="C168" s="169">
        <v>44304</v>
      </c>
      <c r="D168" s="49" t="s">
        <v>518</v>
      </c>
      <c r="E168" s="49" t="s">
        <v>370</v>
      </c>
      <c r="F168" s="49" t="s">
        <v>519</v>
      </c>
      <c r="G168" s="49" t="s">
        <v>523</v>
      </c>
      <c r="H168" s="170">
        <v>14183900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</row>
    <row r="169" spans="1:27">
      <c r="A169" s="49"/>
      <c r="B169" s="49" t="s">
        <v>685</v>
      </c>
      <c r="C169" s="169">
        <v>44307</v>
      </c>
      <c r="D169" s="49" t="s">
        <v>518</v>
      </c>
      <c r="E169" s="49" t="s">
        <v>526</v>
      </c>
      <c r="F169" s="49" t="s">
        <v>530</v>
      </c>
      <c r="G169" s="49" t="s">
        <v>523</v>
      </c>
      <c r="H169" s="170">
        <v>35245000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</row>
    <row r="170" spans="1:27">
      <c r="A170" s="49"/>
      <c r="B170" s="49" t="s">
        <v>686</v>
      </c>
      <c r="C170" s="169">
        <v>44308</v>
      </c>
      <c r="D170" s="49" t="s">
        <v>518</v>
      </c>
      <c r="E170" s="49" t="s">
        <v>526</v>
      </c>
      <c r="F170" s="49" t="s">
        <v>530</v>
      </c>
      <c r="G170" s="49" t="s">
        <v>534</v>
      </c>
      <c r="H170" s="170">
        <v>294700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</row>
    <row r="171" spans="1:27">
      <c r="A171" s="49"/>
      <c r="B171" s="49" t="s">
        <v>687</v>
      </c>
      <c r="C171" s="169">
        <v>44311</v>
      </c>
      <c r="D171" s="49" t="s">
        <v>518</v>
      </c>
      <c r="E171" s="49" t="s">
        <v>371</v>
      </c>
      <c r="F171" s="49" t="s">
        <v>519</v>
      </c>
      <c r="G171" s="49" t="s">
        <v>523</v>
      </c>
      <c r="H171" s="170">
        <v>4488000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</row>
    <row r="172" spans="1:27">
      <c r="A172" s="49"/>
      <c r="B172" s="49" t="s">
        <v>688</v>
      </c>
      <c r="C172" s="169">
        <v>44311</v>
      </c>
      <c r="D172" s="49" t="s">
        <v>518</v>
      </c>
      <c r="E172" s="49" t="s">
        <v>370</v>
      </c>
      <c r="F172" s="49" t="s">
        <v>519</v>
      </c>
      <c r="G172" s="49" t="s">
        <v>534</v>
      </c>
      <c r="H172" s="170">
        <v>1595500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</row>
    <row r="173" spans="1:27">
      <c r="A173" s="49"/>
      <c r="B173" s="49" t="s">
        <v>689</v>
      </c>
      <c r="C173" s="169">
        <v>44311</v>
      </c>
      <c r="D173" s="49" t="s">
        <v>518</v>
      </c>
      <c r="E173" s="49" t="s">
        <v>371</v>
      </c>
      <c r="F173" s="49" t="s">
        <v>519</v>
      </c>
      <c r="G173" s="49" t="s">
        <v>520</v>
      </c>
      <c r="H173" s="170">
        <v>394220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</row>
    <row r="174" spans="1:27">
      <c r="A174" s="49"/>
      <c r="B174" s="49" t="s">
        <v>690</v>
      </c>
      <c r="C174" s="169">
        <v>44311</v>
      </c>
      <c r="D174" s="49" t="s">
        <v>518</v>
      </c>
      <c r="E174" s="49" t="s">
        <v>526</v>
      </c>
      <c r="F174" s="49" t="s">
        <v>522</v>
      </c>
      <c r="G174" s="49" t="s">
        <v>534</v>
      </c>
      <c r="H174" s="170">
        <v>723900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</row>
    <row r="175" spans="1:27">
      <c r="A175" s="49"/>
      <c r="B175" s="49" t="s">
        <v>691</v>
      </c>
      <c r="C175" s="169">
        <v>44311</v>
      </c>
      <c r="D175" s="49" t="s">
        <v>525</v>
      </c>
      <c r="E175" s="49" t="s">
        <v>370</v>
      </c>
      <c r="F175" s="49" t="s">
        <v>519</v>
      </c>
      <c r="G175" s="49" t="s">
        <v>527</v>
      </c>
      <c r="H175" s="170">
        <v>2006700</v>
      </c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</row>
    <row r="176" spans="1:27">
      <c r="A176" s="49"/>
      <c r="B176" s="49" t="s">
        <v>692</v>
      </c>
      <c r="C176" s="169">
        <v>44312</v>
      </c>
      <c r="D176" s="49" t="s">
        <v>518</v>
      </c>
      <c r="E176" s="49" t="s">
        <v>526</v>
      </c>
      <c r="F176" s="49" t="s">
        <v>519</v>
      </c>
      <c r="G176" s="49" t="s">
        <v>520</v>
      </c>
      <c r="H176" s="170">
        <v>979572</v>
      </c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</row>
    <row r="177" spans="1:27">
      <c r="A177" s="49"/>
      <c r="B177" s="49" t="s">
        <v>693</v>
      </c>
      <c r="C177" s="169">
        <v>44313</v>
      </c>
      <c r="D177" s="49" t="s">
        <v>518</v>
      </c>
      <c r="E177" s="49" t="s">
        <v>370</v>
      </c>
      <c r="F177" s="49" t="s">
        <v>519</v>
      </c>
      <c r="G177" s="49" t="s">
        <v>534</v>
      </c>
      <c r="H177" s="170">
        <v>5086300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</row>
    <row r="178" spans="1:27">
      <c r="A178" s="49"/>
      <c r="B178" s="49" t="s">
        <v>694</v>
      </c>
      <c r="C178" s="169">
        <v>44315</v>
      </c>
      <c r="D178" s="49" t="s">
        <v>525</v>
      </c>
      <c r="E178" s="49" t="s">
        <v>370</v>
      </c>
      <c r="F178" s="49" t="s">
        <v>519</v>
      </c>
      <c r="G178" s="49" t="s">
        <v>527</v>
      </c>
      <c r="H178" s="170">
        <v>4353100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</row>
    <row r="179" spans="1:27">
      <c r="A179" s="49"/>
      <c r="B179" s="49" t="s">
        <v>695</v>
      </c>
      <c r="C179" s="169">
        <v>44316</v>
      </c>
      <c r="D179" s="49" t="s">
        <v>518</v>
      </c>
      <c r="E179" s="49" t="s">
        <v>370</v>
      </c>
      <c r="F179" s="49" t="s">
        <v>519</v>
      </c>
      <c r="G179" s="49" t="s">
        <v>538</v>
      </c>
      <c r="H179" s="170">
        <v>2056700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</row>
    <row r="180" spans="1:27">
      <c r="A180" s="49"/>
      <c r="B180" s="49" t="s">
        <v>696</v>
      </c>
      <c r="C180" s="169">
        <v>44316</v>
      </c>
      <c r="D180" s="49" t="s">
        <v>518</v>
      </c>
      <c r="E180" s="49" t="s">
        <v>526</v>
      </c>
      <c r="F180" s="49" t="s">
        <v>530</v>
      </c>
      <c r="G180" s="49" t="s">
        <v>523</v>
      </c>
      <c r="H180" s="170">
        <v>4886675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</row>
    <row r="181" spans="1:27">
      <c r="A181" s="49"/>
      <c r="B181" s="49" t="s">
        <v>697</v>
      </c>
      <c r="C181" s="169">
        <v>44317</v>
      </c>
      <c r="D181" s="49" t="s">
        <v>525</v>
      </c>
      <c r="E181" s="49" t="s">
        <v>370</v>
      </c>
      <c r="F181" s="49" t="s">
        <v>519</v>
      </c>
      <c r="G181" s="49" t="s">
        <v>527</v>
      </c>
      <c r="H181" s="170">
        <v>1973200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</row>
    <row r="182" spans="1:27">
      <c r="A182" s="49"/>
      <c r="B182" s="49" t="s">
        <v>698</v>
      </c>
      <c r="C182" s="169">
        <v>44318</v>
      </c>
      <c r="D182" s="49" t="s">
        <v>518</v>
      </c>
      <c r="E182" s="49" t="s">
        <v>370</v>
      </c>
      <c r="F182" s="49" t="s">
        <v>530</v>
      </c>
      <c r="G182" s="49" t="s">
        <v>531</v>
      </c>
      <c r="H182" s="170">
        <v>4156000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</row>
    <row r="183" spans="1:27">
      <c r="A183" s="49"/>
      <c r="B183" s="49" t="s">
        <v>699</v>
      </c>
      <c r="C183" s="169">
        <v>44318</v>
      </c>
      <c r="D183" s="49" t="s">
        <v>518</v>
      </c>
      <c r="E183" s="49" t="s">
        <v>370</v>
      </c>
      <c r="F183" s="49" t="s">
        <v>519</v>
      </c>
      <c r="G183" s="49" t="s">
        <v>523</v>
      </c>
      <c r="H183" s="170">
        <v>1045000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</row>
    <row r="184" spans="1:27">
      <c r="A184" s="49"/>
      <c r="B184" s="49" t="s">
        <v>700</v>
      </c>
      <c r="C184" s="169">
        <v>44319</v>
      </c>
      <c r="D184" s="49" t="s">
        <v>518</v>
      </c>
      <c r="E184" s="49" t="s">
        <v>370</v>
      </c>
      <c r="F184" s="49" t="s">
        <v>519</v>
      </c>
      <c r="G184" s="49" t="s">
        <v>516</v>
      </c>
      <c r="H184" s="170">
        <v>800000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</row>
    <row r="185" spans="1:27">
      <c r="A185" s="49"/>
      <c r="B185" s="49" t="s">
        <v>701</v>
      </c>
      <c r="C185" s="169">
        <v>44319</v>
      </c>
      <c r="D185" s="49" t="s">
        <v>518</v>
      </c>
      <c r="E185" s="49" t="s">
        <v>370</v>
      </c>
      <c r="F185" s="49" t="s">
        <v>519</v>
      </c>
      <c r="G185" s="49" t="s">
        <v>534</v>
      </c>
      <c r="H185" s="170">
        <v>4483000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</row>
    <row r="186" spans="1:27">
      <c r="A186" s="49"/>
      <c r="B186" s="49" t="s">
        <v>702</v>
      </c>
      <c r="C186" s="169">
        <v>44320</v>
      </c>
      <c r="D186" s="49" t="s">
        <v>525</v>
      </c>
      <c r="E186" s="49" t="s">
        <v>370</v>
      </c>
      <c r="F186" s="49" t="s">
        <v>519</v>
      </c>
      <c r="G186" s="49" t="s">
        <v>527</v>
      </c>
      <c r="H186" s="170">
        <v>3074775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</row>
    <row r="187" spans="1:27">
      <c r="A187" s="49"/>
      <c r="B187" s="49" t="s">
        <v>703</v>
      </c>
      <c r="C187" s="169">
        <v>44322</v>
      </c>
      <c r="D187" s="49" t="s">
        <v>518</v>
      </c>
      <c r="E187" s="49" t="s">
        <v>526</v>
      </c>
      <c r="F187" s="49" t="s">
        <v>519</v>
      </c>
      <c r="G187" s="49" t="s">
        <v>531</v>
      </c>
      <c r="H187" s="170">
        <v>1834200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</row>
    <row r="188" spans="1:27">
      <c r="A188" s="49"/>
      <c r="B188" s="49" t="s">
        <v>704</v>
      </c>
      <c r="C188" s="169">
        <v>44322</v>
      </c>
      <c r="D188" s="49" t="s">
        <v>518</v>
      </c>
      <c r="E188" s="49" t="s">
        <v>370</v>
      </c>
      <c r="F188" s="49" t="s">
        <v>519</v>
      </c>
      <c r="G188" s="49" t="s">
        <v>523</v>
      </c>
      <c r="H188" s="170">
        <v>13370000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</row>
    <row r="189" spans="1:27">
      <c r="A189" s="49"/>
      <c r="B189" s="49" t="s">
        <v>705</v>
      </c>
      <c r="C189" s="169">
        <v>44322</v>
      </c>
      <c r="D189" s="49" t="s">
        <v>518</v>
      </c>
      <c r="E189" s="49" t="s">
        <v>370</v>
      </c>
      <c r="F189" s="49" t="s">
        <v>522</v>
      </c>
      <c r="G189" s="49" t="s">
        <v>523</v>
      </c>
      <c r="H189" s="170">
        <v>14474600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</row>
    <row r="190" spans="1:27">
      <c r="A190" s="49"/>
      <c r="B190" s="49" t="s">
        <v>706</v>
      </c>
      <c r="C190" s="169">
        <v>44322</v>
      </c>
      <c r="D190" s="49" t="s">
        <v>525</v>
      </c>
      <c r="E190" s="49" t="s">
        <v>526</v>
      </c>
      <c r="F190" s="49" t="s">
        <v>530</v>
      </c>
      <c r="G190" s="49" t="s">
        <v>527</v>
      </c>
      <c r="H190" s="170">
        <v>2103390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</row>
    <row r="191" spans="1:27">
      <c r="A191" s="49"/>
      <c r="B191" s="49" t="s">
        <v>707</v>
      </c>
      <c r="C191" s="169">
        <v>44323</v>
      </c>
      <c r="D191" s="49" t="s">
        <v>518</v>
      </c>
      <c r="E191" s="49" t="s">
        <v>526</v>
      </c>
      <c r="F191" s="49" t="s">
        <v>530</v>
      </c>
      <c r="G191" s="49" t="s">
        <v>538</v>
      </c>
      <c r="H191" s="170">
        <v>7750100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</row>
    <row r="192" spans="1:27">
      <c r="A192" s="49"/>
      <c r="B192" s="49" t="s">
        <v>708</v>
      </c>
      <c r="C192" s="169">
        <v>44323</v>
      </c>
      <c r="D192" s="49" t="s">
        <v>518</v>
      </c>
      <c r="E192" s="49" t="s">
        <v>370</v>
      </c>
      <c r="F192" s="49" t="s">
        <v>519</v>
      </c>
      <c r="G192" s="49" t="s">
        <v>534</v>
      </c>
      <c r="H192" s="170">
        <v>9250000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</row>
    <row r="193" spans="1:27">
      <c r="A193" s="49"/>
      <c r="B193" s="49" t="s">
        <v>709</v>
      </c>
      <c r="C193" s="169">
        <v>44324</v>
      </c>
      <c r="D193" s="49" t="s">
        <v>525</v>
      </c>
      <c r="E193" s="49" t="s">
        <v>526</v>
      </c>
      <c r="F193" s="49" t="s">
        <v>519</v>
      </c>
      <c r="G193" s="49" t="s">
        <v>527</v>
      </c>
      <c r="H193" s="170">
        <v>2867650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</row>
    <row r="194" spans="1:27">
      <c r="A194" s="49"/>
      <c r="B194" s="49" t="s">
        <v>710</v>
      </c>
      <c r="C194" s="169">
        <v>44324</v>
      </c>
      <c r="D194" s="49" t="s">
        <v>525</v>
      </c>
      <c r="E194" s="49" t="s">
        <v>526</v>
      </c>
      <c r="F194" s="49" t="s">
        <v>530</v>
      </c>
      <c r="G194" s="49" t="s">
        <v>527</v>
      </c>
      <c r="H194" s="170">
        <v>2798650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</row>
    <row r="195" spans="1:27">
      <c r="A195" s="49"/>
      <c r="B195" s="49" t="s">
        <v>711</v>
      </c>
      <c r="C195" s="169">
        <v>44324</v>
      </c>
      <c r="D195" s="49" t="s">
        <v>518</v>
      </c>
      <c r="E195" s="49" t="s">
        <v>370</v>
      </c>
      <c r="F195" s="49" t="s">
        <v>519</v>
      </c>
      <c r="G195" s="49" t="s">
        <v>523</v>
      </c>
      <c r="H195" s="170">
        <v>2468300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</row>
    <row r="196" spans="1:27">
      <c r="A196" s="49"/>
      <c r="B196" s="49" t="s">
        <v>712</v>
      </c>
      <c r="C196" s="169">
        <v>44325</v>
      </c>
      <c r="D196" s="49" t="s">
        <v>518</v>
      </c>
      <c r="E196" s="49" t="s">
        <v>370</v>
      </c>
      <c r="F196" s="49" t="s">
        <v>530</v>
      </c>
      <c r="G196" s="49" t="s">
        <v>520</v>
      </c>
      <c r="H196" s="170">
        <v>270000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</row>
    <row r="197" spans="1:27">
      <c r="A197" s="49"/>
      <c r="B197" s="49" t="s">
        <v>713</v>
      </c>
      <c r="C197" s="169">
        <v>44325</v>
      </c>
      <c r="D197" s="49" t="s">
        <v>518</v>
      </c>
      <c r="E197" s="49" t="s">
        <v>370</v>
      </c>
      <c r="F197" s="49" t="s">
        <v>530</v>
      </c>
      <c r="G197" s="49" t="s">
        <v>534</v>
      </c>
      <c r="H197" s="170">
        <v>1374100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</row>
    <row r="198" spans="1:27">
      <c r="A198" s="49"/>
      <c r="B198" s="49" t="s">
        <v>714</v>
      </c>
      <c r="C198" s="169">
        <v>44326</v>
      </c>
      <c r="D198" s="49" t="s">
        <v>518</v>
      </c>
      <c r="E198" s="49" t="s">
        <v>526</v>
      </c>
      <c r="F198" s="49" t="s">
        <v>530</v>
      </c>
      <c r="G198" s="49" t="s">
        <v>523</v>
      </c>
      <c r="H198" s="170">
        <v>4077100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</row>
    <row r="199" spans="1:27">
      <c r="A199" s="49"/>
      <c r="B199" s="49" t="s">
        <v>715</v>
      </c>
      <c r="C199" s="169">
        <v>44327</v>
      </c>
      <c r="D199" s="49" t="s">
        <v>525</v>
      </c>
      <c r="E199" s="49" t="s">
        <v>370</v>
      </c>
      <c r="F199" s="49" t="s">
        <v>519</v>
      </c>
      <c r="G199" s="49" t="s">
        <v>527</v>
      </c>
      <c r="H199" s="170">
        <v>1651300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</row>
    <row r="200" spans="1:27">
      <c r="A200" s="49"/>
      <c r="B200" s="49" t="s">
        <v>716</v>
      </c>
      <c r="C200" s="169">
        <v>44327</v>
      </c>
      <c r="D200" s="49" t="s">
        <v>518</v>
      </c>
      <c r="E200" s="49" t="s">
        <v>552</v>
      </c>
      <c r="F200" s="49" t="s">
        <v>519</v>
      </c>
      <c r="G200" s="49" t="s">
        <v>548</v>
      </c>
      <c r="H200" s="170">
        <v>2785000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</row>
    <row r="201" spans="1:27">
      <c r="A201" s="49"/>
      <c r="B201" s="49" t="s">
        <v>717</v>
      </c>
      <c r="C201" s="169">
        <v>44328</v>
      </c>
      <c r="D201" s="49" t="s">
        <v>518</v>
      </c>
      <c r="E201" s="49" t="s">
        <v>526</v>
      </c>
      <c r="F201" s="49" t="s">
        <v>519</v>
      </c>
      <c r="G201" s="49" t="s">
        <v>531</v>
      </c>
      <c r="H201" s="170">
        <v>3086048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</row>
    <row r="202" spans="1:27">
      <c r="A202" s="49"/>
      <c r="B202" s="49" t="s">
        <v>718</v>
      </c>
      <c r="C202" s="169">
        <v>44328</v>
      </c>
      <c r="D202" s="49" t="s">
        <v>518</v>
      </c>
      <c r="E202" s="49" t="s">
        <v>370</v>
      </c>
      <c r="F202" s="49" t="s">
        <v>530</v>
      </c>
      <c r="G202" s="49" t="s">
        <v>548</v>
      </c>
      <c r="H202" s="170">
        <v>1974300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</row>
    <row r="203" spans="1:27">
      <c r="A203" s="49"/>
      <c r="B203" s="49" t="s">
        <v>719</v>
      </c>
      <c r="C203" s="169">
        <v>44328</v>
      </c>
      <c r="D203" s="49" t="s">
        <v>525</v>
      </c>
      <c r="E203" s="49" t="s">
        <v>370</v>
      </c>
      <c r="F203" s="49" t="s">
        <v>519</v>
      </c>
      <c r="G203" s="49" t="s">
        <v>527</v>
      </c>
      <c r="H203" s="170">
        <v>3660780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</row>
    <row r="204" spans="1:27">
      <c r="A204" s="49"/>
      <c r="B204" s="49" t="s">
        <v>720</v>
      </c>
      <c r="C204" s="169">
        <v>44329</v>
      </c>
      <c r="D204" s="49" t="s">
        <v>518</v>
      </c>
      <c r="E204" s="49" t="s">
        <v>370</v>
      </c>
      <c r="F204" s="49" t="s">
        <v>519</v>
      </c>
      <c r="G204" s="49" t="s">
        <v>523</v>
      </c>
      <c r="H204" s="170">
        <v>2550000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</row>
    <row r="205" spans="1:27">
      <c r="A205" s="49"/>
      <c r="B205" s="49" t="s">
        <v>721</v>
      </c>
      <c r="C205" s="169">
        <v>44330</v>
      </c>
      <c r="D205" s="49" t="s">
        <v>518</v>
      </c>
      <c r="E205" s="49" t="s">
        <v>370</v>
      </c>
      <c r="F205" s="49" t="s">
        <v>560</v>
      </c>
      <c r="G205" s="49" t="s">
        <v>531</v>
      </c>
      <c r="H205" s="170">
        <v>2730000</v>
      </c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</row>
    <row r="206" spans="1:27">
      <c r="A206" s="49"/>
      <c r="B206" s="49" t="s">
        <v>722</v>
      </c>
      <c r="C206" s="169">
        <v>44330</v>
      </c>
      <c r="D206" s="49" t="s">
        <v>518</v>
      </c>
      <c r="E206" s="49" t="s">
        <v>370</v>
      </c>
      <c r="F206" s="49" t="s">
        <v>560</v>
      </c>
      <c r="G206" s="49" t="s">
        <v>523</v>
      </c>
      <c r="H206" s="170">
        <v>963100</v>
      </c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</row>
    <row r="207" spans="1:27">
      <c r="A207" s="49"/>
      <c r="B207" s="49" t="s">
        <v>723</v>
      </c>
      <c r="C207" s="169">
        <v>44331</v>
      </c>
      <c r="D207" s="49" t="s">
        <v>525</v>
      </c>
      <c r="E207" s="49" t="s">
        <v>370</v>
      </c>
      <c r="F207" s="49" t="s">
        <v>519</v>
      </c>
      <c r="G207" s="49" t="s">
        <v>527</v>
      </c>
      <c r="H207" s="170">
        <v>1419500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</row>
    <row r="208" spans="1:27">
      <c r="A208" s="49"/>
      <c r="B208" s="49" t="s">
        <v>724</v>
      </c>
      <c r="C208" s="169">
        <v>44332</v>
      </c>
      <c r="D208" s="49" t="s">
        <v>518</v>
      </c>
      <c r="E208" s="49" t="s">
        <v>370</v>
      </c>
      <c r="F208" s="49" t="s">
        <v>522</v>
      </c>
      <c r="G208" s="49" t="s">
        <v>523</v>
      </c>
      <c r="H208" s="170">
        <v>2758482</v>
      </c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</row>
    <row r="209" spans="1:27">
      <c r="A209" s="49"/>
      <c r="B209" s="49" t="s">
        <v>725</v>
      </c>
      <c r="C209" s="169">
        <v>44332</v>
      </c>
      <c r="D209" s="49" t="s">
        <v>518</v>
      </c>
      <c r="E209" s="49" t="s">
        <v>371</v>
      </c>
      <c r="F209" s="49" t="s">
        <v>519</v>
      </c>
      <c r="G209" s="49" t="s">
        <v>523</v>
      </c>
      <c r="H209" s="170">
        <v>661900</v>
      </c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</row>
    <row r="210" spans="1:27">
      <c r="A210" s="49"/>
      <c r="B210" s="49" t="s">
        <v>726</v>
      </c>
      <c r="C210" s="169">
        <v>44332</v>
      </c>
      <c r="D210" s="49" t="s">
        <v>518</v>
      </c>
      <c r="E210" s="49" t="s">
        <v>370</v>
      </c>
      <c r="F210" s="49" t="s">
        <v>519</v>
      </c>
      <c r="G210" s="49" t="s">
        <v>534</v>
      </c>
      <c r="H210" s="170">
        <v>19451600</v>
      </c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</row>
    <row r="211" spans="1:27">
      <c r="A211" s="49"/>
      <c r="B211" s="49" t="s">
        <v>727</v>
      </c>
      <c r="C211" s="169">
        <v>44332</v>
      </c>
      <c r="D211" s="49" t="s">
        <v>518</v>
      </c>
      <c r="E211" s="49" t="s">
        <v>370</v>
      </c>
      <c r="F211" s="49" t="s">
        <v>519</v>
      </c>
      <c r="G211" s="49" t="s">
        <v>534</v>
      </c>
      <c r="H211" s="170">
        <v>1292345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</row>
    <row r="212" spans="1:27">
      <c r="A212" s="49"/>
      <c r="B212" s="49" t="s">
        <v>728</v>
      </c>
      <c r="C212" s="169">
        <v>44333</v>
      </c>
      <c r="D212" s="49" t="s">
        <v>518</v>
      </c>
      <c r="E212" s="49" t="s">
        <v>552</v>
      </c>
      <c r="F212" s="49" t="s">
        <v>519</v>
      </c>
      <c r="G212" s="49" t="s">
        <v>523</v>
      </c>
      <c r="H212" s="170">
        <v>9702682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</row>
    <row r="213" spans="1:27">
      <c r="A213" s="49"/>
      <c r="B213" s="49" t="s">
        <v>729</v>
      </c>
      <c r="C213" s="169">
        <v>44333</v>
      </c>
      <c r="D213" s="49" t="s">
        <v>518</v>
      </c>
      <c r="E213" s="49" t="s">
        <v>370</v>
      </c>
      <c r="F213" s="49" t="s">
        <v>522</v>
      </c>
      <c r="G213" s="49" t="s">
        <v>534</v>
      </c>
      <c r="H213" s="170">
        <v>10198700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</row>
    <row r="214" spans="1:27">
      <c r="A214" s="49"/>
      <c r="B214" s="49" t="s">
        <v>730</v>
      </c>
      <c r="C214" s="169">
        <v>44334</v>
      </c>
      <c r="D214" s="49" t="s">
        <v>518</v>
      </c>
      <c r="E214" s="49" t="s">
        <v>371</v>
      </c>
      <c r="F214" s="49" t="s">
        <v>519</v>
      </c>
      <c r="G214" s="49" t="s">
        <v>523</v>
      </c>
      <c r="H214" s="170">
        <v>714000</v>
      </c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</row>
    <row r="215" spans="1:27">
      <c r="A215" s="49"/>
      <c r="B215" s="49" t="s">
        <v>731</v>
      </c>
      <c r="C215" s="169">
        <v>44334</v>
      </c>
      <c r="D215" s="49" t="s">
        <v>525</v>
      </c>
      <c r="E215" s="49" t="s">
        <v>552</v>
      </c>
      <c r="F215" s="49" t="s">
        <v>519</v>
      </c>
      <c r="G215" s="49" t="s">
        <v>527</v>
      </c>
      <c r="H215" s="170">
        <v>2099525</v>
      </c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</row>
    <row r="216" spans="1:27">
      <c r="A216" s="49"/>
      <c r="B216" s="49" t="s">
        <v>732</v>
      </c>
      <c r="C216" s="169">
        <v>44334</v>
      </c>
      <c r="D216" s="49" t="s">
        <v>518</v>
      </c>
      <c r="E216" s="49" t="s">
        <v>370</v>
      </c>
      <c r="F216" s="49" t="s">
        <v>519</v>
      </c>
      <c r="G216" s="49" t="s">
        <v>534</v>
      </c>
      <c r="H216" s="170">
        <v>16200000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</row>
    <row r="217" spans="1:27">
      <c r="A217" s="49"/>
      <c r="B217" s="49" t="s">
        <v>733</v>
      </c>
      <c r="C217" s="169">
        <v>44335</v>
      </c>
      <c r="D217" s="49" t="s">
        <v>518</v>
      </c>
      <c r="E217" s="49" t="s">
        <v>370</v>
      </c>
      <c r="F217" s="49" t="s">
        <v>530</v>
      </c>
      <c r="G217" s="49" t="s">
        <v>534</v>
      </c>
      <c r="H217" s="170">
        <v>2570600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</row>
    <row r="218" spans="1:27">
      <c r="A218" s="49"/>
      <c r="B218" s="49" t="s">
        <v>734</v>
      </c>
      <c r="C218" s="169">
        <v>44336</v>
      </c>
      <c r="D218" s="49" t="s">
        <v>518</v>
      </c>
      <c r="E218" s="49" t="s">
        <v>370</v>
      </c>
      <c r="F218" s="49" t="s">
        <v>522</v>
      </c>
      <c r="G218" s="49" t="s">
        <v>531</v>
      </c>
      <c r="H218" s="170">
        <v>1280000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</row>
    <row r="219" spans="1:27">
      <c r="A219" s="49"/>
      <c r="B219" s="49" t="s">
        <v>735</v>
      </c>
      <c r="C219" s="169">
        <v>44336</v>
      </c>
      <c r="D219" s="49" t="s">
        <v>518</v>
      </c>
      <c r="E219" s="49" t="s">
        <v>370</v>
      </c>
      <c r="F219" s="49" t="s">
        <v>522</v>
      </c>
      <c r="G219" s="49" t="s">
        <v>520</v>
      </c>
      <c r="H219" s="170">
        <v>205000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</row>
    <row r="220" spans="1:27">
      <c r="A220" s="49"/>
      <c r="B220" s="49" t="s">
        <v>736</v>
      </c>
      <c r="C220" s="169">
        <v>44337</v>
      </c>
      <c r="D220" s="49" t="s">
        <v>518</v>
      </c>
      <c r="E220" s="49" t="s">
        <v>371</v>
      </c>
      <c r="F220" s="49" t="s">
        <v>519</v>
      </c>
      <c r="G220" s="49" t="s">
        <v>523</v>
      </c>
      <c r="H220" s="170">
        <v>1760800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</row>
    <row r="221" spans="1:27">
      <c r="A221" s="49"/>
      <c r="B221" s="49" t="s">
        <v>737</v>
      </c>
      <c r="C221" s="169">
        <v>44337</v>
      </c>
      <c r="D221" s="49" t="s">
        <v>518</v>
      </c>
      <c r="E221" s="49" t="s">
        <v>370</v>
      </c>
      <c r="F221" s="49" t="s">
        <v>519</v>
      </c>
      <c r="G221" s="49" t="s">
        <v>527</v>
      </c>
      <c r="H221" s="170">
        <v>2812559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</row>
    <row r="222" spans="1:27">
      <c r="A222" s="49"/>
      <c r="B222" s="49" t="s">
        <v>738</v>
      </c>
      <c r="C222" s="169">
        <v>44337</v>
      </c>
      <c r="D222" s="49" t="s">
        <v>525</v>
      </c>
      <c r="E222" s="49" t="s">
        <v>370</v>
      </c>
      <c r="F222" s="49" t="s">
        <v>519</v>
      </c>
      <c r="G222" s="49" t="s">
        <v>527</v>
      </c>
      <c r="H222" s="170">
        <v>3943000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</row>
    <row r="223" spans="1:27">
      <c r="A223" s="49"/>
      <c r="B223" s="49" t="s">
        <v>739</v>
      </c>
      <c r="C223" s="169">
        <v>44337</v>
      </c>
      <c r="D223" s="49" t="s">
        <v>518</v>
      </c>
      <c r="E223" s="49" t="s">
        <v>370</v>
      </c>
      <c r="F223" s="49" t="s">
        <v>530</v>
      </c>
      <c r="G223" s="49" t="s">
        <v>534</v>
      </c>
      <c r="H223" s="170">
        <v>3107790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</row>
    <row r="224" spans="1:27">
      <c r="A224" s="49"/>
      <c r="B224" s="49" t="s">
        <v>740</v>
      </c>
      <c r="C224" s="169">
        <v>44337</v>
      </c>
      <c r="D224" s="49" t="s">
        <v>518</v>
      </c>
      <c r="E224" s="49" t="s">
        <v>370</v>
      </c>
      <c r="F224" s="49" t="s">
        <v>519</v>
      </c>
      <c r="G224" s="49" t="s">
        <v>523</v>
      </c>
      <c r="H224" s="170">
        <v>9448200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</row>
    <row r="225" spans="1:27">
      <c r="A225" s="49"/>
      <c r="B225" s="49" t="s">
        <v>741</v>
      </c>
      <c r="C225" s="169">
        <v>44338</v>
      </c>
      <c r="D225" s="49" t="s">
        <v>525</v>
      </c>
      <c r="E225" s="49" t="s">
        <v>371</v>
      </c>
      <c r="F225" s="49" t="s">
        <v>519</v>
      </c>
      <c r="G225" s="49" t="s">
        <v>587</v>
      </c>
      <c r="H225" s="170">
        <v>10617800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</row>
    <row r="226" spans="1:27">
      <c r="A226" s="49"/>
      <c r="B226" s="49" t="s">
        <v>742</v>
      </c>
      <c r="C226" s="169">
        <v>44338</v>
      </c>
      <c r="D226" s="49" t="s">
        <v>518</v>
      </c>
      <c r="E226" s="49" t="s">
        <v>370</v>
      </c>
      <c r="F226" s="49" t="s">
        <v>519</v>
      </c>
      <c r="G226" s="49" t="s">
        <v>523</v>
      </c>
      <c r="H226" s="170">
        <v>847300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</row>
    <row r="227" spans="1:27">
      <c r="A227" s="49"/>
      <c r="B227" s="49" t="s">
        <v>743</v>
      </c>
      <c r="C227" s="169">
        <v>44338</v>
      </c>
      <c r="D227" s="49" t="s">
        <v>518</v>
      </c>
      <c r="E227" s="49" t="s">
        <v>370</v>
      </c>
      <c r="F227" s="49" t="s">
        <v>530</v>
      </c>
      <c r="G227" s="49" t="s">
        <v>534</v>
      </c>
      <c r="H227" s="170">
        <v>400000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</row>
    <row r="228" spans="1:27">
      <c r="A228" s="49"/>
      <c r="B228" s="49" t="s">
        <v>744</v>
      </c>
      <c r="C228" s="169">
        <v>44338</v>
      </c>
      <c r="D228" s="49" t="s">
        <v>518</v>
      </c>
      <c r="E228" s="49" t="s">
        <v>370</v>
      </c>
      <c r="F228" s="49" t="s">
        <v>519</v>
      </c>
      <c r="G228" s="49" t="s">
        <v>534</v>
      </c>
      <c r="H228" s="170">
        <v>363200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</row>
    <row r="229" spans="1:27">
      <c r="A229" s="49"/>
      <c r="B229" s="49" t="s">
        <v>745</v>
      </c>
      <c r="C229" s="169">
        <v>44339</v>
      </c>
      <c r="D229" s="49" t="s">
        <v>518</v>
      </c>
      <c r="E229" s="49" t="s">
        <v>526</v>
      </c>
      <c r="F229" s="49" t="s">
        <v>530</v>
      </c>
      <c r="G229" s="49" t="s">
        <v>523</v>
      </c>
      <c r="H229" s="170">
        <v>2922600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</row>
    <row r="230" spans="1:27">
      <c r="A230" s="49"/>
      <c r="B230" s="49" t="s">
        <v>746</v>
      </c>
      <c r="C230" s="169">
        <v>44339</v>
      </c>
      <c r="D230" s="49" t="s">
        <v>518</v>
      </c>
      <c r="E230" s="49" t="s">
        <v>526</v>
      </c>
      <c r="F230" s="49" t="s">
        <v>530</v>
      </c>
      <c r="G230" s="49" t="s">
        <v>523</v>
      </c>
      <c r="H230" s="170">
        <v>500500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</row>
    <row r="231" spans="1:27">
      <c r="A231" s="49"/>
      <c r="B231" s="49" t="s">
        <v>747</v>
      </c>
      <c r="C231" s="169">
        <v>44340</v>
      </c>
      <c r="D231" s="49" t="s">
        <v>525</v>
      </c>
      <c r="E231" s="49" t="s">
        <v>370</v>
      </c>
      <c r="F231" s="49" t="s">
        <v>519</v>
      </c>
      <c r="G231" s="49" t="s">
        <v>527</v>
      </c>
      <c r="H231" s="170">
        <v>1927450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</row>
    <row r="232" spans="1:27">
      <c r="A232" s="49"/>
      <c r="B232" s="49" t="s">
        <v>748</v>
      </c>
      <c r="C232" s="169">
        <v>44341</v>
      </c>
      <c r="D232" s="49" t="s">
        <v>525</v>
      </c>
      <c r="E232" s="49" t="s">
        <v>370</v>
      </c>
      <c r="F232" s="49" t="s">
        <v>519</v>
      </c>
      <c r="G232" s="49" t="s">
        <v>527</v>
      </c>
      <c r="H232" s="170">
        <v>2660299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</row>
    <row r="233" spans="1:27">
      <c r="A233" s="49"/>
      <c r="B233" s="49" t="s">
        <v>749</v>
      </c>
      <c r="C233" s="169">
        <v>44341</v>
      </c>
      <c r="D233" s="49" t="s">
        <v>518</v>
      </c>
      <c r="E233" s="49" t="s">
        <v>526</v>
      </c>
      <c r="F233" s="49" t="s">
        <v>530</v>
      </c>
      <c r="G233" s="49" t="s">
        <v>523</v>
      </c>
      <c r="H233" s="170">
        <v>3980100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</row>
    <row r="234" spans="1:27">
      <c r="A234" s="49"/>
      <c r="B234" s="49" t="s">
        <v>750</v>
      </c>
      <c r="C234" s="169">
        <v>44341</v>
      </c>
      <c r="D234" s="49" t="s">
        <v>518</v>
      </c>
      <c r="E234" s="49" t="s">
        <v>526</v>
      </c>
      <c r="F234" s="49" t="s">
        <v>530</v>
      </c>
      <c r="G234" s="49" t="s">
        <v>523</v>
      </c>
      <c r="H234" s="170">
        <v>2987000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</row>
    <row r="235" spans="1:27">
      <c r="A235" s="49"/>
      <c r="B235" s="49" t="s">
        <v>751</v>
      </c>
      <c r="C235" s="169">
        <v>44343</v>
      </c>
      <c r="D235" s="49" t="s">
        <v>518</v>
      </c>
      <c r="E235" s="49" t="s">
        <v>552</v>
      </c>
      <c r="F235" s="49" t="s">
        <v>519</v>
      </c>
      <c r="G235" s="49" t="s">
        <v>523</v>
      </c>
      <c r="H235" s="170">
        <v>16429900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</row>
    <row r="236" spans="1:27">
      <c r="A236" s="49"/>
      <c r="B236" s="49" t="s">
        <v>752</v>
      </c>
      <c r="C236" s="169">
        <v>44343</v>
      </c>
      <c r="D236" s="49" t="s">
        <v>518</v>
      </c>
      <c r="E236" s="49" t="s">
        <v>370</v>
      </c>
      <c r="F236" s="49" t="s">
        <v>519</v>
      </c>
      <c r="G236" s="49" t="s">
        <v>523</v>
      </c>
      <c r="H236" s="170">
        <v>16950000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</row>
    <row r="237" spans="1:27">
      <c r="A237" s="49"/>
      <c r="B237" s="49" t="s">
        <v>753</v>
      </c>
      <c r="C237" s="169">
        <v>44345</v>
      </c>
      <c r="D237" s="49" t="s">
        <v>518</v>
      </c>
      <c r="E237" s="49" t="s">
        <v>370</v>
      </c>
      <c r="F237" s="49" t="s">
        <v>560</v>
      </c>
      <c r="G237" s="49" t="s">
        <v>587</v>
      </c>
      <c r="H237" s="170">
        <v>36909180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</row>
    <row r="238" spans="1:27">
      <c r="A238" s="49"/>
      <c r="B238" s="49" t="s">
        <v>754</v>
      </c>
      <c r="C238" s="169">
        <v>44345</v>
      </c>
      <c r="D238" s="49" t="s">
        <v>518</v>
      </c>
      <c r="E238" s="49" t="s">
        <v>370</v>
      </c>
      <c r="F238" s="49" t="s">
        <v>519</v>
      </c>
      <c r="G238" s="49" t="s">
        <v>534</v>
      </c>
      <c r="H238" s="170">
        <v>9600000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</row>
    <row r="239" spans="1:27">
      <c r="A239" s="49"/>
      <c r="B239" s="49" t="s">
        <v>755</v>
      </c>
      <c r="C239" s="169">
        <v>44346</v>
      </c>
      <c r="D239" s="49" t="s">
        <v>518</v>
      </c>
      <c r="E239" s="49" t="s">
        <v>370</v>
      </c>
      <c r="F239" s="49" t="s">
        <v>519</v>
      </c>
      <c r="G239" s="49" t="s">
        <v>534</v>
      </c>
      <c r="H239" s="170">
        <v>22050000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</row>
    <row r="240" spans="1:27">
      <c r="A240" s="49"/>
      <c r="B240" s="49" t="s">
        <v>756</v>
      </c>
      <c r="C240" s="169">
        <v>44348</v>
      </c>
      <c r="D240" s="49" t="s">
        <v>518</v>
      </c>
      <c r="E240" s="49" t="s">
        <v>370</v>
      </c>
      <c r="F240" s="49" t="s">
        <v>519</v>
      </c>
      <c r="G240" s="49" t="s">
        <v>516</v>
      </c>
      <c r="H240" s="170">
        <v>3850000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</row>
    <row r="241" spans="1:27">
      <c r="A241" s="49"/>
      <c r="B241" s="49" t="s">
        <v>757</v>
      </c>
      <c r="C241" s="169">
        <v>44349</v>
      </c>
      <c r="D241" s="49" t="s">
        <v>518</v>
      </c>
      <c r="E241" s="49" t="s">
        <v>552</v>
      </c>
      <c r="F241" s="49" t="s">
        <v>519</v>
      </c>
      <c r="G241" s="49" t="s">
        <v>569</v>
      </c>
      <c r="H241" s="170">
        <v>13514081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</row>
    <row r="242" spans="1:27">
      <c r="A242" s="49"/>
      <c r="B242" s="49" t="s">
        <v>758</v>
      </c>
      <c r="C242" s="169">
        <v>44350</v>
      </c>
      <c r="D242" s="49" t="s">
        <v>518</v>
      </c>
      <c r="E242" s="49" t="s">
        <v>370</v>
      </c>
      <c r="F242" s="49" t="s">
        <v>519</v>
      </c>
      <c r="G242" s="49" t="s">
        <v>531</v>
      </c>
      <c r="H242" s="170">
        <v>2000000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</row>
    <row r="243" spans="1:27">
      <c r="A243" s="49"/>
      <c r="B243" s="49" t="s">
        <v>759</v>
      </c>
      <c r="C243" s="169">
        <v>44350</v>
      </c>
      <c r="D243" s="49" t="s">
        <v>525</v>
      </c>
      <c r="E243" s="49" t="s">
        <v>526</v>
      </c>
      <c r="F243" s="49" t="s">
        <v>530</v>
      </c>
      <c r="G243" s="49" t="s">
        <v>527</v>
      </c>
      <c r="H243" s="170">
        <v>1658765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</row>
    <row r="244" spans="1:27">
      <c r="A244" s="49"/>
      <c r="B244" s="49" t="s">
        <v>760</v>
      </c>
      <c r="C244" s="169">
        <v>44350</v>
      </c>
      <c r="D244" s="49" t="s">
        <v>518</v>
      </c>
      <c r="E244" s="49" t="s">
        <v>371</v>
      </c>
      <c r="F244" s="49" t="s">
        <v>530</v>
      </c>
      <c r="G244" s="49" t="s">
        <v>523</v>
      </c>
      <c r="H244" s="170">
        <v>8272853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</row>
    <row r="245" spans="1:27">
      <c r="A245" s="49"/>
      <c r="B245" s="49" t="s">
        <v>761</v>
      </c>
      <c r="C245" s="169">
        <v>44351</v>
      </c>
      <c r="D245" s="49" t="s">
        <v>518</v>
      </c>
      <c r="E245" s="49" t="s">
        <v>370</v>
      </c>
      <c r="F245" s="49" t="s">
        <v>519</v>
      </c>
      <c r="G245" s="49" t="s">
        <v>523</v>
      </c>
      <c r="H245" s="170">
        <v>6750000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</row>
    <row r="246" spans="1:27">
      <c r="A246" s="49"/>
      <c r="B246" s="49" t="s">
        <v>762</v>
      </c>
      <c r="C246" s="169">
        <v>44352</v>
      </c>
      <c r="D246" s="49" t="s">
        <v>518</v>
      </c>
      <c r="E246" s="49" t="s">
        <v>526</v>
      </c>
      <c r="F246" s="49" t="s">
        <v>530</v>
      </c>
      <c r="G246" s="49" t="s">
        <v>534</v>
      </c>
      <c r="H246" s="170">
        <v>7828000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</row>
    <row r="247" spans="1:27">
      <c r="A247" s="49"/>
      <c r="B247" s="49" t="s">
        <v>763</v>
      </c>
      <c r="C247" s="169">
        <v>44352</v>
      </c>
      <c r="D247" s="49" t="s">
        <v>518</v>
      </c>
      <c r="E247" s="49" t="s">
        <v>370</v>
      </c>
      <c r="F247" s="49" t="s">
        <v>519</v>
      </c>
      <c r="G247" s="49" t="s">
        <v>534</v>
      </c>
      <c r="H247" s="170">
        <v>373500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</row>
    <row r="248" spans="1:27">
      <c r="A248" s="49"/>
      <c r="B248" s="49" t="s">
        <v>764</v>
      </c>
      <c r="C248" s="169">
        <v>44352</v>
      </c>
      <c r="D248" s="49" t="s">
        <v>518</v>
      </c>
      <c r="E248" s="49" t="s">
        <v>370</v>
      </c>
      <c r="F248" s="49" t="s">
        <v>519</v>
      </c>
      <c r="G248" s="49" t="s">
        <v>534</v>
      </c>
      <c r="H248" s="170">
        <v>17050000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</row>
    <row r="249" spans="1:27">
      <c r="A249" s="49"/>
      <c r="B249" s="49" t="s">
        <v>765</v>
      </c>
      <c r="C249" s="169">
        <v>44353</v>
      </c>
      <c r="D249" s="49" t="s">
        <v>525</v>
      </c>
      <c r="E249" s="49" t="s">
        <v>370</v>
      </c>
      <c r="F249" s="49" t="s">
        <v>519</v>
      </c>
      <c r="G249" s="49" t="s">
        <v>527</v>
      </c>
      <c r="H249" s="170">
        <v>1958400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</row>
    <row r="250" spans="1:27">
      <c r="A250" s="49"/>
      <c r="B250" s="49" t="s">
        <v>766</v>
      </c>
      <c r="C250" s="169">
        <v>44353</v>
      </c>
      <c r="D250" s="49" t="s">
        <v>518</v>
      </c>
      <c r="E250" s="49" t="s">
        <v>370</v>
      </c>
      <c r="F250" s="49" t="s">
        <v>530</v>
      </c>
      <c r="G250" s="49" t="s">
        <v>523</v>
      </c>
      <c r="H250" s="170">
        <v>17746832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</row>
    <row r="251" spans="1:27">
      <c r="A251" s="49"/>
      <c r="B251" s="49" t="s">
        <v>767</v>
      </c>
      <c r="C251" s="169">
        <v>44353</v>
      </c>
      <c r="D251" s="49" t="s">
        <v>518</v>
      </c>
      <c r="E251" s="49" t="s">
        <v>526</v>
      </c>
      <c r="F251" s="49" t="s">
        <v>530</v>
      </c>
      <c r="G251" s="49" t="s">
        <v>523</v>
      </c>
      <c r="H251" s="170">
        <v>6040300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</row>
    <row r="252" spans="1:27">
      <c r="A252" s="49"/>
      <c r="B252" s="49" t="s">
        <v>768</v>
      </c>
      <c r="C252" s="169">
        <v>44354</v>
      </c>
      <c r="D252" s="49" t="s">
        <v>525</v>
      </c>
      <c r="E252" s="49" t="s">
        <v>526</v>
      </c>
      <c r="F252" s="49" t="s">
        <v>519</v>
      </c>
      <c r="G252" s="49" t="s">
        <v>527</v>
      </c>
      <c r="H252" s="170">
        <v>2224219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</row>
    <row r="253" spans="1:27">
      <c r="A253" s="49"/>
      <c r="B253" s="49" t="s">
        <v>769</v>
      </c>
      <c r="C253" s="169">
        <v>44354</v>
      </c>
      <c r="D253" s="49" t="s">
        <v>518</v>
      </c>
      <c r="E253" s="49" t="s">
        <v>370</v>
      </c>
      <c r="F253" s="49" t="s">
        <v>519</v>
      </c>
      <c r="G253" s="49" t="s">
        <v>534</v>
      </c>
      <c r="H253" s="170">
        <v>847300</v>
      </c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</row>
    <row r="254" spans="1:27">
      <c r="A254" s="49"/>
      <c r="B254" s="49" t="s">
        <v>770</v>
      </c>
      <c r="C254" s="169">
        <v>44354</v>
      </c>
      <c r="D254" s="49" t="s">
        <v>518</v>
      </c>
      <c r="E254" s="49" t="s">
        <v>526</v>
      </c>
      <c r="F254" s="49" t="s">
        <v>530</v>
      </c>
      <c r="G254" s="49" t="s">
        <v>523</v>
      </c>
      <c r="H254" s="170">
        <v>782428</v>
      </c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</row>
    <row r="255" spans="1:27">
      <c r="A255" s="49"/>
      <c r="B255" s="49" t="s">
        <v>771</v>
      </c>
      <c r="C255" s="169">
        <v>44355</v>
      </c>
      <c r="D255" s="49" t="s">
        <v>518</v>
      </c>
      <c r="E255" s="49" t="s">
        <v>370</v>
      </c>
      <c r="F255" s="49" t="s">
        <v>519</v>
      </c>
      <c r="G255" s="49" t="s">
        <v>534</v>
      </c>
      <c r="H255" s="170">
        <v>299400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</row>
    <row r="256" spans="1:27">
      <c r="A256" s="49"/>
      <c r="B256" s="49" t="s">
        <v>772</v>
      </c>
      <c r="C256" s="169">
        <v>44356</v>
      </c>
      <c r="D256" s="49" t="s">
        <v>518</v>
      </c>
      <c r="E256" s="49" t="s">
        <v>526</v>
      </c>
      <c r="F256" s="49" t="s">
        <v>530</v>
      </c>
      <c r="G256" s="49" t="s">
        <v>534</v>
      </c>
      <c r="H256" s="170">
        <v>1397100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</row>
    <row r="257" spans="1:27">
      <c r="A257" s="49"/>
      <c r="B257" s="49" t="s">
        <v>773</v>
      </c>
      <c r="C257" s="169">
        <v>44356</v>
      </c>
      <c r="D257" s="49" t="s">
        <v>518</v>
      </c>
      <c r="E257" s="49" t="s">
        <v>370</v>
      </c>
      <c r="F257" s="49" t="s">
        <v>519</v>
      </c>
      <c r="G257" s="49" t="s">
        <v>523</v>
      </c>
      <c r="H257" s="170">
        <v>1714835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</row>
    <row r="258" spans="1:27">
      <c r="A258" s="49"/>
      <c r="B258" s="49" t="s">
        <v>774</v>
      </c>
      <c r="C258" s="169">
        <v>44356</v>
      </c>
      <c r="D258" s="49" t="s">
        <v>518</v>
      </c>
      <c r="E258" s="49" t="s">
        <v>371</v>
      </c>
      <c r="F258" s="49" t="s">
        <v>519</v>
      </c>
      <c r="G258" s="49" t="s">
        <v>548</v>
      </c>
      <c r="H258" s="170">
        <v>1991600</v>
      </c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</row>
    <row r="259" spans="1:27">
      <c r="A259" s="49"/>
      <c r="B259" s="49" t="s">
        <v>775</v>
      </c>
      <c r="C259" s="169">
        <v>44357</v>
      </c>
      <c r="D259" s="49" t="s">
        <v>518</v>
      </c>
      <c r="E259" s="49" t="s">
        <v>526</v>
      </c>
      <c r="F259" s="49" t="s">
        <v>519</v>
      </c>
      <c r="G259" s="49" t="s">
        <v>527</v>
      </c>
      <c r="H259" s="170">
        <v>3701573</v>
      </c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</row>
    <row r="260" spans="1:27">
      <c r="A260" s="49"/>
      <c r="B260" s="49" t="s">
        <v>776</v>
      </c>
      <c r="C260" s="169">
        <v>44357</v>
      </c>
      <c r="D260" s="49" t="s">
        <v>518</v>
      </c>
      <c r="E260" s="49" t="s">
        <v>370</v>
      </c>
      <c r="F260" s="49" t="s">
        <v>519</v>
      </c>
      <c r="G260" s="49" t="s">
        <v>523</v>
      </c>
      <c r="H260" s="170">
        <v>5460000</v>
      </c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</row>
    <row r="261" spans="1:27">
      <c r="A261" s="49"/>
      <c r="B261" s="49" t="s">
        <v>777</v>
      </c>
      <c r="C261" s="169">
        <v>44357</v>
      </c>
      <c r="D261" s="49" t="s">
        <v>525</v>
      </c>
      <c r="E261" s="49" t="s">
        <v>370</v>
      </c>
      <c r="F261" s="49" t="s">
        <v>519</v>
      </c>
      <c r="G261" s="49" t="s">
        <v>527</v>
      </c>
      <c r="H261" s="170">
        <v>3136600</v>
      </c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</row>
    <row r="262" spans="1:27">
      <c r="A262" s="49"/>
      <c r="B262" s="49" t="s">
        <v>778</v>
      </c>
      <c r="C262" s="169">
        <v>44358</v>
      </c>
      <c r="D262" s="49" t="s">
        <v>518</v>
      </c>
      <c r="E262" s="49" t="s">
        <v>370</v>
      </c>
      <c r="F262" s="49" t="s">
        <v>519</v>
      </c>
      <c r="G262" s="49" t="s">
        <v>531</v>
      </c>
      <c r="H262" s="170">
        <v>1780000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</row>
    <row r="263" spans="1:27">
      <c r="A263" s="49"/>
      <c r="B263" s="49" t="s">
        <v>779</v>
      </c>
      <c r="C263" s="169">
        <v>44434</v>
      </c>
      <c r="D263" s="49" t="s">
        <v>518</v>
      </c>
      <c r="E263" s="49" t="s">
        <v>370</v>
      </c>
      <c r="F263" s="49" t="s">
        <v>519</v>
      </c>
      <c r="G263" s="49" t="s">
        <v>587</v>
      </c>
      <c r="H263" s="170">
        <v>230000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</row>
    <row r="264" spans="1:27">
      <c r="A264" s="49"/>
      <c r="B264" s="49" t="s">
        <v>780</v>
      </c>
      <c r="C264" s="169">
        <v>44434</v>
      </c>
      <c r="D264" s="49" t="s">
        <v>518</v>
      </c>
      <c r="E264" s="49" t="s">
        <v>370</v>
      </c>
      <c r="F264" s="49" t="s">
        <v>519</v>
      </c>
      <c r="G264" s="49" t="s">
        <v>527</v>
      </c>
      <c r="H264" s="170">
        <v>1463800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</row>
    <row r="265" spans="1:27">
      <c r="A265" s="49"/>
      <c r="B265" s="49" t="s">
        <v>781</v>
      </c>
      <c r="C265" s="169">
        <v>44434</v>
      </c>
      <c r="D265" s="49" t="s">
        <v>525</v>
      </c>
      <c r="E265" s="49" t="s">
        <v>552</v>
      </c>
      <c r="F265" s="49" t="s">
        <v>560</v>
      </c>
      <c r="G265" s="49" t="s">
        <v>527</v>
      </c>
      <c r="H265" s="170">
        <v>3579800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</row>
    <row r="266" spans="1:27">
      <c r="A266" s="49"/>
      <c r="B266" s="49" t="s">
        <v>782</v>
      </c>
      <c r="C266" s="169">
        <v>44435</v>
      </c>
      <c r="D266" s="49" t="s">
        <v>518</v>
      </c>
      <c r="E266" s="49" t="s">
        <v>370</v>
      </c>
      <c r="F266" s="49" t="s">
        <v>519</v>
      </c>
      <c r="G266" s="49" t="s">
        <v>523</v>
      </c>
      <c r="H266" s="170">
        <v>1275600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</row>
    <row r="267" spans="1:27">
      <c r="A267" s="49"/>
      <c r="B267" s="49" t="s">
        <v>783</v>
      </c>
      <c r="C267" s="169">
        <v>44437</v>
      </c>
      <c r="D267" s="49" t="s">
        <v>525</v>
      </c>
      <c r="E267" s="49" t="s">
        <v>370</v>
      </c>
      <c r="F267" s="49" t="s">
        <v>519</v>
      </c>
      <c r="G267" s="49" t="s">
        <v>527</v>
      </c>
      <c r="H267" s="170">
        <v>5781710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</row>
    <row r="268" spans="1:27">
      <c r="A268" s="49"/>
      <c r="B268" s="49" t="s">
        <v>784</v>
      </c>
      <c r="C268" s="169">
        <v>44438</v>
      </c>
      <c r="D268" s="49" t="s">
        <v>518</v>
      </c>
      <c r="E268" s="49" t="s">
        <v>552</v>
      </c>
      <c r="F268" s="49" t="s">
        <v>530</v>
      </c>
      <c r="G268" s="49" t="s">
        <v>520</v>
      </c>
      <c r="H268" s="170">
        <v>320000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</row>
    <row r="269" spans="1:27">
      <c r="A269" s="49"/>
      <c r="B269" s="49" t="s">
        <v>785</v>
      </c>
      <c r="C269" s="169">
        <v>44438</v>
      </c>
      <c r="D269" s="49" t="s">
        <v>518</v>
      </c>
      <c r="E269" s="49" t="s">
        <v>370</v>
      </c>
      <c r="F269" s="49" t="s">
        <v>519</v>
      </c>
      <c r="G269" s="49" t="s">
        <v>523</v>
      </c>
      <c r="H269" s="170">
        <v>1379400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</row>
    <row r="270" spans="1:27">
      <c r="A270" s="49"/>
      <c r="B270" s="49" t="s">
        <v>786</v>
      </c>
      <c r="C270" s="169">
        <v>44439</v>
      </c>
      <c r="D270" s="49" t="s">
        <v>525</v>
      </c>
      <c r="E270" s="49" t="s">
        <v>526</v>
      </c>
      <c r="F270" s="49" t="s">
        <v>519</v>
      </c>
      <c r="G270" s="49" t="s">
        <v>527</v>
      </c>
      <c r="H270" s="170">
        <v>6385452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</row>
    <row r="271" spans="1:27">
      <c r="A271" s="49"/>
      <c r="B271" s="49" t="s">
        <v>787</v>
      </c>
      <c r="C271" s="169">
        <v>44439</v>
      </c>
      <c r="D271" s="49" t="s">
        <v>518</v>
      </c>
      <c r="E271" s="49" t="s">
        <v>526</v>
      </c>
      <c r="F271" s="49" t="s">
        <v>530</v>
      </c>
      <c r="G271" s="49" t="s">
        <v>523</v>
      </c>
      <c r="H271" s="170">
        <v>4671000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</row>
    <row r="272" spans="1:27">
      <c r="A272" s="49"/>
      <c r="B272" s="49" t="s">
        <v>788</v>
      </c>
      <c r="C272" s="169">
        <v>44440</v>
      </c>
      <c r="D272" s="49" t="s">
        <v>525</v>
      </c>
      <c r="E272" s="49" t="s">
        <v>370</v>
      </c>
      <c r="F272" s="49" t="s">
        <v>519</v>
      </c>
      <c r="G272" s="49" t="s">
        <v>520</v>
      </c>
      <c r="H272" s="170">
        <v>199000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</row>
    <row r="273" spans="1:27">
      <c r="A273" s="49"/>
      <c r="B273" s="49" t="s">
        <v>789</v>
      </c>
      <c r="C273" s="169">
        <v>44441</v>
      </c>
      <c r="D273" s="49" t="s">
        <v>518</v>
      </c>
      <c r="E273" s="49" t="s">
        <v>526</v>
      </c>
      <c r="F273" s="49" t="s">
        <v>519</v>
      </c>
      <c r="G273" s="49" t="s">
        <v>523</v>
      </c>
      <c r="H273" s="170">
        <v>2100000</v>
      </c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</row>
    <row r="274" spans="1:27">
      <c r="A274" s="49"/>
      <c r="B274" s="49" t="s">
        <v>790</v>
      </c>
      <c r="C274" s="169">
        <v>44441</v>
      </c>
      <c r="D274" s="49" t="s">
        <v>518</v>
      </c>
      <c r="E274" s="49" t="s">
        <v>370</v>
      </c>
      <c r="F274" s="49" t="s">
        <v>530</v>
      </c>
      <c r="G274" s="49" t="s">
        <v>531</v>
      </c>
      <c r="H274" s="170">
        <v>1875000</v>
      </c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</row>
    <row r="275" spans="1:27">
      <c r="A275" s="49"/>
      <c r="B275" s="49" t="s">
        <v>791</v>
      </c>
      <c r="C275" s="169">
        <v>44441</v>
      </c>
      <c r="D275" s="49" t="s">
        <v>525</v>
      </c>
      <c r="E275" s="49" t="s">
        <v>526</v>
      </c>
      <c r="F275" s="49" t="s">
        <v>519</v>
      </c>
      <c r="G275" s="49" t="s">
        <v>527</v>
      </c>
      <c r="H275" s="170">
        <v>2201500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</row>
    <row r="276" spans="1:27">
      <c r="A276" s="49"/>
      <c r="B276" s="49" t="s">
        <v>792</v>
      </c>
      <c r="C276" s="169">
        <v>44441</v>
      </c>
      <c r="D276" s="49" t="s">
        <v>518</v>
      </c>
      <c r="E276" s="49" t="s">
        <v>370</v>
      </c>
      <c r="F276" s="49" t="s">
        <v>519</v>
      </c>
      <c r="G276" s="49" t="s">
        <v>523</v>
      </c>
      <c r="H276" s="170">
        <v>1986100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</row>
    <row r="277" spans="1:27">
      <c r="A277" s="49"/>
      <c r="B277" s="49" t="s">
        <v>793</v>
      </c>
      <c r="C277" s="169">
        <v>44441</v>
      </c>
      <c r="D277" s="49" t="s">
        <v>518</v>
      </c>
      <c r="E277" s="49" t="s">
        <v>526</v>
      </c>
      <c r="F277" s="49" t="s">
        <v>530</v>
      </c>
      <c r="G277" s="49" t="s">
        <v>538</v>
      </c>
      <c r="H277" s="170">
        <v>105000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</row>
    <row r="278" spans="1:27">
      <c r="A278" s="49"/>
      <c r="B278" s="49" t="s">
        <v>794</v>
      </c>
      <c r="C278" s="169">
        <v>44442</v>
      </c>
      <c r="D278" s="49" t="s">
        <v>518</v>
      </c>
      <c r="E278" s="49" t="s">
        <v>370</v>
      </c>
      <c r="F278" s="49" t="s">
        <v>530</v>
      </c>
      <c r="G278" s="49" t="s">
        <v>534</v>
      </c>
      <c r="H278" s="170">
        <v>3700000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</row>
    <row r="279" spans="1:27">
      <c r="A279" s="49"/>
      <c r="B279" s="49" t="s">
        <v>795</v>
      </c>
      <c r="C279" s="169">
        <v>44442</v>
      </c>
      <c r="D279" s="49" t="s">
        <v>518</v>
      </c>
      <c r="E279" s="49" t="s">
        <v>526</v>
      </c>
      <c r="F279" s="49" t="s">
        <v>522</v>
      </c>
      <c r="G279" s="49" t="s">
        <v>523</v>
      </c>
      <c r="H279" s="170">
        <v>29128000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</row>
    <row r="280" spans="1:27">
      <c r="A280" s="49"/>
      <c r="B280" s="49" t="s">
        <v>796</v>
      </c>
      <c r="C280" s="169">
        <v>44444</v>
      </c>
      <c r="D280" s="49" t="s">
        <v>518</v>
      </c>
      <c r="E280" s="49" t="s">
        <v>552</v>
      </c>
      <c r="F280" s="49" t="s">
        <v>519</v>
      </c>
      <c r="G280" s="49" t="s">
        <v>531</v>
      </c>
      <c r="H280" s="170">
        <v>10700000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</row>
    <row r="281" spans="1:27">
      <c r="A281" s="49"/>
      <c r="B281" s="49" t="s">
        <v>797</v>
      </c>
      <c r="C281" s="169">
        <v>44444</v>
      </c>
      <c r="D281" s="49" t="s">
        <v>525</v>
      </c>
      <c r="E281" s="49" t="s">
        <v>526</v>
      </c>
      <c r="F281" s="49" t="s">
        <v>519</v>
      </c>
      <c r="G281" s="49" t="s">
        <v>527</v>
      </c>
      <c r="H281" s="170">
        <v>1778600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</row>
    <row r="282" spans="1:27">
      <c r="A282" s="49"/>
      <c r="B282" s="49" t="s">
        <v>798</v>
      </c>
      <c r="C282" s="169">
        <v>44445</v>
      </c>
      <c r="D282" s="49" t="s">
        <v>525</v>
      </c>
      <c r="E282" s="49" t="s">
        <v>370</v>
      </c>
      <c r="F282" s="49" t="s">
        <v>519</v>
      </c>
      <c r="G282" s="49" t="s">
        <v>527</v>
      </c>
      <c r="H282" s="170">
        <v>3866420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</row>
    <row r="283" spans="1:27">
      <c r="A283" s="49"/>
      <c r="B283" s="49" t="s">
        <v>799</v>
      </c>
      <c r="C283" s="169">
        <v>44445</v>
      </c>
      <c r="D283" s="49" t="s">
        <v>518</v>
      </c>
      <c r="E283" s="49" t="s">
        <v>370</v>
      </c>
      <c r="F283" s="49" t="s">
        <v>519</v>
      </c>
      <c r="G283" s="49" t="s">
        <v>587</v>
      </c>
      <c r="H283" s="170">
        <v>1037500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</row>
    <row r="284" spans="1:27">
      <c r="A284" s="49"/>
      <c r="B284" s="49" t="s">
        <v>800</v>
      </c>
      <c r="C284" s="169">
        <v>44446</v>
      </c>
      <c r="D284" s="49" t="s">
        <v>525</v>
      </c>
      <c r="E284" s="49" t="s">
        <v>370</v>
      </c>
      <c r="F284" s="49" t="s">
        <v>519</v>
      </c>
      <c r="G284" s="49" t="s">
        <v>527</v>
      </c>
      <c r="H284" s="170">
        <v>2480800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</row>
    <row r="285" spans="1:27">
      <c r="A285" s="49"/>
      <c r="B285" s="49" t="s">
        <v>801</v>
      </c>
      <c r="C285" s="169">
        <v>44446</v>
      </c>
      <c r="D285" s="49" t="s">
        <v>518</v>
      </c>
      <c r="E285" s="49" t="s">
        <v>526</v>
      </c>
      <c r="F285" s="49" t="s">
        <v>530</v>
      </c>
      <c r="G285" s="49" t="s">
        <v>534</v>
      </c>
      <c r="H285" s="170">
        <v>578400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</row>
    <row r="286" spans="1:27">
      <c r="A286" s="49"/>
      <c r="B286" s="49" t="s">
        <v>802</v>
      </c>
      <c r="C286" s="169">
        <v>44446</v>
      </c>
      <c r="D286" s="49" t="s">
        <v>518</v>
      </c>
      <c r="E286" s="49" t="s">
        <v>370</v>
      </c>
      <c r="F286" s="49" t="s">
        <v>519</v>
      </c>
      <c r="G286" s="49" t="s">
        <v>534</v>
      </c>
      <c r="H286" s="170">
        <v>3178400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</row>
    <row r="287" spans="1:27">
      <c r="A287" s="49"/>
      <c r="B287" s="49" t="s">
        <v>803</v>
      </c>
      <c r="C287" s="169">
        <v>44448</v>
      </c>
      <c r="D287" s="49" t="s">
        <v>518</v>
      </c>
      <c r="E287" s="49" t="s">
        <v>552</v>
      </c>
      <c r="F287" s="49" t="s">
        <v>530</v>
      </c>
      <c r="G287" s="49" t="s">
        <v>523</v>
      </c>
      <c r="H287" s="170">
        <v>7150000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</row>
    <row r="288" spans="1:27">
      <c r="A288" s="49"/>
      <c r="B288" s="49" t="s">
        <v>804</v>
      </c>
      <c r="C288" s="169">
        <v>44449</v>
      </c>
      <c r="D288" s="49" t="s">
        <v>518</v>
      </c>
      <c r="E288" s="49" t="s">
        <v>370</v>
      </c>
      <c r="F288" s="49" t="s">
        <v>519</v>
      </c>
      <c r="G288" s="49" t="s">
        <v>531</v>
      </c>
      <c r="H288" s="170">
        <v>1604800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</row>
    <row r="289" spans="1:27">
      <c r="A289" s="49"/>
      <c r="B289" s="49" t="s">
        <v>805</v>
      </c>
      <c r="C289" s="169">
        <v>44449</v>
      </c>
      <c r="D289" s="49" t="s">
        <v>518</v>
      </c>
      <c r="E289" s="49" t="s">
        <v>370</v>
      </c>
      <c r="F289" s="49" t="s">
        <v>519</v>
      </c>
      <c r="G289" s="49" t="s">
        <v>534</v>
      </c>
      <c r="H289" s="170">
        <v>18275350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</row>
    <row r="290" spans="1:27">
      <c r="A290" s="49"/>
      <c r="B290" s="49" t="s">
        <v>806</v>
      </c>
      <c r="C290" s="169">
        <v>44450</v>
      </c>
      <c r="D290" s="49" t="s">
        <v>518</v>
      </c>
      <c r="E290" s="49" t="s">
        <v>370</v>
      </c>
      <c r="F290" s="49" t="s">
        <v>530</v>
      </c>
      <c r="G290" s="49" t="s">
        <v>534</v>
      </c>
      <c r="H290" s="170">
        <v>710400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</row>
    <row r="291" spans="1:27">
      <c r="A291" s="49"/>
      <c r="B291" s="49" t="s">
        <v>807</v>
      </c>
      <c r="C291" s="169">
        <v>44450</v>
      </c>
      <c r="D291" s="49" t="s">
        <v>518</v>
      </c>
      <c r="E291" s="49" t="s">
        <v>526</v>
      </c>
      <c r="F291" s="49" t="s">
        <v>530</v>
      </c>
      <c r="G291" s="49" t="s">
        <v>523</v>
      </c>
      <c r="H291" s="170">
        <v>2205950</v>
      </c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</row>
    <row r="292" spans="1:27">
      <c r="A292" s="49"/>
      <c r="B292" s="49" t="s">
        <v>808</v>
      </c>
      <c r="C292" s="169">
        <v>44450</v>
      </c>
      <c r="D292" s="49" t="s">
        <v>518</v>
      </c>
      <c r="E292" s="49" t="s">
        <v>526</v>
      </c>
      <c r="F292" s="49" t="s">
        <v>522</v>
      </c>
      <c r="G292" s="49" t="s">
        <v>523</v>
      </c>
      <c r="H292" s="170">
        <v>8166050</v>
      </c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</row>
    <row r="293" spans="1:27">
      <c r="A293" s="49"/>
      <c r="B293" s="49" t="s">
        <v>809</v>
      </c>
      <c r="C293" s="169">
        <v>44450</v>
      </c>
      <c r="D293" s="49" t="s">
        <v>518</v>
      </c>
      <c r="E293" s="49" t="s">
        <v>526</v>
      </c>
      <c r="F293" s="49" t="s">
        <v>530</v>
      </c>
      <c r="G293" s="49" t="s">
        <v>527</v>
      </c>
      <c r="H293" s="170">
        <v>3222081</v>
      </c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</row>
    <row r="294" spans="1:27">
      <c r="A294" s="49"/>
      <c r="B294" s="49" t="s">
        <v>810</v>
      </c>
      <c r="C294" s="169">
        <v>44452</v>
      </c>
      <c r="D294" s="49" t="s">
        <v>518</v>
      </c>
      <c r="E294" s="49" t="s">
        <v>370</v>
      </c>
      <c r="F294" s="49" t="s">
        <v>519</v>
      </c>
      <c r="G294" s="49" t="s">
        <v>531</v>
      </c>
      <c r="H294" s="170">
        <v>371600</v>
      </c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</row>
    <row r="295" spans="1:27">
      <c r="A295" s="49"/>
      <c r="B295" s="49" t="s">
        <v>811</v>
      </c>
      <c r="C295" s="169">
        <v>44454</v>
      </c>
      <c r="D295" s="49" t="s">
        <v>518</v>
      </c>
      <c r="E295" s="49" t="s">
        <v>526</v>
      </c>
      <c r="F295" s="49" t="s">
        <v>530</v>
      </c>
      <c r="G295" s="49" t="s">
        <v>531</v>
      </c>
      <c r="H295" s="170">
        <v>1365000</v>
      </c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</row>
    <row r="296" spans="1:27">
      <c r="A296" s="49"/>
      <c r="B296" s="49" t="s">
        <v>812</v>
      </c>
      <c r="C296" s="169">
        <v>44454</v>
      </c>
      <c r="D296" s="49" t="s">
        <v>518</v>
      </c>
      <c r="E296" s="49" t="s">
        <v>370</v>
      </c>
      <c r="F296" s="49" t="s">
        <v>519</v>
      </c>
      <c r="G296" s="49" t="s">
        <v>523</v>
      </c>
      <c r="H296" s="170">
        <v>24000000</v>
      </c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</row>
    <row r="297" spans="1:27">
      <c r="A297" s="49"/>
      <c r="B297" s="49" t="s">
        <v>813</v>
      </c>
      <c r="C297" s="169">
        <v>44454</v>
      </c>
      <c r="D297" s="49" t="s">
        <v>518</v>
      </c>
      <c r="E297" s="49" t="s">
        <v>370</v>
      </c>
      <c r="F297" s="49" t="s">
        <v>522</v>
      </c>
      <c r="G297" s="49" t="s">
        <v>516</v>
      </c>
      <c r="H297" s="170">
        <v>7700000</v>
      </c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</row>
    <row r="298" spans="1:27">
      <c r="A298" s="49"/>
      <c r="B298" s="49" t="s">
        <v>814</v>
      </c>
      <c r="C298" s="169">
        <v>44455</v>
      </c>
      <c r="D298" s="49" t="s">
        <v>518</v>
      </c>
      <c r="E298" s="49" t="s">
        <v>526</v>
      </c>
      <c r="F298" s="49" t="s">
        <v>519</v>
      </c>
      <c r="G298" s="49" t="s">
        <v>527</v>
      </c>
      <c r="H298" s="170">
        <v>4578800</v>
      </c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</row>
    <row r="299" spans="1:27">
      <c r="A299" s="49"/>
      <c r="B299" s="49" t="s">
        <v>815</v>
      </c>
      <c r="C299" s="169">
        <v>44460</v>
      </c>
      <c r="D299" s="49" t="s">
        <v>525</v>
      </c>
      <c r="E299" s="49" t="s">
        <v>552</v>
      </c>
      <c r="F299" s="49" t="s">
        <v>519</v>
      </c>
      <c r="G299" s="49" t="s">
        <v>527</v>
      </c>
      <c r="H299" s="170">
        <v>2477200</v>
      </c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</row>
    <row r="300" spans="1:27">
      <c r="A300" s="49"/>
      <c r="B300" s="49" t="s">
        <v>816</v>
      </c>
      <c r="C300" s="169">
        <v>44461</v>
      </c>
      <c r="D300" s="49" t="s">
        <v>518</v>
      </c>
      <c r="E300" s="49" t="s">
        <v>370</v>
      </c>
      <c r="F300" s="49" t="s">
        <v>519</v>
      </c>
      <c r="G300" s="49" t="s">
        <v>534</v>
      </c>
      <c r="H300" s="170">
        <v>3432600</v>
      </c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</row>
    <row r="301" spans="1:27">
      <c r="B301" s="49" t="s">
        <v>817</v>
      </c>
      <c r="C301" s="169">
        <v>44462</v>
      </c>
      <c r="D301" s="49" t="s">
        <v>525</v>
      </c>
      <c r="E301" s="49" t="s">
        <v>526</v>
      </c>
      <c r="F301" s="49" t="s">
        <v>519</v>
      </c>
      <c r="G301" s="49" t="s">
        <v>527</v>
      </c>
      <c r="H301" s="170">
        <v>172100</v>
      </c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</row>
    <row r="302" spans="1:27">
      <c r="B302" s="49" t="s">
        <v>818</v>
      </c>
      <c r="C302" s="169">
        <v>44462</v>
      </c>
      <c r="D302" s="49" t="s">
        <v>518</v>
      </c>
      <c r="E302" s="49" t="s">
        <v>370</v>
      </c>
      <c r="F302" s="49" t="s">
        <v>522</v>
      </c>
      <c r="G302" s="49" t="s">
        <v>523</v>
      </c>
      <c r="H302" s="170">
        <v>11147050</v>
      </c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</row>
    <row r="303" spans="1:27">
      <c r="B303" s="49" t="s">
        <v>819</v>
      </c>
      <c r="C303" s="169">
        <v>44462</v>
      </c>
      <c r="D303" s="49" t="s">
        <v>518</v>
      </c>
      <c r="E303" s="49" t="s">
        <v>370</v>
      </c>
      <c r="F303" s="49" t="s">
        <v>519</v>
      </c>
      <c r="G303" s="49" t="s">
        <v>534</v>
      </c>
      <c r="H303" s="170">
        <v>2007000</v>
      </c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</row>
    <row r="304" spans="1:27">
      <c r="B304" s="49" t="s">
        <v>820</v>
      </c>
      <c r="C304" s="169">
        <v>44463</v>
      </c>
      <c r="D304" s="49" t="s">
        <v>518</v>
      </c>
      <c r="E304" s="49" t="s">
        <v>370</v>
      </c>
      <c r="F304" s="49" t="s">
        <v>519</v>
      </c>
      <c r="G304" s="49" t="s">
        <v>523</v>
      </c>
      <c r="H304" s="170">
        <v>9404500</v>
      </c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</row>
    <row r="305" spans="2:27">
      <c r="B305" s="49" t="s">
        <v>821</v>
      </c>
      <c r="C305" s="169">
        <v>44463</v>
      </c>
      <c r="D305" s="49" t="s">
        <v>518</v>
      </c>
      <c r="E305" s="49" t="s">
        <v>370</v>
      </c>
      <c r="F305" s="49" t="s">
        <v>522</v>
      </c>
      <c r="G305" s="49" t="s">
        <v>523</v>
      </c>
      <c r="H305" s="170">
        <v>5056900</v>
      </c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</row>
    <row r="306" spans="2:27">
      <c r="B306" s="49" t="s">
        <v>822</v>
      </c>
      <c r="C306" s="169">
        <v>44465</v>
      </c>
      <c r="D306" s="49" t="s">
        <v>518</v>
      </c>
      <c r="E306" s="49" t="s">
        <v>526</v>
      </c>
      <c r="F306" s="49" t="s">
        <v>519</v>
      </c>
      <c r="G306" s="49" t="s">
        <v>527</v>
      </c>
      <c r="H306" s="170">
        <v>4577032</v>
      </c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</row>
    <row r="307" spans="2:27">
      <c r="B307" s="49" t="s">
        <v>823</v>
      </c>
      <c r="C307" s="169">
        <v>44465</v>
      </c>
      <c r="D307" s="49" t="s">
        <v>518</v>
      </c>
      <c r="E307" s="49" t="s">
        <v>370</v>
      </c>
      <c r="F307" s="49" t="s">
        <v>560</v>
      </c>
      <c r="G307" s="49" t="s">
        <v>534</v>
      </c>
      <c r="H307" s="170">
        <v>953100</v>
      </c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</row>
    <row r="308" spans="2:27">
      <c r="B308" s="49" t="s">
        <v>824</v>
      </c>
      <c r="C308" s="169">
        <v>44466</v>
      </c>
      <c r="D308" s="49" t="s">
        <v>525</v>
      </c>
      <c r="E308" s="49" t="s">
        <v>370</v>
      </c>
      <c r="F308" s="49" t="s">
        <v>522</v>
      </c>
      <c r="G308" s="49" t="s">
        <v>587</v>
      </c>
      <c r="H308" s="170">
        <v>2562500</v>
      </c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</row>
    <row r="309" spans="2:27">
      <c r="B309" s="49" t="s">
        <v>825</v>
      </c>
      <c r="C309" s="169">
        <v>44467</v>
      </c>
      <c r="D309" s="49" t="s">
        <v>518</v>
      </c>
      <c r="E309" s="49" t="s">
        <v>370</v>
      </c>
      <c r="F309" s="49" t="s">
        <v>519</v>
      </c>
      <c r="G309" s="49" t="s">
        <v>534</v>
      </c>
      <c r="H309" s="170">
        <v>6908000</v>
      </c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</row>
    <row r="310" spans="2:27">
      <c r="B310" s="49" t="s">
        <v>826</v>
      </c>
      <c r="C310" s="169">
        <v>44468</v>
      </c>
      <c r="D310" s="49" t="s">
        <v>518</v>
      </c>
      <c r="E310" s="49" t="s">
        <v>552</v>
      </c>
      <c r="F310" s="49" t="s">
        <v>530</v>
      </c>
      <c r="G310" s="49" t="s">
        <v>569</v>
      </c>
      <c r="H310" s="170">
        <v>1588100</v>
      </c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</row>
    <row r="311" spans="2:27">
      <c r="B311" s="49" t="s">
        <v>827</v>
      </c>
      <c r="C311" s="169">
        <v>44469</v>
      </c>
      <c r="D311" s="49" t="s">
        <v>518</v>
      </c>
      <c r="E311" s="49" t="s">
        <v>370</v>
      </c>
      <c r="F311" s="49" t="s">
        <v>519</v>
      </c>
      <c r="G311" s="49" t="s">
        <v>523</v>
      </c>
      <c r="H311" s="170">
        <v>311200</v>
      </c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</row>
    <row r="312" spans="2:27">
      <c r="B312" s="49" t="s">
        <v>828</v>
      </c>
      <c r="C312" s="169">
        <v>44470</v>
      </c>
      <c r="D312" s="49" t="s">
        <v>518</v>
      </c>
      <c r="E312" s="49" t="s">
        <v>370</v>
      </c>
      <c r="F312" s="49" t="s">
        <v>519</v>
      </c>
      <c r="G312" s="49" t="s">
        <v>534</v>
      </c>
      <c r="H312" s="170">
        <v>14850000</v>
      </c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</row>
    <row r="313" spans="2:27">
      <c r="B313" s="49" t="s">
        <v>829</v>
      </c>
      <c r="C313" s="169">
        <v>44470</v>
      </c>
      <c r="D313" s="49" t="s">
        <v>518</v>
      </c>
      <c r="E313" s="49" t="s">
        <v>370</v>
      </c>
      <c r="F313" s="49" t="s">
        <v>519</v>
      </c>
      <c r="G313" s="49" t="s">
        <v>534</v>
      </c>
      <c r="H313" s="170">
        <v>1557500</v>
      </c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</row>
    <row r="314" spans="2:27">
      <c r="B314" s="49" t="s">
        <v>830</v>
      </c>
      <c r="C314" s="169">
        <v>44470</v>
      </c>
      <c r="D314" s="49" t="s">
        <v>518</v>
      </c>
      <c r="E314" s="49" t="s">
        <v>370</v>
      </c>
      <c r="F314" s="49" t="s">
        <v>519</v>
      </c>
      <c r="G314" s="49" t="s">
        <v>534</v>
      </c>
      <c r="H314" s="170">
        <v>4267000</v>
      </c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</row>
    <row r="315" spans="2:27">
      <c r="B315" s="49" t="s">
        <v>831</v>
      </c>
      <c r="C315" s="169">
        <v>44472</v>
      </c>
      <c r="D315" s="49" t="s">
        <v>518</v>
      </c>
      <c r="E315" s="49" t="s">
        <v>526</v>
      </c>
      <c r="F315" s="49" t="s">
        <v>519</v>
      </c>
      <c r="G315" s="49" t="s">
        <v>523</v>
      </c>
      <c r="H315" s="170">
        <v>1702350</v>
      </c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</row>
    <row r="316" spans="2:27">
      <c r="B316" s="49" t="s">
        <v>832</v>
      </c>
      <c r="C316" s="169">
        <v>44473</v>
      </c>
      <c r="D316" s="49" t="s">
        <v>518</v>
      </c>
      <c r="E316" s="49" t="s">
        <v>370</v>
      </c>
      <c r="F316" s="49" t="s">
        <v>519</v>
      </c>
      <c r="G316" s="49" t="s">
        <v>534</v>
      </c>
      <c r="H316" s="170">
        <v>280600</v>
      </c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</row>
    <row r="317" spans="2:27">
      <c r="B317" s="49" t="s">
        <v>833</v>
      </c>
      <c r="C317" s="169">
        <v>44473</v>
      </c>
      <c r="D317" s="49" t="s">
        <v>518</v>
      </c>
      <c r="E317" s="49" t="s">
        <v>526</v>
      </c>
      <c r="F317" s="49" t="s">
        <v>530</v>
      </c>
      <c r="G317" s="49" t="s">
        <v>534</v>
      </c>
      <c r="H317" s="170">
        <v>2025100</v>
      </c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</row>
    <row r="318" spans="2:27">
      <c r="B318" s="49" t="s">
        <v>834</v>
      </c>
      <c r="C318" s="169">
        <v>44473</v>
      </c>
      <c r="D318" s="49" t="s">
        <v>518</v>
      </c>
      <c r="E318" s="49" t="s">
        <v>370</v>
      </c>
      <c r="F318" s="49" t="s">
        <v>519</v>
      </c>
      <c r="G318" s="49" t="s">
        <v>523</v>
      </c>
      <c r="H318" s="170">
        <v>6748000</v>
      </c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</row>
    <row r="319" spans="2:27">
      <c r="B319" s="49" t="s">
        <v>835</v>
      </c>
      <c r="C319" s="169">
        <v>44474</v>
      </c>
      <c r="D319" s="49" t="s">
        <v>518</v>
      </c>
      <c r="E319" s="49" t="s">
        <v>526</v>
      </c>
      <c r="F319" s="49" t="s">
        <v>522</v>
      </c>
      <c r="G319" s="49" t="s">
        <v>565</v>
      </c>
      <c r="H319" s="170">
        <v>2067500</v>
      </c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</row>
    <row r="320" spans="2:27">
      <c r="B320" s="49" t="s">
        <v>836</v>
      </c>
      <c r="C320" s="169">
        <v>44474</v>
      </c>
      <c r="D320" s="49" t="s">
        <v>518</v>
      </c>
      <c r="E320" s="49" t="s">
        <v>370</v>
      </c>
      <c r="F320" s="49" t="s">
        <v>519</v>
      </c>
      <c r="G320" s="49" t="s">
        <v>523</v>
      </c>
      <c r="H320" s="170">
        <v>3235700</v>
      </c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</row>
    <row r="321" spans="2:27">
      <c r="B321" s="49" t="s">
        <v>837</v>
      </c>
      <c r="C321" s="169">
        <v>44476</v>
      </c>
      <c r="D321" s="49" t="s">
        <v>518</v>
      </c>
      <c r="E321" s="49" t="s">
        <v>370</v>
      </c>
      <c r="F321" s="49" t="s">
        <v>519</v>
      </c>
      <c r="G321" s="49" t="s">
        <v>531</v>
      </c>
      <c r="H321" s="170">
        <v>2356100</v>
      </c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</row>
    <row r="322" spans="2:27">
      <c r="B322" s="49" t="s">
        <v>838</v>
      </c>
      <c r="C322" s="169">
        <v>44476</v>
      </c>
      <c r="D322" s="49" t="s">
        <v>518</v>
      </c>
      <c r="E322" s="49" t="s">
        <v>370</v>
      </c>
      <c r="F322" s="49" t="s">
        <v>519</v>
      </c>
      <c r="G322" s="49" t="s">
        <v>523</v>
      </c>
      <c r="H322" s="170">
        <v>7932500</v>
      </c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</row>
    <row r="323" spans="2:27">
      <c r="B323" s="49" t="s">
        <v>839</v>
      </c>
      <c r="C323" s="169">
        <v>44479</v>
      </c>
      <c r="D323" s="49" t="s">
        <v>518</v>
      </c>
      <c r="E323" s="49" t="s">
        <v>370</v>
      </c>
      <c r="F323" s="49" t="s">
        <v>519</v>
      </c>
      <c r="G323" s="49" t="s">
        <v>534</v>
      </c>
      <c r="H323" s="170">
        <v>1851125</v>
      </c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</row>
    <row r="324" spans="2:27">
      <c r="B324" s="49" t="s">
        <v>840</v>
      </c>
      <c r="C324" s="169">
        <v>44480</v>
      </c>
      <c r="D324" s="49" t="s">
        <v>518</v>
      </c>
      <c r="E324" s="49" t="s">
        <v>370</v>
      </c>
      <c r="F324" s="49" t="s">
        <v>519</v>
      </c>
      <c r="G324" s="49" t="s">
        <v>523</v>
      </c>
      <c r="H324" s="170">
        <v>8345500</v>
      </c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</row>
    <row r="325" spans="2:27">
      <c r="B325" s="49" t="s">
        <v>841</v>
      </c>
      <c r="C325" s="169">
        <v>44480</v>
      </c>
      <c r="D325" s="49" t="s">
        <v>518</v>
      </c>
      <c r="E325" s="49" t="s">
        <v>370</v>
      </c>
      <c r="F325" s="49" t="s">
        <v>519</v>
      </c>
      <c r="G325" s="49" t="s">
        <v>516</v>
      </c>
      <c r="H325" s="170">
        <v>2400000</v>
      </c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</row>
    <row r="326" spans="2:27">
      <c r="B326" s="49" t="s">
        <v>842</v>
      </c>
      <c r="C326" s="169">
        <v>44481</v>
      </c>
      <c r="D326" s="49" t="s">
        <v>518</v>
      </c>
      <c r="E326" s="49" t="s">
        <v>526</v>
      </c>
      <c r="F326" s="49" t="s">
        <v>519</v>
      </c>
      <c r="G326" s="49" t="s">
        <v>531</v>
      </c>
      <c r="H326" s="170">
        <v>1675000</v>
      </c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</row>
    <row r="327" spans="2:27">
      <c r="B327" s="49" t="s">
        <v>843</v>
      </c>
      <c r="C327" s="169">
        <v>44482</v>
      </c>
      <c r="D327" s="49" t="s">
        <v>518</v>
      </c>
      <c r="E327" s="49" t="s">
        <v>552</v>
      </c>
      <c r="F327" s="49" t="s">
        <v>519</v>
      </c>
      <c r="G327" s="49" t="s">
        <v>534</v>
      </c>
      <c r="H327" s="170">
        <v>145680</v>
      </c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</row>
    <row r="328" spans="2:27">
      <c r="B328" s="49" t="s">
        <v>844</v>
      </c>
      <c r="C328" s="169">
        <v>44483</v>
      </c>
      <c r="D328" s="49" t="s">
        <v>518</v>
      </c>
      <c r="E328" s="49" t="s">
        <v>370</v>
      </c>
      <c r="F328" s="49" t="s">
        <v>519</v>
      </c>
      <c r="G328" s="49" t="s">
        <v>534</v>
      </c>
      <c r="H328" s="170">
        <v>13900000</v>
      </c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</row>
    <row r="329" spans="2:27">
      <c r="B329" s="49" t="s">
        <v>845</v>
      </c>
      <c r="C329" s="169">
        <v>44483</v>
      </c>
      <c r="D329" s="49" t="s">
        <v>518</v>
      </c>
      <c r="E329" s="49" t="s">
        <v>370</v>
      </c>
      <c r="F329" s="49" t="s">
        <v>519</v>
      </c>
      <c r="G329" s="49" t="s">
        <v>534</v>
      </c>
      <c r="H329" s="170">
        <v>13575000</v>
      </c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</row>
    <row r="330" spans="2:27">
      <c r="B330" s="49" t="s">
        <v>846</v>
      </c>
      <c r="C330" s="169">
        <v>44483</v>
      </c>
      <c r="D330" s="49" t="s">
        <v>518</v>
      </c>
      <c r="E330" s="49" t="s">
        <v>370</v>
      </c>
      <c r="F330" s="49" t="s">
        <v>560</v>
      </c>
      <c r="G330" s="49" t="s">
        <v>534</v>
      </c>
      <c r="H330" s="170">
        <v>5950500</v>
      </c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</row>
    <row r="331" spans="2:27">
      <c r="B331" s="49" t="s">
        <v>847</v>
      </c>
      <c r="C331" s="169">
        <v>44484</v>
      </c>
      <c r="D331" s="49" t="s">
        <v>518</v>
      </c>
      <c r="E331" s="49" t="s">
        <v>371</v>
      </c>
      <c r="F331" s="49" t="s">
        <v>530</v>
      </c>
      <c r="G331" s="49" t="s">
        <v>548</v>
      </c>
      <c r="H331" s="170">
        <v>1569440</v>
      </c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</row>
    <row r="332" spans="2:27">
      <c r="B332" s="49" t="s">
        <v>848</v>
      </c>
      <c r="C332" s="169">
        <v>44486</v>
      </c>
      <c r="D332" s="49" t="s">
        <v>518</v>
      </c>
      <c r="E332" s="49" t="s">
        <v>370</v>
      </c>
      <c r="F332" s="49" t="s">
        <v>530</v>
      </c>
      <c r="G332" s="49" t="s">
        <v>520</v>
      </c>
      <c r="H332" s="170">
        <v>2131900</v>
      </c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</row>
    <row r="333" spans="2:27">
      <c r="B333" s="49" t="s">
        <v>849</v>
      </c>
      <c r="C333" s="169">
        <v>44486</v>
      </c>
      <c r="D333" s="49" t="s">
        <v>518</v>
      </c>
      <c r="E333" s="49" t="s">
        <v>526</v>
      </c>
      <c r="F333" s="49" t="s">
        <v>519</v>
      </c>
      <c r="G333" s="49" t="s">
        <v>527</v>
      </c>
      <c r="H333" s="170">
        <v>631410</v>
      </c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</row>
    <row r="334" spans="2:27">
      <c r="B334" s="49" t="s">
        <v>850</v>
      </c>
      <c r="C334" s="169">
        <v>44487</v>
      </c>
      <c r="D334" s="49" t="s">
        <v>518</v>
      </c>
      <c r="E334" s="49" t="s">
        <v>370</v>
      </c>
      <c r="F334" s="49" t="s">
        <v>530</v>
      </c>
      <c r="G334" s="49" t="s">
        <v>531</v>
      </c>
      <c r="H334" s="170">
        <v>1856637</v>
      </c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</row>
    <row r="335" spans="2:27">
      <c r="B335" s="49" t="s">
        <v>851</v>
      </c>
      <c r="C335" s="169">
        <v>44489</v>
      </c>
      <c r="D335" s="49" t="s">
        <v>518</v>
      </c>
      <c r="E335" s="49" t="s">
        <v>526</v>
      </c>
      <c r="F335" s="49" t="s">
        <v>519</v>
      </c>
      <c r="G335" s="49" t="s">
        <v>587</v>
      </c>
      <c r="H335" s="170">
        <v>2321900</v>
      </c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</row>
    <row r="336" spans="2:27">
      <c r="B336" s="49" t="s">
        <v>852</v>
      </c>
      <c r="C336" s="169">
        <v>44489</v>
      </c>
      <c r="D336" s="49" t="s">
        <v>518</v>
      </c>
      <c r="E336" s="49" t="s">
        <v>370</v>
      </c>
      <c r="F336" s="49" t="s">
        <v>519</v>
      </c>
      <c r="G336" s="49" t="s">
        <v>527</v>
      </c>
      <c r="H336" s="170">
        <v>4726686</v>
      </c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</row>
    <row r="337" spans="2:27">
      <c r="B337" s="49" t="s">
        <v>853</v>
      </c>
      <c r="C337" s="169">
        <v>44490</v>
      </c>
      <c r="D337" s="49" t="s">
        <v>518</v>
      </c>
      <c r="E337" s="49" t="s">
        <v>552</v>
      </c>
      <c r="F337" s="49" t="s">
        <v>519</v>
      </c>
      <c r="G337" s="49" t="s">
        <v>548</v>
      </c>
      <c r="H337" s="170">
        <v>1444255</v>
      </c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</row>
    <row r="338" spans="2:27">
      <c r="B338" s="49" t="s">
        <v>854</v>
      </c>
      <c r="C338" s="169">
        <v>44490</v>
      </c>
      <c r="D338" s="49" t="s">
        <v>518</v>
      </c>
      <c r="E338" s="49" t="s">
        <v>370</v>
      </c>
      <c r="F338" s="49" t="s">
        <v>519</v>
      </c>
      <c r="G338" s="49" t="s">
        <v>534</v>
      </c>
      <c r="H338" s="170">
        <v>1830900</v>
      </c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</row>
    <row r="339" spans="2:27">
      <c r="B339" s="49" t="s">
        <v>855</v>
      </c>
      <c r="C339" s="169">
        <v>44491</v>
      </c>
      <c r="D339" s="49" t="s">
        <v>518</v>
      </c>
      <c r="E339" s="49" t="s">
        <v>552</v>
      </c>
      <c r="F339" s="49" t="s">
        <v>519</v>
      </c>
      <c r="G339" s="49" t="s">
        <v>548</v>
      </c>
      <c r="H339" s="170">
        <v>1325200</v>
      </c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</row>
    <row r="340" spans="2:27">
      <c r="B340" s="49" t="s">
        <v>856</v>
      </c>
      <c r="C340" s="169">
        <v>44491</v>
      </c>
      <c r="D340" s="49" t="s">
        <v>518</v>
      </c>
      <c r="E340" s="49" t="s">
        <v>370</v>
      </c>
      <c r="F340" s="49" t="s">
        <v>519</v>
      </c>
      <c r="G340" s="49" t="s">
        <v>534</v>
      </c>
      <c r="H340" s="170">
        <v>1267625</v>
      </c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</row>
    <row r="341" spans="2:27">
      <c r="B341" s="49" t="s">
        <v>857</v>
      </c>
      <c r="C341" s="169">
        <v>44491</v>
      </c>
      <c r="D341" s="49" t="s">
        <v>525</v>
      </c>
      <c r="E341" s="49" t="s">
        <v>370</v>
      </c>
      <c r="F341" s="49" t="s">
        <v>560</v>
      </c>
      <c r="G341" s="49" t="s">
        <v>527</v>
      </c>
      <c r="H341" s="170">
        <v>3409000</v>
      </c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</row>
    <row r="342" spans="2:27">
      <c r="B342" s="49" t="s">
        <v>858</v>
      </c>
      <c r="C342" s="169">
        <v>44492</v>
      </c>
      <c r="D342" s="49" t="s">
        <v>518</v>
      </c>
      <c r="E342" s="49" t="s">
        <v>370</v>
      </c>
      <c r="F342" s="49" t="s">
        <v>519</v>
      </c>
      <c r="G342" s="49" t="s">
        <v>523</v>
      </c>
      <c r="H342" s="170">
        <v>33250000</v>
      </c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</row>
    <row r="343" spans="2:27">
      <c r="B343" s="49" t="s">
        <v>859</v>
      </c>
      <c r="C343" s="169">
        <v>44492</v>
      </c>
      <c r="D343" s="49" t="s">
        <v>518</v>
      </c>
      <c r="E343" s="49" t="s">
        <v>370</v>
      </c>
      <c r="F343" s="49" t="s">
        <v>519</v>
      </c>
      <c r="G343" s="49" t="s">
        <v>523</v>
      </c>
      <c r="H343" s="170">
        <v>320100</v>
      </c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</row>
    <row r="344" spans="2:27">
      <c r="B344" s="49" t="s">
        <v>860</v>
      </c>
      <c r="C344" s="169">
        <v>44492</v>
      </c>
      <c r="D344" s="49" t="s">
        <v>518</v>
      </c>
      <c r="E344" s="49" t="s">
        <v>526</v>
      </c>
      <c r="F344" s="49" t="s">
        <v>530</v>
      </c>
      <c r="G344" s="49" t="s">
        <v>523</v>
      </c>
      <c r="H344" s="170">
        <v>275000</v>
      </c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</row>
    <row r="345" spans="2:27">
      <c r="B345" s="49" t="s">
        <v>861</v>
      </c>
      <c r="C345" s="169">
        <v>44493</v>
      </c>
      <c r="D345" s="49" t="s">
        <v>518</v>
      </c>
      <c r="E345" s="49" t="s">
        <v>526</v>
      </c>
      <c r="F345" s="49" t="s">
        <v>530</v>
      </c>
      <c r="G345" s="49" t="s">
        <v>523</v>
      </c>
      <c r="H345" s="170">
        <v>1519100</v>
      </c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</row>
    <row r="346" spans="2:27">
      <c r="B346" s="49" t="s">
        <v>862</v>
      </c>
      <c r="C346" s="169">
        <v>44495</v>
      </c>
      <c r="D346" s="49" t="s">
        <v>525</v>
      </c>
      <c r="E346" s="49" t="s">
        <v>526</v>
      </c>
      <c r="F346" s="49" t="s">
        <v>519</v>
      </c>
      <c r="G346" s="49" t="s">
        <v>527</v>
      </c>
      <c r="H346" s="170">
        <v>2182250</v>
      </c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</row>
    <row r="347" spans="2:27">
      <c r="B347" s="49" t="s">
        <v>863</v>
      </c>
      <c r="C347" s="169">
        <v>44496</v>
      </c>
      <c r="D347" s="49" t="s">
        <v>525</v>
      </c>
      <c r="E347" s="49" t="s">
        <v>526</v>
      </c>
      <c r="F347" s="49" t="s">
        <v>519</v>
      </c>
      <c r="G347" s="49" t="s">
        <v>527</v>
      </c>
      <c r="H347" s="170">
        <v>4328620</v>
      </c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</row>
    <row r="348" spans="2:27">
      <c r="B348" s="49" t="s">
        <v>864</v>
      </c>
      <c r="C348" s="169">
        <v>44496</v>
      </c>
      <c r="D348" s="49" t="s">
        <v>518</v>
      </c>
      <c r="E348" s="49" t="s">
        <v>370</v>
      </c>
      <c r="F348" s="49" t="s">
        <v>530</v>
      </c>
      <c r="G348" s="49" t="s">
        <v>523</v>
      </c>
      <c r="H348" s="170">
        <v>1840000</v>
      </c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</row>
    <row r="349" spans="2:27">
      <c r="B349" s="49" t="s">
        <v>865</v>
      </c>
      <c r="C349" s="169">
        <v>44497</v>
      </c>
      <c r="D349" s="49" t="s">
        <v>518</v>
      </c>
      <c r="E349" s="49" t="s">
        <v>370</v>
      </c>
      <c r="F349" s="49" t="s">
        <v>519</v>
      </c>
      <c r="G349" s="49" t="s">
        <v>534</v>
      </c>
      <c r="H349" s="170">
        <v>21250000</v>
      </c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</row>
    <row r="350" spans="2:27">
      <c r="B350" s="49" t="s">
        <v>866</v>
      </c>
      <c r="C350" s="169">
        <v>44497</v>
      </c>
      <c r="D350" s="49" t="s">
        <v>525</v>
      </c>
      <c r="E350" s="49" t="s">
        <v>370</v>
      </c>
      <c r="F350" s="49" t="s">
        <v>519</v>
      </c>
      <c r="G350" s="49" t="s">
        <v>527</v>
      </c>
      <c r="H350" s="170">
        <v>2534633</v>
      </c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</row>
    <row r="351" spans="2:27">
      <c r="B351" s="49" t="s">
        <v>867</v>
      </c>
      <c r="C351" s="169">
        <v>44497</v>
      </c>
      <c r="D351" s="49" t="s">
        <v>518</v>
      </c>
      <c r="E351" s="49" t="s">
        <v>370</v>
      </c>
      <c r="F351" s="49" t="s">
        <v>519</v>
      </c>
      <c r="G351" s="49" t="s">
        <v>523</v>
      </c>
      <c r="H351" s="170">
        <v>2494300</v>
      </c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</row>
    <row r="352" spans="2:27">
      <c r="B352" s="49" t="s">
        <v>868</v>
      </c>
      <c r="C352" s="169">
        <v>44497</v>
      </c>
      <c r="D352" s="49" t="s">
        <v>518</v>
      </c>
      <c r="E352" s="49" t="s">
        <v>370</v>
      </c>
      <c r="F352" s="49" t="s">
        <v>519</v>
      </c>
      <c r="G352" s="49" t="s">
        <v>523</v>
      </c>
      <c r="H352" s="170">
        <v>2562500</v>
      </c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</row>
    <row r="353" spans="2:27">
      <c r="B353" s="49" t="s">
        <v>869</v>
      </c>
      <c r="C353" s="169">
        <v>44498</v>
      </c>
      <c r="D353" s="49" t="s">
        <v>518</v>
      </c>
      <c r="E353" s="49" t="s">
        <v>526</v>
      </c>
      <c r="F353" s="49" t="s">
        <v>530</v>
      </c>
      <c r="G353" s="49" t="s">
        <v>531</v>
      </c>
      <c r="H353" s="170">
        <v>685000</v>
      </c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</row>
    <row r="354" spans="2:27">
      <c r="B354" s="49" t="s">
        <v>870</v>
      </c>
      <c r="C354" s="169">
        <v>44498</v>
      </c>
      <c r="D354" s="49" t="s">
        <v>518</v>
      </c>
      <c r="E354" s="49" t="s">
        <v>370</v>
      </c>
      <c r="F354" s="49" t="s">
        <v>530</v>
      </c>
      <c r="G354" s="49" t="s">
        <v>531</v>
      </c>
      <c r="H354" s="170">
        <v>503000</v>
      </c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</row>
    <row r="355" spans="2:27">
      <c r="B355" s="49" t="s">
        <v>871</v>
      </c>
      <c r="C355" s="169">
        <v>44498</v>
      </c>
      <c r="D355" s="49" t="s">
        <v>518</v>
      </c>
      <c r="E355" s="49" t="s">
        <v>370</v>
      </c>
      <c r="F355" s="49" t="s">
        <v>519</v>
      </c>
      <c r="G355" s="49" t="s">
        <v>523</v>
      </c>
      <c r="H355" s="170">
        <v>10259600</v>
      </c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</row>
    <row r="356" spans="2:27">
      <c r="B356" s="49" t="s">
        <v>872</v>
      </c>
      <c r="C356" s="169">
        <v>44499</v>
      </c>
      <c r="D356" s="49" t="s">
        <v>518</v>
      </c>
      <c r="E356" s="49" t="s">
        <v>370</v>
      </c>
      <c r="F356" s="49" t="s">
        <v>560</v>
      </c>
      <c r="G356" s="49" t="s">
        <v>534</v>
      </c>
      <c r="H356" s="170">
        <v>3798400</v>
      </c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</row>
    <row r="357" spans="2:27">
      <c r="B357" s="49" t="s">
        <v>873</v>
      </c>
      <c r="C357" s="169">
        <v>44499</v>
      </c>
      <c r="D357" s="49" t="s">
        <v>518</v>
      </c>
      <c r="E357" s="49" t="s">
        <v>370</v>
      </c>
      <c r="F357" s="49" t="s">
        <v>530</v>
      </c>
      <c r="G357" s="49" t="s">
        <v>520</v>
      </c>
      <c r="H357" s="170">
        <v>2269865</v>
      </c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</row>
    <row r="358" spans="2:27">
      <c r="B358" s="49" t="s">
        <v>874</v>
      </c>
      <c r="C358" s="169">
        <v>44500</v>
      </c>
      <c r="D358" s="49" t="s">
        <v>518</v>
      </c>
      <c r="E358" s="49" t="s">
        <v>370</v>
      </c>
      <c r="F358" s="49" t="s">
        <v>519</v>
      </c>
      <c r="G358" s="49" t="s">
        <v>527</v>
      </c>
      <c r="H358" s="170">
        <v>2363700</v>
      </c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</row>
    <row r="359" spans="2:27">
      <c r="B359" s="49" t="s">
        <v>875</v>
      </c>
      <c r="C359" s="169">
        <v>44501</v>
      </c>
      <c r="D359" s="49" t="s">
        <v>518</v>
      </c>
      <c r="E359" s="49" t="s">
        <v>526</v>
      </c>
      <c r="F359" s="49" t="s">
        <v>530</v>
      </c>
      <c r="G359" s="49" t="s">
        <v>527</v>
      </c>
      <c r="H359" s="170">
        <v>1960200</v>
      </c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</row>
    <row r="360" spans="2:27">
      <c r="B360" s="49" t="s">
        <v>876</v>
      </c>
      <c r="C360" s="169">
        <v>44501</v>
      </c>
      <c r="D360" s="49" t="s">
        <v>518</v>
      </c>
      <c r="E360" s="49" t="s">
        <v>526</v>
      </c>
      <c r="F360" s="49" t="s">
        <v>522</v>
      </c>
      <c r="G360" s="49" t="s">
        <v>523</v>
      </c>
      <c r="H360" s="170">
        <v>16833800</v>
      </c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</row>
    <row r="361" spans="2:27">
      <c r="B361" s="49" t="s">
        <v>877</v>
      </c>
      <c r="C361" s="169">
        <v>44501</v>
      </c>
      <c r="D361" s="49" t="s">
        <v>525</v>
      </c>
      <c r="E361" s="49" t="s">
        <v>370</v>
      </c>
      <c r="F361" s="49" t="s">
        <v>560</v>
      </c>
      <c r="G361" s="49" t="s">
        <v>527</v>
      </c>
      <c r="H361" s="170">
        <v>4127900</v>
      </c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</row>
    <row r="362" spans="2:27">
      <c r="B362" s="49" t="s">
        <v>878</v>
      </c>
      <c r="C362" s="169">
        <v>44503</v>
      </c>
      <c r="D362" s="49" t="s">
        <v>518</v>
      </c>
      <c r="E362" s="49" t="s">
        <v>370</v>
      </c>
      <c r="F362" s="49" t="s">
        <v>530</v>
      </c>
      <c r="G362" s="49" t="s">
        <v>534</v>
      </c>
      <c r="H362" s="170">
        <v>2753500</v>
      </c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</row>
    <row r="363" spans="2:27">
      <c r="B363" s="49" t="s">
        <v>879</v>
      </c>
      <c r="C363" s="169">
        <v>44504</v>
      </c>
      <c r="D363" s="49" t="s">
        <v>518</v>
      </c>
      <c r="E363" s="49" t="s">
        <v>370</v>
      </c>
      <c r="F363" s="49" t="s">
        <v>519</v>
      </c>
      <c r="G363" s="49" t="s">
        <v>534</v>
      </c>
      <c r="H363" s="170">
        <v>10518041</v>
      </c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</row>
    <row r="364" spans="2:27">
      <c r="B364" s="49" t="s">
        <v>880</v>
      </c>
      <c r="C364" s="169">
        <v>44504</v>
      </c>
      <c r="D364" s="49" t="s">
        <v>518</v>
      </c>
      <c r="E364" s="49" t="s">
        <v>370</v>
      </c>
      <c r="F364" s="49" t="s">
        <v>519</v>
      </c>
      <c r="G364" s="49" t="s">
        <v>527</v>
      </c>
      <c r="H364" s="170">
        <v>1554500</v>
      </c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</row>
    <row r="365" spans="2:27">
      <c r="B365" s="49" t="s">
        <v>881</v>
      </c>
      <c r="C365" s="169">
        <v>44505</v>
      </c>
      <c r="D365" s="49" t="s">
        <v>518</v>
      </c>
      <c r="E365" s="49" t="s">
        <v>370</v>
      </c>
      <c r="F365" s="49" t="s">
        <v>519</v>
      </c>
      <c r="G365" s="49" t="s">
        <v>527</v>
      </c>
      <c r="H365" s="170">
        <v>1115870</v>
      </c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</row>
    <row r="366" spans="2:27">
      <c r="B366" s="49" t="s">
        <v>882</v>
      </c>
      <c r="C366" s="169">
        <v>44506</v>
      </c>
      <c r="D366" s="49" t="s">
        <v>518</v>
      </c>
      <c r="E366" s="49" t="s">
        <v>370</v>
      </c>
      <c r="F366" s="49" t="s">
        <v>519</v>
      </c>
      <c r="G366" s="49" t="s">
        <v>534</v>
      </c>
      <c r="H366" s="170">
        <v>15625000</v>
      </c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</row>
    <row r="367" spans="2:27">
      <c r="B367" s="49" t="s">
        <v>883</v>
      </c>
      <c r="C367" s="169">
        <v>44506</v>
      </c>
      <c r="D367" s="49" t="s">
        <v>518</v>
      </c>
      <c r="E367" s="49" t="s">
        <v>526</v>
      </c>
      <c r="F367" s="49" t="s">
        <v>519</v>
      </c>
      <c r="G367" s="49" t="s">
        <v>523</v>
      </c>
      <c r="H367" s="170">
        <v>787500</v>
      </c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</row>
    <row r="368" spans="2:27">
      <c r="B368" s="49" t="s">
        <v>884</v>
      </c>
      <c r="C368" s="169">
        <v>44507</v>
      </c>
      <c r="D368" s="49" t="s">
        <v>518</v>
      </c>
      <c r="E368" s="49" t="s">
        <v>370</v>
      </c>
      <c r="F368" s="49" t="s">
        <v>530</v>
      </c>
      <c r="G368" s="49" t="s">
        <v>523</v>
      </c>
      <c r="H368" s="170">
        <v>15750000</v>
      </c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</row>
    <row r="369" spans="2:27">
      <c r="B369" s="49" t="s">
        <v>885</v>
      </c>
      <c r="C369" s="169">
        <v>44507</v>
      </c>
      <c r="D369" s="49" t="s">
        <v>518</v>
      </c>
      <c r="E369" s="49" t="s">
        <v>371</v>
      </c>
      <c r="F369" s="49" t="s">
        <v>530</v>
      </c>
      <c r="G369" s="49" t="s">
        <v>520</v>
      </c>
      <c r="H369" s="170">
        <v>320000</v>
      </c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</row>
    <row r="370" spans="2:27">
      <c r="B370" s="49" t="s">
        <v>886</v>
      </c>
      <c r="C370" s="169">
        <v>44509</v>
      </c>
      <c r="D370" s="49" t="s">
        <v>525</v>
      </c>
      <c r="E370" s="49" t="s">
        <v>526</v>
      </c>
      <c r="F370" s="49" t="s">
        <v>519</v>
      </c>
      <c r="G370" s="49" t="s">
        <v>527</v>
      </c>
      <c r="H370" s="170">
        <v>2611400</v>
      </c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</row>
    <row r="371" spans="2:27">
      <c r="B371" s="49" t="s">
        <v>887</v>
      </c>
      <c r="C371" s="169">
        <v>44509</v>
      </c>
      <c r="D371" s="49" t="s">
        <v>525</v>
      </c>
      <c r="E371" s="49" t="s">
        <v>370</v>
      </c>
      <c r="F371" s="49" t="s">
        <v>560</v>
      </c>
      <c r="G371" s="49" t="s">
        <v>527</v>
      </c>
      <c r="H371" s="170">
        <v>2398000</v>
      </c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</row>
    <row r="372" spans="2:27">
      <c r="B372" s="49" t="s">
        <v>888</v>
      </c>
      <c r="C372" s="169">
        <v>44510</v>
      </c>
      <c r="D372" s="49" t="s">
        <v>518</v>
      </c>
      <c r="E372" s="49" t="s">
        <v>370</v>
      </c>
      <c r="F372" s="49" t="s">
        <v>519</v>
      </c>
      <c r="G372" s="49" t="s">
        <v>527</v>
      </c>
      <c r="H372" s="170">
        <v>2329942</v>
      </c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</row>
    <row r="373" spans="2:27">
      <c r="B373" s="49" t="s">
        <v>889</v>
      </c>
      <c r="C373" s="169">
        <v>44510</v>
      </c>
      <c r="D373" s="49" t="s">
        <v>518</v>
      </c>
      <c r="E373" s="49" t="s">
        <v>526</v>
      </c>
      <c r="F373" s="49" t="s">
        <v>519</v>
      </c>
      <c r="G373" s="49" t="s">
        <v>523</v>
      </c>
      <c r="H373" s="170">
        <v>1305100</v>
      </c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</row>
    <row r="374" spans="2:27">
      <c r="B374" s="49" t="s">
        <v>890</v>
      </c>
      <c r="C374" s="169">
        <v>44510</v>
      </c>
      <c r="D374" s="49" t="s">
        <v>525</v>
      </c>
      <c r="E374" s="49" t="s">
        <v>370</v>
      </c>
      <c r="F374" s="49" t="s">
        <v>519</v>
      </c>
      <c r="G374" s="49" t="s">
        <v>527</v>
      </c>
      <c r="H374" s="170">
        <v>4981500</v>
      </c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</row>
    <row r="375" spans="2:27">
      <c r="B375" s="49" t="s">
        <v>891</v>
      </c>
      <c r="C375" s="169">
        <v>44510</v>
      </c>
      <c r="D375" s="49" t="s">
        <v>518</v>
      </c>
      <c r="E375" s="49" t="s">
        <v>370</v>
      </c>
      <c r="F375" s="49" t="s">
        <v>522</v>
      </c>
      <c r="G375" s="49" t="s">
        <v>520</v>
      </c>
      <c r="H375" s="170">
        <v>535000</v>
      </c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</row>
    <row r="376" spans="2:27">
      <c r="B376" s="49" t="s">
        <v>892</v>
      </c>
      <c r="C376" s="169">
        <v>44510</v>
      </c>
      <c r="D376" s="49" t="s">
        <v>518</v>
      </c>
      <c r="E376" s="49" t="s">
        <v>370</v>
      </c>
      <c r="F376" s="49" t="s">
        <v>519</v>
      </c>
      <c r="G376" s="49" t="s">
        <v>523</v>
      </c>
      <c r="H376" s="170">
        <v>10397500</v>
      </c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</row>
    <row r="377" spans="2:27">
      <c r="B377" s="49" t="s">
        <v>893</v>
      </c>
      <c r="C377" s="169">
        <v>44511</v>
      </c>
      <c r="D377" s="49" t="s">
        <v>518</v>
      </c>
      <c r="E377" s="49" t="s">
        <v>370</v>
      </c>
      <c r="F377" s="49" t="s">
        <v>530</v>
      </c>
      <c r="G377" s="49" t="s">
        <v>523</v>
      </c>
      <c r="H377" s="170">
        <v>2003000</v>
      </c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</row>
    <row r="378" spans="2:27">
      <c r="B378" s="49" t="s">
        <v>894</v>
      </c>
      <c r="C378" s="169">
        <v>44511</v>
      </c>
      <c r="D378" s="49" t="s">
        <v>518</v>
      </c>
      <c r="E378" s="49" t="s">
        <v>370</v>
      </c>
      <c r="F378" s="49" t="s">
        <v>519</v>
      </c>
      <c r="G378" s="49" t="s">
        <v>534</v>
      </c>
      <c r="H378" s="170">
        <v>10808800</v>
      </c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</row>
    <row r="379" spans="2:27">
      <c r="B379" s="49" t="s">
        <v>895</v>
      </c>
      <c r="C379" s="169">
        <v>44511</v>
      </c>
      <c r="D379" s="49" t="s">
        <v>518</v>
      </c>
      <c r="E379" s="49" t="s">
        <v>370</v>
      </c>
      <c r="F379" s="49" t="s">
        <v>519</v>
      </c>
      <c r="G379" s="49" t="s">
        <v>523</v>
      </c>
      <c r="H379" s="170">
        <v>1962400</v>
      </c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</row>
    <row r="380" spans="2:27">
      <c r="B380" s="49" t="s">
        <v>896</v>
      </c>
      <c r="C380" s="169">
        <v>44512</v>
      </c>
      <c r="D380" s="49" t="s">
        <v>518</v>
      </c>
      <c r="E380" s="49" t="s">
        <v>370</v>
      </c>
      <c r="F380" s="49" t="s">
        <v>519</v>
      </c>
      <c r="G380" s="49" t="s">
        <v>523</v>
      </c>
      <c r="H380" s="170">
        <v>2423500</v>
      </c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</row>
    <row r="381" spans="2:27">
      <c r="B381" s="49" t="s">
        <v>897</v>
      </c>
      <c r="C381" s="169">
        <v>44512</v>
      </c>
      <c r="D381" s="49" t="s">
        <v>525</v>
      </c>
      <c r="E381" s="49" t="s">
        <v>370</v>
      </c>
      <c r="F381" s="49" t="s">
        <v>519</v>
      </c>
      <c r="G381" s="49" t="s">
        <v>527</v>
      </c>
      <c r="H381" s="170">
        <v>3067800</v>
      </c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</row>
    <row r="382" spans="2:27">
      <c r="B382" s="49" t="s">
        <v>898</v>
      </c>
      <c r="C382" s="169">
        <v>44513</v>
      </c>
      <c r="D382" s="49" t="s">
        <v>518</v>
      </c>
      <c r="E382" s="49" t="s">
        <v>371</v>
      </c>
      <c r="F382" s="49" t="s">
        <v>519</v>
      </c>
      <c r="G382" s="49" t="s">
        <v>548</v>
      </c>
      <c r="H382" s="170">
        <v>1202090</v>
      </c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</row>
    <row r="383" spans="2:27">
      <c r="B383" s="49" t="s">
        <v>899</v>
      </c>
      <c r="C383" s="169">
        <v>44513</v>
      </c>
      <c r="D383" s="49" t="s">
        <v>518</v>
      </c>
      <c r="E383" s="49" t="s">
        <v>370</v>
      </c>
      <c r="F383" s="49" t="s">
        <v>519</v>
      </c>
      <c r="G383" s="49" t="s">
        <v>523</v>
      </c>
      <c r="H383" s="170">
        <v>3062000</v>
      </c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</row>
    <row r="384" spans="2:27">
      <c r="B384" s="49" t="s">
        <v>900</v>
      </c>
      <c r="C384" s="169">
        <v>44513</v>
      </c>
      <c r="D384" s="49" t="s">
        <v>518</v>
      </c>
      <c r="E384" s="49" t="s">
        <v>370</v>
      </c>
      <c r="F384" s="49" t="s">
        <v>560</v>
      </c>
      <c r="G384" s="49" t="s">
        <v>587</v>
      </c>
      <c r="H384" s="170">
        <v>2815900</v>
      </c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</row>
    <row r="385" spans="2:27">
      <c r="B385" s="49" t="s">
        <v>901</v>
      </c>
      <c r="C385" s="169">
        <v>44513</v>
      </c>
      <c r="D385" s="49" t="s">
        <v>518</v>
      </c>
      <c r="E385" s="49" t="s">
        <v>552</v>
      </c>
      <c r="F385" s="49" t="s">
        <v>530</v>
      </c>
      <c r="G385" s="49" t="s">
        <v>523</v>
      </c>
      <c r="H385" s="170">
        <v>790000</v>
      </c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</row>
    <row r="386" spans="2:27">
      <c r="B386" s="49" t="s">
        <v>902</v>
      </c>
      <c r="C386" s="169">
        <v>44513</v>
      </c>
      <c r="D386" s="49" t="s">
        <v>518</v>
      </c>
      <c r="E386" s="49" t="s">
        <v>370</v>
      </c>
      <c r="F386" s="49" t="s">
        <v>522</v>
      </c>
      <c r="G386" s="49" t="s">
        <v>531</v>
      </c>
      <c r="H386" s="170">
        <v>1975000</v>
      </c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</row>
    <row r="387" spans="2:27">
      <c r="B387" s="49" t="s">
        <v>903</v>
      </c>
      <c r="C387" s="169">
        <v>44514</v>
      </c>
      <c r="D387" s="49" t="s">
        <v>518</v>
      </c>
      <c r="E387" s="49" t="s">
        <v>526</v>
      </c>
      <c r="F387" s="49" t="s">
        <v>530</v>
      </c>
      <c r="G387" s="49" t="s">
        <v>523</v>
      </c>
      <c r="H387" s="170">
        <v>2070000</v>
      </c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</row>
    <row r="388" spans="2:27">
      <c r="B388" s="49" t="s">
        <v>904</v>
      </c>
      <c r="C388" s="169">
        <v>44514</v>
      </c>
      <c r="D388" s="49" t="s">
        <v>518</v>
      </c>
      <c r="E388" s="49" t="s">
        <v>370</v>
      </c>
      <c r="F388" s="49" t="s">
        <v>519</v>
      </c>
      <c r="G388" s="49" t="s">
        <v>523</v>
      </c>
      <c r="H388" s="170">
        <v>847300</v>
      </c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</row>
    <row r="389" spans="2:27">
      <c r="B389" s="49" t="s">
        <v>905</v>
      </c>
      <c r="C389" s="169">
        <v>44515</v>
      </c>
      <c r="D389" s="49" t="s">
        <v>518</v>
      </c>
      <c r="E389" s="49" t="s">
        <v>370</v>
      </c>
      <c r="F389" s="49" t="s">
        <v>519</v>
      </c>
      <c r="G389" s="49" t="s">
        <v>523</v>
      </c>
      <c r="H389" s="170">
        <v>2029750</v>
      </c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</row>
    <row r="390" spans="2:27">
      <c r="B390" s="49" t="s">
        <v>906</v>
      </c>
      <c r="C390" s="169">
        <v>44516</v>
      </c>
      <c r="D390" s="49" t="s">
        <v>525</v>
      </c>
      <c r="E390" s="49" t="s">
        <v>370</v>
      </c>
      <c r="F390" s="49" t="s">
        <v>519</v>
      </c>
      <c r="G390" s="49" t="s">
        <v>527</v>
      </c>
      <c r="H390" s="170">
        <v>2636313</v>
      </c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</row>
    <row r="391" spans="2:27">
      <c r="B391" s="49" t="s">
        <v>907</v>
      </c>
      <c r="C391" s="169">
        <v>44516</v>
      </c>
      <c r="D391" s="49" t="s">
        <v>518</v>
      </c>
      <c r="E391" s="49" t="s">
        <v>370</v>
      </c>
      <c r="F391" s="49" t="s">
        <v>530</v>
      </c>
      <c r="G391" s="49" t="s">
        <v>531</v>
      </c>
      <c r="H391" s="170">
        <v>2080000</v>
      </c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</row>
    <row r="392" spans="2:27">
      <c r="B392" s="49" t="s">
        <v>908</v>
      </c>
      <c r="C392" s="169">
        <v>44516</v>
      </c>
      <c r="D392" s="49" t="s">
        <v>518</v>
      </c>
      <c r="E392" s="49" t="s">
        <v>370</v>
      </c>
      <c r="F392" s="49" t="s">
        <v>522</v>
      </c>
      <c r="G392" s="49" t="s">
        <v>520</v>
      </c>
      <c r="H392" s="170">
        <v>205000</v>
      </c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</row>
    <row r="393" spans="2:27">
      <c r="B393" s="49" t="s">
        <v>909</v>
      </c>
      <c r="C393" s="169">
        <v>44516</v>
      </c>
      <c r="D393" s="49" t="s">
        <v>518</v>
      </c>
      <c r="E393" s="49" t="s">
        <v>370</v>
      </c>
      <c r="F393" s="49" t="s">
        <v>519</v>
      </c>
      <c r="G393" s="49" t="s">
        <v>527</v>
      </c>
      <c r="H393" s="170">
        <v>1936200</v>
      </c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</row>
    <row r="394" spans="2:27">
      <c r="B394" s="49" t="s">
        <v>910</v>
      </c>
      <c r="C394" s="169">
        <v>44517</v>
      </c>
      <c r="D394" s="49" t="s">
        <v>518</v>
      </c>
      <c r="E394" s="49" t="s">
        <v>526</v>
      </c>
      <c r="F394" s="49" t="s">
        <v>519</v>
      </c>
      <c r="G394" s="49" t="s">
        <v>542</v>
      </c>
      <c r="H394" s="170">
        <v>1403100</v>
      </c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</row>
    <row r="395" spans="2:27">
      <c r="B395" s="49" t="s">
        <v>911</v>
      </c>
      <c r="C395" s="169">
        <v>44518</v>
      </c>
      <c r="D395" s="49" t="s">
        <v>518</v>
      </c>
      <c r="E395" s="49" t="s">
        <v>371</v>
      </c>
      <c r="F395" s="49" t="s">
        <v>519</v>
      </c>
      <c r="G395" s="49" t="s">
        <v>523</v>
      </c>
      <c r="H395" s="170">
        <v>315000</v>
      </c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</row>
    <row r="396" spans="2:27">
      <c r="B396" s="49" t="s">
        <v>912</v>
      </c>
      <c r="C396" s="169">
        <v>44519</v>
      </c>
      <c r="D396" s="49" t="s">
        <v>518</v>
      </c>
      <c r="E396" s="49" t="s">
        <v>370</v>
      </c>
      <c r="F396" s="49" t="s">
        <v>530</v>
      </c>
      <c r="G396" s="49" t="s">
        <v>523</v>
      </c>
      <c r="H396" s="170">
        <v>2000000</v>
      </c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</row>
    <row r="397" spans="2:27">
      <c r="B397" s="49" t="s">
        <v>913</v>
      </c>
      <c r="C397" s="169">
        <v>44519</v>
      </c>
      <c r="D397" s="49" t="s">
        <v>518</v>
      </c>
      <c r="E397" s="49" t="s">
        <v>370</v>
      </c>
      <c r="F397" s="49" t="s">
        <v>519</v>
      </c>
      <c r="G397" s="49" t="s">
        <v>523</v>
      </c>
      <c r="H397" s="170">
        <v>9900000</v>
      </c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</row>
    <row r="398" spans="2:27">
      <c r="B398" s="49" t="s">
        <v>914</v>
      </c>
      <c r="C398" s="169">
        <v>44519</v>
      </c>
      <c r="D398" s="49" t="s">
        <v>518</v>
      </c>
      <c r="E398" s="49" t="s">
        <v>371</v>
      </c>
      <c r="F398" s="49" t="s">
        <v>519</v>
      </c>
      <c r="G398" s="49" t="s">
        <v>531</v>
      </c>
      <c r="H398" s="170">
        <v>3255300</v>
      </c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</row>
    <row r="399" spans="2:27">
      <c r="B399" s="49" t="s">
        <v>915</v>
      </c>
      <c r="C399" s="169">
        <v>44519</v>
      </c>
      <c r="D399" s="49" t="s">
        <v>525</v>
      </c>
      <c r="E399" s="49" t="s">
        <v>370</v>
      </c>
      <c r="F399" s="49" t="s">
        <v>519</v>
      </c>
      <c r="G399" s="49" t="s">
        <v>527</v>
      </c>
      <c r="H399" s="170">
        <v>4477175</v>
      </c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</row>
    <row r="400" spans="2:27">
      <c r="B400" s="49" t="s">
        <v>916</v>
      </c>
      <c r="C400" s="169">
        <v>44519</v>
      </c>
      <c r="D400" s="49" t="s">
        <v>518</v>
      </c>
      <c r="E400" s="49" t="s">
        <v>370</v>
      </c>
      <c r="F400" s="49" t="s">
        <v>519</v>
      </c>
      <c r="G400" s="49" t="s">
        <v>531</v>
      </c>
      <c r="H400" s="170">
        <v>2395000</v>
      </c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</row>
    <row r="401" spans="2:27">
      <c r="B401" s="49" t="s">
        <v>917</v>
      </c>
      <c r="C401" s="169">
        <v>44520</v>
      </c>
      <c r="D401" s="49" t="s">
        <v>518</v>
      </c>
      <c r="E401" s="49" t="s">
        <v>370</v>
      </c>
      <c r="F401" s="49" t="s">
        <v>522</v>
      </c>
      <c r="G401" s="49" t="s">
        <v>523</v>
      </c>
      <c r="H401" s="170">
        <v>5550000</v>
      </c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</row>
    <row r="402" spans="2:27">
      <c r="B402" s="49" t="s">
        <v>918</v>
      </c>
      <c r="C402" s="169">
        <v>44521</v>
      </c>
      <c r="D402" s="49" t="s">
        <v>518</v>
      </c>
      <c r="E402" s="49" t="s">
        <v>370</v>
      </c>
      <c r="F402" s="49" t="s">
        <v>560</v>
      </c>
      <c r="G402" s="49" t="s">
        <v>534</v>
      </c>
      <c r="H402" s="170">
        <v>1922800</v>
      </c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</row>
    <row r="403" spans="2:27">
      <c r="B403" s="49" t="s">
        <v>919</v>
      </c>
      <c r="C403" s="169">
        <v>44521</v>
      </c>
      <c r="D403" s="49" t="s">
        <v>518</v>
      </c>
      <c r="E403" s="49" t="s">
        <v>370</v>
      </c>
      <c r="F403" s="49" t="s">
        <v>519</v>
      </c>
      <c r="G403" s="49" t="s">
        <v>527</v>
      </c>
      <c r="H403" s="170">
        <v>3028850</v>
      </c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</row>
    <row r="404" spans="2:27">
      <c r="B404" s="49" t="s">
        <v>920</v>
      </c>
      <c r="C404" s="169">
        <v>44521</v>
      </c>
      <c r="D404" s="49" t="s">
        <v>525</v>
      </c>
      <c r="E404" s="49" t="s">
        <v>370</v>
      </c>
      <c r="F404" s="49" t="s">
        <v>560</v>
      </c>
      <c r="G404" s="49" t="s">
        <v>520</v>
      </c>
      <c r="H404" s="170">
        <v>10811785</v>
      </c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</row>
    <row r="405" spans="2:27">
      <c r="B405" s="49" t="s">
        <v>921</v>
      </c>
      <c r="C405" s="169">
        <v>44522</v>
      </c>
      <c r="D405" s="49" t="s">
        <v>518</v>
      </c>
      <c r="E405" s="49" t="s">
        <v>370</v>
      </c>
      <c r="F405" s="49" t="s">
        <v>522</v>
      </c>
      <c r="G405" s="49" t="s">
        <v>565</v>
      </c>
      <c r="H405" s="170">
        <v>30000</v>
      </c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</row>
    <row r="406" spans="2:27">
      <c r="B406" s="49" t="s">
        <v>922</v>
      </c>
      <c r="C406" s="169">
        <v>44522</v>
      </c>
      <c r="D406" s="49" t="s">
        <v>518</v>
      </c>
      <c r="E406" s="49" t="s">
        <v>370</v>
      </c>
      <c r="F406" s="49" t="s">
        <v>519</v>
      </c>
      <c r="G406" s="49" t="s">
        <v>534</v>
      </c>
      <c r="H406" s="170">
        <v>15700000</v>
      </c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</row>
    <row r="407" spans="2:27">
      <c r="B407" s="49" t="s">
        <v>923</v>
      </c>
      <c r="C407" s="169">
        <v>44522</v>
      </c>
      <c r="D407" s="49" t="s">
        <v>518</v>
      </c>
      <c r="E407" s="49" t="s">
        <v>526</v>
      </c>
      <c r="F407" s="49" t="s">
        <v>530</v>
      </c>
      <c r="G407" s="49" t="s">
        <v>534</v>
      </c>
      <c r="H407" s="170">
        <v>5503255</v>
      </c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</row>
    <row r="408" spans="2:27">
      <c r="B408" s="49" t="s">
        <v>924</v>
      </c>
      <c r="C408" s="169">
        <v>44523</v>
      </c>
      <c r="D408" s="49" t="s">
        <v>518</v>
      </c>
      <c r="E408" s="49" t="s">
        <v>526</v>
      </c>
      <c r="F408" s="49" t="s">
        <v>530</v>
      </c>
      <c r="G408" s="49" t="s">
        <v>587</v>
      </c>
      <c r="H408" s="170">
        <v>5015000</v>
      </c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</row>
    <row r="409" spans="2:27">
      <c r="B409" s="49" t="s">
        <v>925</v>
      </c>
      <c r="C409" s="169">
        <v>44523</v>
      </c>
      <c r="D409" s="49" t="s">
        <v>518</v>
      </c>
      <c r="E409" s="49" t="s">
        <v>371</v>
      </c>
      <c r="F409" s="49" t="s">
        <v>519</v>
      </c>
      <c r="G409" s="49" t="s">
        <v>538</v>
      </c>
      <c r="H409" s="170">
        <v>601000</v>
      </c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</row>
    <row r="410" spans="2:27">
      <c r="B410" s="49" t="s">
        <v>926</v>
      </c>
      <c r="C410" s="169">
        <v>44524</v>
      </c>
      <c r="D410" s="49" t="s">
        <v>518</v>
      </c>
      <c r="E410" s="49" t="s">
        <v>370</v>
      </c>
      <c r="F410" s="49" t="s">
        <v>519</v>
      </c>
      <c r="G410" s="49" t="s">
        <v>520</v>
      </c>
      <c r="H410" s="170">
        <v>1563500</v>
      </c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</row>
    <row r="411" spans="2:27">
      <c r="B411" s="49" t="s">
        <v>927</v>
      </c>
      <c r="C411" s="169">
        <v>44525</v>
      </c>
      <c r="D411" s="49" t="s">
        <v>525</v>
      </c>
      <c r="E411" s="49" t="s">
        <v>370</v>
      </c>
      <c r="F411" s="49" t="s">
        <v>519</v>
      </c>
      <c r="G411" s="49" t="s">
        <v>527</v>
      </c>
      <c r="H411" s="170">
        <v>10979275</v>
      </c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</row>
    <row r="412" spans="2:27">
      <c r="B412" s="49" t="s">
        <v>928</v>
      </c>
      <c r="C412" s="169">
        <v>44525</v>
      </c>
      <c r="D412" s="49" t="s">
        <v>518</v>
      </c>
      <c r="E412" s="49" t="s">
        <v>370</v>
      </c>
      <c r="F412" s="49" t="s">
        <v>519</v>
      </c>
      <c r="G412" s="49" t="s">
        <v>534</v>
      </c>
      <c r="H412" s="170">
        <v>6198000</v>
      </c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</row>
    <row r="413" spans="2:27">
      <c r="B413" s="49" t="s">
        <v>929</v>
      </c>
      <c r="C413" s="169">
        <v>44525</v>
      </c>
      <c r="D413" s="49" t="s">
        <v>518</v>
      </c>
      <c r="E413" s="49" t="s">
        <v>526</v>
      </c>
      <c r="F413" s="49" t="s">
        <v>519</v>
      </c>
      <c r="G413" s="49" t="s">
        <v>523</v>
      </c>
      <c r="H413" s="170">
        <v>504000</v>
      </c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</row>
    <row r="414" spans="2:27">
      <c r="B414" s="49" t="s">
        <v>930</v>
      </c>
      <c r="C414" s="169">
        <v>44526</v>
      </c>
      <c r="D414" s="49" t="s">
        <v>518</v>
      </c>
      <c r="E414" s="49" t="s">
        <v>526</v>
      </c>
      <c r="F414" s="49" t="s">
        <v>530</v>
      </c>
      <c r="G414" s="49" t="s">
        <v>565</v>
      </c>
      <c r="H414" s="170">
        <v>2211300</v>
      </c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</row>
    <row r="415" spans="2:27">
      <c r="B415" s="49" t="s">
        <v>931</v>
      </c>
      <c r="C415" s="169">
        <v>44527</v>
      </c>
      <c r="D415" s="49" t="s">
        <v>525</v>
      </c>
      <c r="E415" s="49" t="s">
        <v>552</v>
      </c>
      <c r="F415" s="49" t="s">
        <v>519</v>
      </c>
      <c r="G415" s="49" t="s">
        <v>527</v>
      </c>
      <c r="H415" s="170">
        <v>6000902</v>
      </c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</row>
    <row r="416" spans="2:27">
      <c r="B416" s="49" t="s">
        <v>932</v>
      </c>
      <c r="C416" s="169">
        <v>44527</v>
      </c>
      <c r="D416" s="49" t="s">
        <v>518</v>
      </c>
      <c r="E416" s="49" t="s">
        <v>370</v>
      </c>
      <c r="F416" s="49" t="s">
        <v>519</v>
      </c>
      <c r="G416" s="49" t="s">
        <v>523</v>
      </c>
      <c r="H416" s="170">
        <v>660473</v>
      </c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</row>
    <row r="417" spans="2:27">
      <c r="B417" s="49" t="s">
        <v>933</v>
      </c>
      <c r="C417" s="169">
        <v>44527</v>
      </c>
      <c r="D417" s="49" t="s">
        <v>518</v>
      </c>
      <c r="E417" s="49" t="s">
        <v>370</v>
      </c>
      <c r="F417" s="49" t="s">
        <v>519</v>
      </c>
      <c r="G417" s="49" t="s">
        <v>527</v>
      </c>
      <c r="H417" s="170">
        <v>4978985</v>
      </c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</row>
    <row r="418" spans="2:27">
      <c r="B418" s="49" t="s">
        <v>934</v>
      </c>
      <c r="C418" s="169">
        <v>44528</v>
      </c>
      <c r="D418" s="49" t="s">
        <v>518</v>
      </c>
      <c r="E418" s="49" t="s">
        <v>370</v>
      </c>
      <c r="F418" s="49" t="s">
        <v>519</v>
      </c>
      <c r="G418" s="49" t="s">
        <v>523</v>
      </c>
      <c r="H418" s="170">
        <v>5213100</v>
      </c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</row>
    <row r="419" spans="2:27">
      <c r="B419" s="49" t="s">
        <v>935</v>
      </c>
      <c r="C419" s="169">
        <v>44528</v>
      </c>
      <c r="D419" s="49" t="s">
        <v>525</v>
      </c>
      <c r="E419" s="49" t="s">
        <v>370</v>
      </c>
      <c r="F419" s="49" t="s">
        <v>560</v>
      </c>
      <c r="G419" s="49" t="s">
        <v>527</v>
      </c>
      <c r="H419" s="170">
        <v>2336132</v>
      </c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</row>
    <row r="420" spans="2:27">
      <c r="B420" s="49" t="s">
        <v>936</v>
      </c>
      <c r="C420" s="169">
        <v>44528</v>
      </c>
      <c r="D420" s="49" t="s">
        <v>518</v>
      </c>
      <c r="E420" s="49" t="s">
        <v>370</v>
      </c>
      <c r="F420" s="49" t="s">
        <v>519</v>
      </c>
      <c r="G420" s="49" t="s">
        <v>523</v>
      </c>
      <c r="H420" s="170">
        <v>6253000</v>
      </c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</row>
    <row r="421" spans="2:27">
      <c r="B421" s="49" t="s">
        <v>937</v>
      </c>
      <c r="C421" s="169">
        <v>44528</v>
      </c>
      <c r="D421" s="49" t="s">
        <v>518</v>
      </c>
      <c r="E421" s="49" t="s">
        <v>370</v>
      </c>
      <c r="F421" s="49" t="s">
        <v>522</v>
      </c>
      <c r="G421" s="49" t="s">
        <v>531</v>
      </c>
      <c r="H421" s="170">
        <v>1500000</v>
      </c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</row>
    <row r="422" spans="2:27">
      <c r="B422" s="49" t="s">
        <v>938</v>
      </c>
      <c r="C422" s="169">
        <v>44528</v>
      </c>
      <c r="D422" s="49" t="s">
        <v>525</v>
      </c>
      <c r="E422" s="49" t="s">
        <v>526</v>
      </c>
      <c r="F422" s="49" t="s">
        <v>560</v>
      </c>
      <c r="G422" s="49" t="s">
        <v>527</v>
      </c>
      <c r="H422" s="170">
        <v>2984500</v>
      </c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</row>
    <row r="423" spans="2:27">
      <c r="B423" s="49" t="s">
        <v>939</v>
      </c>
      <c r="C423" s="169">
        <v>44528</v>
      </c>
      <c r="D423" s="49" t="s">
        <v>518</v>
      </c>
      <c r="E423" s="49" t="s">
        <v>526</v>
      </c>
      <c r="F423" s="49" t="s">
        <v>530</v>
      </c>
      <c r="G423" s="49" t="s">
        <v>523</v>
      </c>
      <c r="H423" s="170">
        <v>2502600</v>
      </c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</row>
    <row r="424" spans="2:27">
      <c r="B424" s="49" t="s">
        <v>940</v>
      </c>
      <c r="C424" s="169">
        <v>44528</v>
      </c>
      <c r="D424" s="49" t="s">
        <v>518</v>
      </c>
      <c r="E424" s="49" t="s">
        <v>370</v>
      </c>
      <c r="F424" s="49" t="s">
        <v>522</v>
      </c>
      <c r="G424" s="49" t="s">
        <v>523</v>
      </c>
      <c r="H424" s="170">
        <v>8115500</v>
      </c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</row>
    <row r="425" spans="2:27">
      <c r="B425" s="49" t="s">
        <v>941</v>
      </c>
      <c r="C425" s="169">
        <v>44529</v>
      </c>
      <c r="D425" s="49" t="s">
        <v>525</v>
      </c>
      <c r="E425" s="49" t="s">
        <v>370</v>
      </c>
      <c r="F425" s="49" t="s">
        <v>519</v>
      </c>
      <c r="G425" s="49" t="s">
        <v>527</v>
      </c>
      <c r="H425" s="170">
        <v>2162291</v>
      </c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</row>
    <row r="426" spans="2:27">
      <c r="B426" s="49" t="s">
        <v>942</v>
      </c>
      <c r="C426" s="169">
        <v>44530</v>
      </c>
      <c r="D426" s="49" t="s">
        <v>525</v>
      </c>
      <c r="E426" s="49" t="s">
        <v>526</v>
      </c>
      <c r="F426" s="49" t="s">
        <v>530</v>
      </c>
      <c r="G426" s="49" t="s">
        <v>527</v>
      </c>
      <c r="H426" s="170">
        <v>4064995</v>
      </c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</row>
    <row r="427" spans="2:27">
      <c r="B427" s="49" t="s">
        <v>943</v>
      </c>
      <c r="C427" s="169">
        <v>44530</v>
      </c>
      <c r="D427" s="49" t="s">
        <v>525</v>
      </c>
      <c r="E427" s="49" t="s">
        <v>370</v>
      </c>
      <c r="F427" s="49" t="s">
        <v>519</v>
      </c>
      <c r="G427" s="49" t="s">
        <v>527</v>
      </c>
      <c r="H427" s="170">
        <v>3295800</v>
      </c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</row>
    <row r="428" spans="2:27">
      <c r="B428" s="49" t="s">
        <v>944</v>
      </c>
      <c r="C428" s="169">
        <v>44530</v>
      </c>
      <c r="D428" s="49" t="s">
        <v>518</v>
      </c>
      <c r="E428" s="49" t="s">
        <v>370</v>
      </c>
      <c r="F428" s="49" t="s">
        <v>519</v>
      </c>
      <c r="G428" s="49" t="s">
        <v>523</v>
      </c>
      <c r="H428" s="170">
        <v>9710700</v>
      </c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</row>
    <row r="429" spans="2:27">
      <c r="B429" s="49" t="s">
        <v>945</v>
      </c>
      <c r="C429" s="169">
        <v>44531</v>
      </c>
      <c r="D429" s="49" t="s">
        <v>518</v>
      </c>
      <c r="E429" s="49" t="s">
        <v>370</v>
      </c>
      <c r="F429" s="49" t="s">
        <v>530</v>
      </c>
      <c r="G429" s="49" t="s">
        <v>523</v>
      </c>
      <c r="H429" s="170">
        <v>2350000</v>
      </c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</row>
    <row r="430" spans="2:27">
      <c r="B430" s="49" t="s">
        <v>946</v>
      </c>
      <c r="C430" s="169">
        <v>44531</v>
      </c>
      <c r="D430" s="49" t="s">
        <v>518</v>
      </c>
      <c r="E430" s="49" t="s">
        <v>370</v>
      </c>
      <c r="F430" s="49" t="s">
        <v>519</v>
      </c>
      <c r="G430" s="49" t="s">
        <v>548</v>
      </c>
      <c r="H430" s="170">
        <v>1807440</v>
      </c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</row>
    <row r="431" spans="2:27">
      <c r="B431" s="49" t="s">
        <v>947</v>
      </c>
      <c r="C431" s="169">
        <v>44531</v>
      </c>
      <c r="D431" s="49" t="s">
        <v>518</v>
      </c>
      <c r="E431" s="49" t="s">
        <v>526</v>
      </c>
      <c r="F431" s="49" t="s">
        <v>530</v>
      </c>
      <c r="G431" s="49" t="s">
        <v>534</v>
      </c>
      <c r="H431" s="170">
        <v>3175400</v>
      </c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</row>
    <row r="432" spans="2:27">
      <c r="B432" s="49" t="s">
        <v>948</v>
      </c>
      <c r="C432" s="169">
        <v>44531</v>
      </c>
      <c r="D432" s="49" t="s">
        <v>518</v>
      </c>
      <c r="E432" s="49" t="s">
        <v>526</v>
      </c>
      <c r="F432" s="49" t="s">
        <v>522</v>
      </c>
      <c r="G432" s="49" t="s">
        <v>523</v>
      </c>
      <c r="H432" s="170">
        <v>3741300</v>
      </c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</row>
    <row r="433" spans="2:27">
      <c r="B433" s="49" t="s">
        <v>949</v>
      </c>
      <c r="C433" s="169">
        <v>44532</v>
      </c>
      <c r="D433" s="49" t="s">
        <v>525</v>
      </c>
      <c r="E433" s="49" t="s">
        <v>370</v>
      </c>
      <c r="F433" s="49" t="s">
        <v>519</v>
      </c>
      <c r="G433" s="49" t="s">
        <v>527</v>
      </c>
      <c r="H433" s="170">
        <v>2806200</v>
      </c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</row>
    <row r="434" spans="2:27">
      <c r="B434" s="49" t="s">
        <v>950</v>
      </c>
      <c r="C434" s="169">
        <v>44532</v>
      </c>
      <c r="D434" s="49" t="s">
        <v>518</v>
      </c>
      <c r="E434" s="49" t="s">
        <v>552</v>
      </c>
      <c r="F434" s="49" t="s">
        <v>519</v>
      </c>
      <c r="G434" s="49" t="s">
        <v>523</v>
      </c>
      <c r="H434" s="170">
        <v>6169400</v>
      </c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</row>
    <row r="435" spans="2:27">
      <c r="B435" s="49" t="s">
        <v>951</v>
      </c>
      <c r="C435" s="169">
        <v>44532</v>
      </c>
      <c r="D435" s="49" t="s">
        <v>518</v>
      </c>
      <c r="E435" s="49" t="s">
        <v>370</v>
      </c>
      <c r="F435" s="49" t="s">
        <v>560</v>
      </c>
      <c r="G435" s="49" t="s">
        <v>587</v>
      </c>
      <c r="H435" s="170">
        <v>2325718</v>
      </c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</row>
    <row r="436" spans="2:27">
      <c r="B436" s="49" t="s">
        <v>952</v>
      </c>
      <c r="C436" s="169">
        <v>44533</v>
      </c>
      <c r="D436" s="49" t="s">
        <v>518</v>
      </c>
      <c r="E436" s="49" t="s">
        <v>370</v>
      </c>
      <c r="F436" s="49" t="s">
        <v>519</v>
      </c>
      <c r="G436" s="49" t="s">
        <v>565</v>
      </c>
      <c r="H436" s="170">
        <v>245000</v>
      </c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</row>
    <row r="437" spans="2:27">
      <c r="B437" s="49" t="s">
        <v>953</v>
      </c>
      <c r="C437" s="169">
        <v>44533</v>
      </c>
      <c r="D437" s="49" t="s">
        <v>518</v>
      </c>
      <c r="E437" s="49" t="s">
        <v>526</v>
      </c>
      <c r="F437" s="49" t="s">
        <v>519</v>
      </c>
      <c r="G437" s="49" t="s">
        <v>527</v>
      </c>
      <c r="H437" s="170">
        <v>4201800</v>
      </c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</row>
    <row r="438" spans="2:27">
      <c r="B438" s="49" t="s">
        <v>954</v>
      </c>
      <c r="C438" s="169">
        <v>44534</v>
      </c>
      <c r="D438" s="49" t="s">
        <v>525</v>
      </c>
      <c r="E438" s="49" t="s">
        <v>526</v>
      </c>
      <c r="F438" s="49" t="s">
        <v>519</v>
      </c>
      <c r="G438" s="49" t="s">
        <v>527</v>
      </c>
      <c r="H438" s="170">
        <v>2820265</v>
      </c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</row>
    <row r="439" spans="2:27">
      <c r="B439" s="49" t="s">
        <v>955</v>
      </c>
      <c r="C439" s="169">
        <v>44534</v>
      </c>
      <c r="D439" s="49" t="s">
        <v>518</v>
      </c>
      <c r="E439" s="49" t="s">
        <v>370</v>
      </c>
      <c r="F439" s="49" t="s">
        <v>519</v>
      </c>
      <c r="G439" s="49" t="s">
        <v>534</v>
      </c>
      <c r="H439" s="170">
        <v>12220000</v>
      </c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</row>
    <row r="440" spans="2:27">
      <c r="B440" s="49" t="s">
        <v>956</v>
      </c>
      <c r="C440" s="169">
        <v>44535</v>
      </c>
      <c r="D440" s="49" t="s">
        <v>518</v>
      </c>
      <c r="E440" s="49" t="s">
        <v>370</v>
      </c>
      <c r="F440" s="49" t="s">
        <v>519</v>
      </c>
      <c r="G440" s="49" t="s">
        <v>523</v>
      </c>
      <c r="H440" s="170">
        <v>1144300</v>
      </c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</row>
    <row r="441" spans="2:27">
      <c r="B441" s="49" t="s">
        <v>957</v>
      </c>
      <c r="C441" s="169">
        <v>44535</v>
      </c>
      <c r="D441" s="49" t="s">
        <v>518</v>
      </c>
      <c r="E441" s="49" t="s">
        <v>370</v>
      </c>
      <c r="F441" s="49" t="s">
        <v>519</v>
      </c>
      <c r="G441" s="49" t="s">
        <v>523</v>
      </c>
      <c r="H441" s="170">
        <v>4530000</v>
      </c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</row>
    <row r="442" spans="2:27">
      <c r="B442" s="49" t="s">
        <v>958</v>
      </c>
      <c r="C442" s="169">
        <v>44535</v>
      </c>
      <c r="D442" s="49" t="s">
        <v>518</v>
      </c>
      <c r="E442" s="49" t="s">
        <v>552</v>
      </c>
      <c r="F442" s="49" t="s">
        <v>519</v>
      </c>
      <c r="G442" s="49" t="s">
        <v>523</v>
      </c>
      <c r="H442" s="170">
        <v>552300</v>
      </c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</row>
    <row r="443" spans="2:27">
      <c r="B443" s="49" t="s">
        <v>959</v>
      </c>
      <c r="C443" s="169">
        <v>44535</v>
      </c>
      <c r="D443" s="49" t="s">
        <v>518</v>
      </c>
      <c r="E443" s="49" t="s">
        <v>370</v>
      </c>
      <c r="F443" s="49" t="s">
        <v>530</v>
      </c>
      <c r="G443" s="49" t="s">
        <v>534</v>
      </c>
      <c r="H443" s="170">
        <v>2000300</v>
      </c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</row>
    <row r="444" spans="2:27">
      <c r="B444" s="49" t="s">
        <v>960</v>
      </c>
      <c r="C444" s="169">
        <v>44535</v>
      </c>
      <c r="D444" s="49" t="s">
        <v>518</v>
      </c>
      <c r="E444" s="49" t="s">
        <v>370</v>
      </c>
      <c r="F444" s="49" t="s">
        <v>519</v>
      </c>
      <c r="G444" s="49" t="s">
        <v>523</v>
      </c>
      <c r="H444" s="170">
        <v>3990000</v>
      </c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</row>
    <row r="445" spans="2:27">
      <c r="B445" s="49" t="s">
        <v>961</v>
      </c>
      <c r="C445" s="169">
        <v>44537</v>
      </c>
      <c r="D445" s="49" t="s">
        <v>518</v>
      </c>
      <c r="E445" s="49" t="s">
        <v>370</v>
      </c>
      <c r="F445" s="49" t="s">
        <v>519</v>
      </c>
      <c r="G445" s="49" t="s">
        <v>523</v>
      </c>
      <c r="H445" s="170">
        <v>5850000</v>
      </c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</row>
    <row r="446" spans="2:27">
      <c r="B446" s="49" t="s">
        <v>962</v>
      </c>
      <c r="C446" s="169">
        <v>44537</v>
      </c>
      <c r="D446" s="49" t="s">
        <v>518</v>
      </c>
      <c r="E446" s="49" t="s">
        <v>370</v>
      </c>
      <c r="F446" s="49" t="s">
        <v>519</v>
      </c>
      <c r="G446" s="49" t="s">
        <v>523</v>
      </c>
      <c r="H446" s="170">
        <v>6250000</v>
      </c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</row>
    <row r="447" spans="2:27">
      <c r="B447" s="49" t="s">
        <v>963</v>
      </c>
      <c r="C447" s="169">
        <v>44537</v>
      </c>
      <c r="D447" s="49" t="s">
        <v>518</v>
      </c>
      <c r="E447" s="49" t="s">
        <v>552</v>
      </c>
      <c r="F447" s="49" t="s">
        <v>519</v>
      </c>
      <c r="G447" s="49" t="s">
        <v>523</v>
      </c>
      <c r="H447" s="170">
        <v>1327600</v>
      </c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</row>
    <row r="448" spans="2:27">
      <c r="B448" s="49" t="s">
        <v>964</v>
      </c>
      <c r="C448" s="169">
        <v>44537</v>
      </c>
      <c r="D448" s="49" t="s">
        <v>518</v>
      </c>
      <c r="E448" s="49" t="s">
        <v>370</v>
      </c>
      <c r="F448" s="49" t="s">
        <v>530</v>
      </c>
      <c r="G448" s="49" t="s">
        <v>531</v>
      </c>
      <c r="H448" s="170">
        <v>1510000</v>
      </c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</row>
    <row r="449" spans="2:27">
      <c r="B449" s="49" t="s">
        <v>965</v>
      </c>
      <c r="C449" s="169">
        <v>44538</v>
      </c>
      <c r="D449" s="49" t="s">
        <v>518</v>
      </c>
      <c r="E449" s="49" t="s">
        <v>370</v>
      </c>
      <c r="F449" s="49" t="s">
        <v>519</v>
      </c>
      <c r="G449" s="49" t="s">
        <v>523</v>
      </c>
      <c r="H449" s="170">
        <v>3871000</v>
      </c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</row>
    <row r="450" spans="2:27">
      <c r="B450" s="49" t="s">
        <v>966</v>
      </c>
      <c r="C450" s="169">
        <v>44539</v>
      </c>
      <c r="D450" s="49" t="s">
        <v>518</v>
      </c>
      <c r="E450" s="49" t="s">
        <v>370</v>
      </c>
      <c r="F450" s="49" t="s">
        <v>519</v>
      </c>
      <c r="G450" s="49" t="s">
        <v>523</v>
      </c>
      <c r="H450" s="170">
        <v>513300</v>
      </c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</row>
    <row r="451" spans="2:27">
      <c r="B451" s="49" t="s">
        <v>967</v>
      </c>
      <c r="C451" s="169">
        <v>44539</v>
      </c>
      <c r="D451" s="49" t="s">
        <v>525</v>
      </c>
      <c r="E451" s="49" t="s">
        <v>370</v>
      </c>
      <c r="F451" s="49" t="s">
        <v>519</v>
      </c>
      <c r="G451" s="49" t="s">
        <v>527</v>
      </c>
      <c r="H451" s="170">
        <v>2943800</v>
      </c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</row>
    <row r="452" spans="2:27">
      <c r="B452" s="49" t="s">
        <v>968</v>
      </c>
      <c r="C452" s="169">
        <v>44539</v>
      </c>
      <c r="D452" s="49" t="s">
        <v>518</v>
      </c>
      <c r="E452" s="49" t="s">
        <v>526</v>
      </c>
      <c r="F452" s="49" t="s">
        <v>530</v>
      </c>
      <c r="G452" s="49" t="s">
        <v>587</v>
      </c>
      <c r="H452" s="170">
        <v>3952500</v>
      </c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</row>
    <row r="453" spans="2:27">
      <c r="B453" s="49" t="s">
        <v>969</v>
      </c>
      <c r="C453" s="169">
        <v>44539</v>
      </c>
      <c r="D453" s="49" t="s">
        <v>518</v>
      </c>
      <c r="E453" s="49" t="s">
        <v>370</v>
      </c>
      <c r="F453" s="49" t="s">
        <v>519</v>
      </c>
      <c r="G453" s="49" t="s">
        <v>523</v>
      </c>
      <c r="H453" s="170">
        <v>8923000</v>
      </c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</row>
    <row r="454" spans="2:27">
      <c r="B454" s="49" t="s">
        <v>970</v>
      </c>
      <c r="C454" s="169">
        <v>44539</v>
      </c>
      <c r="D454" s="49" t="s">
        <v>518</v>
      </c>
      <c r="E454" s="49" t="s">
        <v>526</v>
      </c>
      <c r="F454" s="49" t="s">
        <v>522</v>
      </c>
      <c r="G454" s="49" t="s">
        <v>523</v>
      </c>
      <c r="H454" s="170">
        <v>2900000</v>
      </c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</row>
    <row r="455" spans="2:27">
      <c r="B455" s="49" t="s">
        <v>971</v>
      </c>
      <c r="C455" s="169">
        <v>44539</v>
      </c>
      <c r="D455" s="49" t="s">
        <v>518</v>
      </c>
      <c r="E455" s="49" t="s">
        <v>370</v>
      </c>
      <c r="F455" s="49" t="s">
        <v>519</v>
      </c>
      <c r="G455" s="49" t="s">
        <v>534</v>
      </c>
      <c r="H455" s="170">
        <v>6450000</v>
      </c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</row>
    <row r="456" spans="2:27">
      <c r="B456" s="49" t="s">
        <v>972</v>
      </c>
      <c r="C456" s="169">
        <v>44540</v>
      </c>
      <c r="D456" s="49" t="s">
        <v>518</v>
      </c>
      <c r="E456" s="49" t="s">
        <v>370</v>
      </c>
      <c r="F456" s="49" t="s">
        <v>519</v>
      </c>
      <c r="G456" s="49" t="s">
        <v>523</v>
      </c>
      <c r="H456" s="170">
        <v>4479400</v>
      </c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</row>
    <row r="457" spans="2:27">
      <c r="B457" s="49" t="s">
        <v>973</v>
      </c>
      <c r="C457" s="169">
        <v>44541</v>
      </c>
      <c r="D457" s="49" t="s">
        <v>518</v>
      </c>
      <c r="E457" s="49" t="s">
        <v>526</v>
      </c>
      <c r="F457" s="49" t="s">
        <v>519</v>
      </c>
      <c r="G457" s="49" t="s">
        <v>527</v>
      </c>
      <c r="H457" s="170">
        <v>2030600</v>
      </c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</row>
    <row r="458" spans="2:27">
      <c r="B458" s="49" t="s">
        <v>974</v>
      </c>
      <c r="C458" s="169">
        <v>44541</v>
      </c>
      <c r="D458" s="49" t="s">
        <v>525</v>
      </c>
      <c r="E458" s="49" t="s">
        <v>370</v>
      </c>
      <c r="F458" s="49" t="s">
        <v>519</v>
      </c>
      <c r="G458" s="49" t="s">
        <v>527</v>
      </c>
      <c r="H458" s="170">
        <v>2013357</v>
      </c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</row>
    <row r="459" spans="2:27">
      <c r="B459" s="49" t="s">
        <v>975</v>
      </c>
      <c r="C459" s="169">
        <v>44541</v>
      </c>
      <c r="D459" s="49" t="s">
        <v>525</v>
      </c>
      <c r="E459" s="49" t="s">
        <v>370</v>
      </c>
      <c r="F459" s="49" t="s">
        <v>519</v>
      </c>
      <c r="G459" s="49" t="s">
        <v>527</v>
      </c>
      <c r="H459" s="170">
        <v>4017155</v>
      </c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</row>
    <row r="460" spans="2:27">
      <c r="B460" s="49" t="s">
        <v>976</v>
      </c>
      <c r="C460" s="169">
        <v>44541</v>
      </c>
      <c r="D460" s="49" t="s">
        <v>518</v>
      </c>
      <c r="E460" s="49" t="s">
        <v>370</v>
      </c>
      <c r="F460" s="49" t="s">
        <v>519</v>
      </c>
      <c r="G460" s="49" t="s">
        <v>534</v>
      </c>
      <c r="H460" s="170">
        <v>11650000</v>
      </c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</row>
    <row r="461" spans="2:27">
      <c r="B461" s="49" t="s">
        <v>977</v>
      </c>
      <c r="C461" s="169">
        <v>44542</v>
      </c>
      <c r="D461" s="49" t="s">
        <v>518</v>
      </c>
      <c r="E461" s="49" t="s">
        <v>370</v>
      </c>
      <c r="F461" s="49" t="s">
        <v>519</v>
      </c>
      <c r="G461" s="49" t="s">
        <v>523</v>
      </c>
      <c r="H461" s="170">
        <v>9250000</v>
      </c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</row>
    <row r="462" spans="2:27">
      <c r="B462" s="49" t="s">
        <v>978</v>
      </c>
      <c r="C462" s="169">
        <v>44542</v>
      </c>
      <c r="D462" s="49" t="s">
        <v>525</v>
      </c>
      <c r="E462" s="49" t="s">
        <v>552</v>
      </c>
      <c r="F462" s="49" t="s">
        <v>519</v>
      </c>
      <c r="G462" s="49" t="s">
        <v>527</v>
      </c>
      <c r="H462" s="170">
        <v>2198800</v>
      </c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</row>
    <row r="463" spans="2:27">
      <c r="B463" s="49" t="s">
        <v>979</v>
      </c>
      <c r="C463" s="169">
        <v>44542</v>
      </c>
      <c r="D463" s="49" t="s">
        <v>525</v>
      </c>
      <c r="E463" s="49" t="s">
        <v>370</v>
      </c>
      <c r="F463" s="49" t="s">
        <v>519</v>
      </c>
      <c r="G463" s="49" t="s">
        <v>527</v>
      </c>
      <c r="H463" s="170">
        <v>3553009</v>
      </c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</row>
    <row r="464" spans="2:27">
      <c r="B464" s="49" t="s">
        <v>980</v>
      </c>
      <c r="C464" s="169">
        <v>44542</v>
      </c>
      <c r="D464" s="49" t="s">
        <v>518</v>
      </c>
      <c r="E464" s="49" t="s">
        <v>526</v>
      </c>
      <c r="F464" s="49" t="s">
        <v>530</v>
      </c>
      <c r="G464" s="49" t="s">
        <v>523</v>
      </c>
      <c r="H464" s="170">
        <v>1063100</v>
      </c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</row>
    <row r="465" spans="2:27">
      <c r="B465" s="49" t="s">
        <v>981</v>
      </c>
      <c r="C465" s="169">
        <v>44543</v>
      </c>
      <c r="D465" s="49" t="s">
        <v>518</v>
      </c>
      <c r="E465" s="49" t="s">
        <v>370</v>
      </c>
      <c r="F465" s="49" t="s">
        <v>530</v>
      </c>
      <c r="G465" s="49" t="s">
        <v>523</v>
      </c>
      <c r="H465" s="170">
        <v>2854500</v>
      </c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</row>
    <row r="466" spans="2:27">
      <c r="B466" s="49" t="s">
        <v>982</v>
      </c>
      <c r="C466" s="169">
        <v>44543</v>
      </c>
      <c r="D466" s="49" t="s">
        <v>518</v>
      </c>
      <c r="E466" s="49" t="s">
        <v>370</v>
      </c>
      <c r="F466" s="49" t="s">
        <v>530</v>
      </c>
      <c r="G466" s="49" t="s">
        <v>516</v>
      </c>
      <c r="H466" s="170">
        <v>3356200</v>
      </c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</row>
    <row r="467" spans="2:27">
      <c r="B467" s="49" t="s">
        <v>983</v>
      </c>
      <c r="C467" s="169">
        <v>44544</v>
      </c>
      <c r="D467" s="49" t="s">
        <v>525</v>
      </c>
      <c r="E467" s="49" t="s">
        <v>370</v>
      </c>
      <c r="F467" s="49" t="s">
        <v>519</v>
      </c>
      <c r="G467" s="49" t="s">
        <v>527</v>
      </c>
      <c r="H467" s="170">
        <v>1882600</v>
      </c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</row>
    <row r="468" spans="2:27">
      <c r="B468" s="49" t="s">
        <v>984</v>
      </c>
      <c r="C468" s="169">
        <v>44544</v>
      </c>
      <c r="D468" s="49" t="s">
        <v>525</v>
      </c>
      <c r="E468" s="49" t="s">
        <v>370</v>
      </c>
      <c r="F468" s="49" t="s">
        <v>519</v>
      </c>
      <c r="G468" s="49" t="s">
        <v>527</v>
      </c>
      <c r="H468" s="170">
        <v>2393232</v>
      </c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</row>
    <row r="469" spans="2:27">
      <c r="B469" s="49" t="s">
        <v>985</v>
      </c>
      <c r="C469" s="169">
        <v>44544</v>
      </c>
      <c r="D469" s="49" t="s">
        <v>518</v>
      </c>
      <c r="E469" s="49" t="s">
        <v>370</v>
      </c>
      <c r="F469" s="49" t="s">
        <v>519</v>
      </c>
      <c r="G469" s="49" t="s">
        <v>534</v>
      </c>
      <c r="H469" s="170">
        <v>14678200</v>
      </c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</row>
    <row r="470" spans="2:27">
      <c r="B470" s="49" t="s">
        <v>986</v>
      </c>
      <c r="C470" s="169">
        <v>44547</v>
      </c>
      <c r="D470" s="49" t="s">
        <v>525</v>
      </c>
      <c r="E470" s="49" t="s">
        <v>370</v>
      </c>
      <c r="F470" s="49" t="s">
        <v>519</v>
      </c>
      <c r="G470" s="49" t="s">
        <v>527</v>
      </c>
      <c r="H470" s="170">
        <v>5017360</v>
      </c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</row>
    <row r="471" spans="2:27">
      <c r="B471" s="49" t="s">
        <v>987</v>
      </c>
      <c r="C471" s="169">
        <v>44548</v>
      </c>
      <c r="D471" s="49" t="s">
        <v>518</v>
      </c>
      <c r="E471" s="49" t="s">
        <v>370</v>
      </c>
      <c r="F471" s="49" t="s">
        <v>519</v>
      </c>
      <c r="G471" s="49" t="s">
        <v>523</v>
      </c>
      <c r="H471" s="170">
        <v>2625000</v>
      </c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</row>
    <row r="472" spans="2:27">
      <c r="B472" s="49" t="s">
        <v>988</v>
      </c>
      <c r="C472" s="169">
        <v>44549</v>
      </c>
      <c r="D472" s="49" t="s">
        <v>518</v>
      </c>
      <c r="E472" s="49" t="s">
        <v>370</v>
      </c>
      <c r="F472" s="49" t="s">
        <v>519</v>
      </c>
      <c r="G472" s="49" t="s">
        <v>534</v>
      </c>
      <c r="H472" s="170">
        <v>285700</v>
      </c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</row>
    <row r="473" spans="2:27">
      <c r="B473" s="49" t="s">
        <v>989</v>
      </c>
      <c r="C473" s="169">
        <v>44549</v>
      </c>
      <c r="D473" s="49" t="s">
        <v>518</v>
      </c>
      <c r="E473" s="49" t="s">
        <v>370</v>
      </c>
      <c r="F473" s="49" t="s">
        <v>522</v>
      </c>
      <c r="G473" s="49" t="s">
        <v>520</v>
      </c>
      <c r="H473" s="170">
        <v>275000</v>
      </c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</row>
    <row r="474" spans="2:27">
      <c r="B474" s="49" t="s">
        <v>990</v>
      </c>
      <c r="C474" s="169">
        <v>44549</v>
      </c>
      <c r="D474" s="49" t="s">
        <v>518</v>
      </c>
      <c r="E474" s="49" t="s">
        <v>370</v>
      </c>
      <c r="F474" s="49" t="s">
        <v>519</v>
      </c>
      <c r="G474" s="49" t="s">
        <v>534</v>
      </c>
      <c r="H474" s="170">
        <v>10396250</v>
      </c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</row>
    <row r="475" spans="2:27">
      <c r="B475" s="49" t="s">
        <v>991</v>
      </c>
      <c r="C475" s="169">
        <v>44549</v>
      </c>
      <c r="D475" s="49" t="s">
        <v>518</v>
      </c>
      <c r="E475" s="49" t="s">
        <v>370</v>
      </c>
      <c r="F475" s="49" t="s">
        <v>522</v>
      </c>
      <c r="G475" s="49" t="s">
        <v>523</v>
      </c>
      <c r="H475" s="170">
        <v>27208210</v>
      </c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</row>
    <row r="476" spans="2:27">
      <c r="B476" s="49" t="s">
        <v>992</v>
      </c>
      <c r="C476" s="169">
        <v>44549</v>
      </c>
      <c r="D476" s="49" t="s">
        <v>518</v>
      </c>
      <c r="E476" s="49" t="s">
        <v>526</v>
      </c>
      <c r="F476" s="49" t="s">
        <v>530</v>
      </c>
      <c r="G476" s="49" t="s">
        <v>534</v>
      </c>
      <c r="H476" s="170">
        <v>1740000</v>
      </c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</row>
    <row r="477" spans="2:27">
      <c r="B477" s="49" t="s">
        <v>993</v>
      </c>
      <c r="C477" s="169">
        <v>44549</v>
      </c>
      <c r="D477" s="49" t="s">
        <v>525</v>
      </c>
      <c r="E477" s="49" t="s">
        <v>526</v>
      </c>
      <c r="F477" s="49" t="s">
        <v>560</v>
      </c>
      <c r="G477" s="49" t="s">
        <v>527</v>
      </c>
      <c r="H477" s="170">
        <v>2464755</v>
      </c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</row>
    <row r="478" spans="2:27">
      <c r="B478" s="49" t="s">
        <v>994</v>
      </c>
      <c r="C478" s="169">
        <v>44550</v>
      </c>
      <c r="D478" s="49" t="s">
        <v>518</v>
      </c>
      <c r="E478" s="49" t="s">
        <v>370</v>
      </c>
      <c r="F478" s="49" t="s">
        <v>519</v>
      </c>
      <c r="G478" s="49" t="s">
        <v>534</v>
      </c>
      <c r="H478" s="170">
        <v>535000</v>
      </c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</row>
    <row r="479" spans="2:27">
      <c r="B479" s="49" t="s">
        <v>995</v>
      </c>
      <c r="C479" s="169">
        <v>44550</v>
      </c>
      <c r="D479" s="49" t="s">
        <v>518</v>
      </c>
      <c r="E479" s="49" t="s">
        <v>370</v>
      </c>
      <c r="F479" s="49" t="s">
        <v>519</v>
      </c>
      <c r="G479" s="49" t="s">
        <v>587</v>
      </c>
      <c r="H479" s="170">
        <v>2837500</v>
      </c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</row>
    <row r="480" spans="2:27">
      <c r="B480" s="49" t="s">
        <v>996</v>
      </c>
      <c r="C480" s="169">
        <v>44551</v>
      </c>
      <c r="D480" s="49" t="s">
        <v>518</v>
      </c>
      <c r="E480" s="49" t="s">
        <v>526</v>
      </c>
      <c r="F480" s="49" t="s">
        <v>530</v>
      </c>
      <c r="G480" s="49" t="s">
        <v>548</v>
      </c>
      <c r="H480" s="170">
        <v>1400000</v>
      </c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</row>
    <row r="481" spans="2:27">
      <c r="B481" s="49" t="s">
        <v>997</v>
      </c>
      <c r="C481" s="169">
        <v>44551</v>
      </c>
      <c r="D481" s="49" t="s">
        <v>518</v>
      </c>
      <c r="E481" s="49" t="s">
        <v>526</v>
      </c>
      <c r="F481" s="49" t="s">
        <v>519</v>
      </c>
      <c r="G481" s="49" t="s">
        <v>587</v>
      </c>
      <c r="H481" s="170">
        <v>1711268</v>
      </c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</row>
    <row r="482" spans="2:27">
      <c r="B482" s="49" t="s">
        <v>998</v>
      </c>
      <c r="C482" s="169">
        <v>44551</v>
      </c>
      <c r="D482" s="49" t="s">
        <v>518</v>
      </c>
      <c r="E482" s="49" t="s">
        <v>370</v>
      </c>
      <c r="F482" s="49" t="s">
        <v>530</v>
      </c>
      <c r="G482" s="49" t="s">
        <v>531</v>
      </c>
      <c r="H482" s="170">
        <v>1780000</v>
      </c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</row>
    <row r="483" spans="2:27">
      <c r="B483" s="49" t="s">
        <v>999</v>
      </c>
      <c r="C483" s="169">
        <v>44551</v>
      </c>
      <c r="D483" s="49" t="s">
        <v>518</v>
      </c>
      <c r="E483" s="49" t="s">
        <v>370</v>
      </c>
      <c r="F483" s="49" t="s">
        <v>519</v>
      </c>
      <c r="G483" s="49" t="s">
        <v>523</v>
      </c>
      <c r="H483" s="170">
        <v>10746600</v>
      </c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</row>
    <row r="484" spans="2:27">
      <c r="B484" s="49" t="s">
        <v>1000</v>
      </c>
      <c r="C484" s="169">
        <v>44551</v>
      </c>
      <c r="D484" s="49" t="s">
        <v>518</v>
      </c>
      <c r="E484" s="49" t="s">
        <v>370</v>
      </c>
      <c r="F484" s="49" t="s">
        <v>522</v>
      </c>
      <c r="G484" s="49" t="s">
        <v>520</v>
      </c>
      <c r="H484" s="170">
        <v>645000</v>
      </c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</row>
    <row r="485" spans="2:27">
      <c r="B485" s="49" t="s">
        <v>1001</v>
      </c>
      <c r="C485" s="169">
        <v>44552</v>
      </c>
      <c r="D485" s="49" t="s">
        <v>525</v>
      </c>
      <c r="E485" s="49" t="s">
        <v>370</v>
      </c>
      <c r="F485" s="49" t="s">
        <v>519</v>
      </c>
      <c r="G485" s="49" t="s">
        <v>527</v>
      </c>
      <c r="H485" s="170">
        <v>3724339</v>
      </c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</row>
    <row r="486" spans="2:27">
      <c r="B486" s="49" t="s">
        <v>1002</v>
      </c>
      <c r="C486" s="169">
        <v>44552</v>
      </c>
      <c r="D486" s="49" t="s">
        <v>518</v>
      </c>
      <c r="E486" s="49" t="s">
        <v>370</v>
      </c>
      <c r="F486" s="49" t="s">
        <v>519</v>
      </c>
      <c r="G486" s="49" t="s">
        <v>523</v>
      </c>
      <c r="H486" s="170">
        <v>12493000</v>
      </c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</row>
    <row r="487" spans="2:27">
      <c r="B487" s="49" t="s">
        <v>1003</v>
      </c>
      <c r="C487" s="169">
        <v>44552</v>
      </c>
      <c r="D487" s="49" t="s">
        <v>518</v>
      </c>
      <c r="E487" s="49" t="s">
        <v>526</v>
      </c>
      <c r="F487" s="49" t="s">
        <v>519</v>
      </c>
      <c r="G487" s="49" t="s">
        <v>520</v>
      </c>
      <c r="H487" s="170">
        <v>539040</v>
      </c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</row>
    <row r="488" spans="2:27">
      <c r="B488" s="49" t="s">
        <v>1004</v>
      </c>
      <c r="C488" s="169">
        <v>44552</v>
      </c>
      <c r="D488" s="49" t="s">
        <v>518</v>
      </c>
      <c r="E488" s="49" t="s">
        <v>370</v>
      </c>
      <c r="F488" s="49" t="s">
        <v>519</v>
      </c>
      <c r="G488" s="49" t="s">
        <v>520</v>
      </c>
      <c r="H488" s="170">
        <v>2159000</v>
      </c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</row>
    <row r="489" spans="2:27">
      <c r="B489" s="49" t="s">
        <v>1005</v>
      </c>
      <c r="C489" s="169">
        <v>44553</v>
      </c>
      <c r="D489" s="49" t="s">
        <v>518</v>
      </c>
      <c r="E489" s="49" t="s">
        <v>370</v>
      </c>
      <c r="F489" s="49" t="s">
        <v>519</v>
      </c>
      <c r="G489" s="49" t="s">
        <v>523</v>
      </c>
      <c r="H489" s="170">
        <v>3750000</v>
      </c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</row>
    <row r="490" spans="2:27">
      <c r="B490" s="49" t="s">
        <v>1006</v>
      </c>
      <c r="C490" s="169">
        <v>44553</v>
      </c>
      <c r="D490" s="49" t="s">
        <v>525</v>
      </c>
      <c r="E490" s="49" t="s">
        <v>370</v>
      </c>
      <c r="F490" s="49" t="s">
        <v>560</v>
      </c>
      <c r="G490" s="49" t="s">
        <v>527</v>
      </c>
      <c r="H490" s="170">
        <v>100000</v>
      </c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</row>
    <row r="491" spans="2:27">
      <c r="B491" s="49" t="s">
        <v>1007</v>
      </c>
      <c r="C491" s="169">
        <v>44553</v>
      </c>
      <c r="D491" s="49" t="s">
        <v>525</v>
      </c>
      <c r="E491" s="49" t="s">
        <v>370</v>
      </c>
      <c r="F491" s="49" t="s">
        <v>560</v>
      </c>
      <c r="G491" s="49" t="s">
        <v>527</v>
      </c>
      <c r="H491" s="170">
        <v>1121600</v>
      </c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</row>
    <row r="492" spans="2:27">
      <c r="B492" s="49" t="s">
        <v>1008</v>
      </c>
      <c r="C492" s="169">
        <v>44554</v>
      </c>
      <c r="D492" s="49" t="s">
        <v>518</v>
      </c>
      <c r="E492" s="49" t="s">
        <v>370</v>
      </c>
      <c r="F492" s="49" t="s">
        <v>522</v>
      </c>
      <c r="G492" s="49" t="s">
        <v>523</v>
      </c>
      <c r="H492" s="170">
        <v>9000000</v>
      </c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</row>
    <row r="493" spans="2:27">
      <c r="B493" s="49" t="s">
        <v>1009</v>
      </c>
      <c r="C493" s="169">
        <v>44554</v>
      </c>
      <c r="D493" s="49" t="s">
        <v>518</v>
      </c>
      <c r="E493" s="49" t="s">
        <v>370</v>
      </c>
      <c r="F493" s="49" t="s">
        <v>519</v>
      </c>
      <c r="G493" s="49" t="s">
        <v>523</v>
      </c>
      <c r="H493" s="170">
        <v>292200</v>
      </c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</row>
    <row r="494" spans="2:27">
      <c r="B494" s="49" t="s">
        <v>1010</v>
      </c>
      <c r="C494" s="169">
        <v>44554</v>
      </c>
      <c r="D494" s="49" t="s">
        <v>518</v>
      </c>
      <c r="E494" s="49" t="s">
        <v>552</v>
      </c>
      <c r="F494" s="49" t="s">
        <v>560</v>
      </c>
      <c r="G494" s="49" t="s">
        <v>520</v>
      </c>
      <c r="H494" s="170">
        <v>345000</v>
      </c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</row>
    <row r="495" spans="2:27">
      <c r="B495" s="49" t="s">
        <v>1011</v>
      </c>
      <c r="C495" s="169">
        <v>44555</v>
      </c>
      <c r="D495" s="49" t="s">
        <v>518</v>
      </c>
      <c r="E495" s="49" t="s">
        <v>370</v>
      </c>
      <c r="F495" s="49" t="s">
        <v>519</v>
      </c>
      <c r="G495" s="49" t="s">
        <v>523</v>
      </c>
      <c r="H495" s="170">
        <v>11575700</v>
      </c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</row>
    <row r="496" spans="2:27">
      <c r="B496" s="49" t="s">
        <v>1012</v>
      </c>
      <c r="C496" s="169">
        <v>44555</v>
      </c>
      <c r="D496" s="49" t="s">
        <v>518</v>
      </c>
      <c r="E496" s="49" t="s">
        <v>371</v>
      </c>
      <c r="F496" s="49" t="s">
        <v>519</v>
      </c>
      <c r="G496" s="49" t="s">
        <v>523</v>
      </c>
      <c r="H496" s="170">
        <v>608500</v>
      </c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</row>
    <row r="497" spans="2:27">
      <c r="B497" s="49" t="s">
        <v>1013</v>
      </c>
      <c r="C497" s="169">
        <v>44555</v>
      </c>
      <c r="D497" s="49" t="s">
        <v>518</v>
      </c>
      <c r="E497" s="49" t="s">
        <v>370</v>
      </c>
      <c r="F497" s="49" t="s">
        <v>519</v>
      </c>
      <c r="G497" s="49" t="s">
        <v>534</v>
      </c>
      <c r="H497" s="170">
        <v>5114500</v>
      </c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</row>
    <row r="498" spans="2:27">
      <c r="B498" s="49" t="s">
        <v>1014</v>
      </c>
      <c r="C498" s="169">
        <v>44555</v>
      </c>
      <c r="D498" s="49" t="s">
        <v>518</v>
      </c>
      <c r="E498" s="49" t="s">
        <v>526</v>
      </c>
      <c r="F498" s="49" t="s">
        <v>530</v>
      </c>
      <c r="G498" s="49" t="s">
        <v>534</v>
      </c>
      <c r="H498" s="170">
        <v>4822450</v>
      </c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</row>
    <row r="499" spans="2:27">
      <c r="B499" s="49" t="s">
        <v>1015</v>
      </c>
      <c r="C499" s="169">
        <v>44555</v>
      </c>
      <c r="D499" s="49" t="s">
        <v>518</v>
      </c>
      <c r="E499" s="49" t="s">
        <v>370</v>
      </c>
      <c r="F499" s="49" t="s">
        <v>530</v>
      </c>
      <c r="G499" s="49" t="s">
        <v>523</v>
      </c>
      <c r="H499" s="170">
        <v>1125600</v>
      </c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</row>
    <row r="500" spans="2:27">
      <c r="B500" s="49" t="s">
        <v>1016</v>
      </c>
      <c r="C500" s="169">
        <v>44555</v>
      </c>
      <c r="D500" s="49" t="s">
        <v>518</v>
      </c>
      <c r="E500" s="49" t="s">
        <v>370</v>
      </c>
      <c r="F500" s="49" t="s">
        <v>519</v>
      </c>
      <c r="G500" s="49" t="s">
        <v>523</v>
      </c>
      <c r="H500" s="170">
        <v>9377600</v>
      </c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</row>
    <row r="501" spans="2:27">
      <c r="B501" s="49" t="s">
        <v>1017</v>
      </c>
      <c r="C501" s="169">
        <v>44555</v>
      </c>
      <c r="D501" s="49" t="s">
        <v>525</v>
      </c>
      <c r="E501" s="49" t="s">
        <v>370</v>
      </c>
      <c r="F501" s="49" t="s">
        <v>519</v>
      </c>
      <c r="G501" s="49" t="s">
        <v>527</v>
      </c>
      <c r="H501" s="170">
        <v>3920500</v>
      </c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</row>
    <row r="502" spans="2:27">
      <c r="B502" s="49" t="s">
        <v>1018</v>
      </c>
      <c r="C502" s="169">
        <v>44556</v>
      </c>
      <c r="D502" s="49" t="s">
        <v>518</v>
      </c>
      <c r="E502" s="49" t="s">
        <v>552</v>
      </c>
      <c r="F502" s="49" t="s">
        <v>530</v>
      </c>
      <c r="G502" s="49" t="s">
        <v>534</v>
      </c>
      <c r="H502" s="170">
        <v>626000</v>
      </c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</row>
    <row r="503" spans="2:27">
      <c r="B503" s="49" t="s">
        <v>1019</v>
      </c>
      <c r="C503" s="169">
        <v>44556</v>
      </c>
      <c r="D503" s="49" t="s">
        <v>525</v>
      </c>
      <c r="E503" s="49" t="s">
        <v>526</v>
      </c>
      <c r="F503" s="49" t="s">
        <v>519</v>
      </c>
      <c r="G503" s="49" t="s">
        <v>527</v>
      </c>
      <c r="H503" s="170">
        <v>4132600</v>
      </c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</row>
    <row r="504" spans="2:27">
      <c r="B504" s="49" t="s">
        <v>1020</v>
      </c>
      <c r="C504" s="169">
        <v>44556</v>
      </c>
      <c r="D504" s="49" t="s">
        <v>525</v>
      </c>
      <c r="E504" s="49" t="s">
        <v>370</v>
      </c>
      <c r="F504" s="49" t="s">
        <v>519</v>
      </c>
      <c r="G504" s="49" t="s">
        <v>527</v>
      </c>
      <c r="H504" s="170">
        <v>6235057</v>
      </c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</row>
    <row r="505" spans="2:27">
      <c r="B505" s="49" t="s">
        <v>1021</v>
      </c>
      <c r="C505" s="169">
        <v>44557</v>
      </c>
      <c r="D505" s="49" t="s">
        <v>525</v>
      </c>
      <c r="E505" s="49" t="s">
        <v>552</v>
      </c>
      <c r="F505" s="49" t="s">
        <v>519</v>
      </c>
      <c r="G505" s="49" t="s">
        <v>527</v>
      </c>
      <c r="H505" s="170">
        <v>1960000</v>
      </c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</row>
    <row r="506" spans="2:27">
      <c r="B506" s="49" t="s">
        <v>1022</v>
      </c>
      <c r="C506" s="169">
        <v>44557</v>
      </c>
      <c r="D506" s="49" t="s">
        <v>525</v>
      </c>
      <c r="E506" s="49" t="s">
        <v>370</v>
      </c>
      <c r="F506" s="49" t="s">
        <v>560</v>
      </c>
      <c r="G506" s="49" t="s">
        <v>527</v>
      </c>
      <c r="H506" s="170">
        <v>2500000</v>
      </c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</row>
    <row r="507" spans="2:27">
      <c r="B507" s="49" t="s">
        <v>1023</v>
      </c>
      <c r="C507" s="169">
        <v>44557</v>
      </c>
      <c r="D507" s="49" t="s">
        <v>518</v>
      </c>
      <c r="E507" s="49" t="s">
        <v>526</v>
      </c>
      <c r="F507" s="49" t="s">
        <v>560</v>
      </c>
      <c r="G507" s="49" t="s">
        <v>527</v>
      </c>
      <c r="H507" s="170">
        <v>3883300</v>
      </c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</row>
    <row r="508" spans="2:27">
      <c r="B508" s="49" t="s">
        <v>1024</v>
      </c>
      <c r="C508" s="169">
        <v>44558</v>
      </c>
      <c r="D508" s="49" t="s">
        <v>518</v>
      </c>
      <c r="E508" s="49" t="s">
        <v>370</v>
      </c>
      <c r="F508" s="49" t="s">
        <v>530</v>
      </c>
      <c r="G508" s="49" t="s">
        <v>523</v>
      </c>
      <c r="H508" s="170">
        <v>1425000</v>
      </c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</row>
    <row r="509" spans="2:27">
      <c r="B509" s="49" t="s">
        <v>1025</v>
      </c>
      <c r="C509" s="169">
        <v>44558</v>
      </c>
      <c r="D509" s="49" t="s">
        <v>518</v>
      </c>
      <c r="E509" s="49" t="s">
        <v>370</v>
      </c>
      <c r="F509" s="49" t="s">
        <v>519</v>
      </c>
      <c r="G509" s="49" t="s">
        <v>534</v>
      </c>
      <c r="H509" s="170">
        <v>1545100</v>
      </c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</row>
    <row r="510" spans="2:27">
      <c r="B510" s="49" t="s">
        <v>1026</v>
      </c>
      <c r="C510" s="169">
        <v>44558</v>
      </c>
      <c r="D510" s="49" t="s">
        <v>518</v>
      </c>
      <c r="E510" s="49" t="s">
        <v>526</v>
      </c>
      <c r="F510" s="49" t="s">
        <v>519</v>
      </c>
      <c r="G510" s="49" t="s">
        <v>523</v>
      </c>
      <c r="H510" s="170">
        <v>1665100</v>
      </c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</row>
    <row r="511" spans="2:27">
      <c r="B511" s="49" t="s">
        <v>1027</v>
      </c>
      <c r="C511" s="169">
        <v>44559</v>
      </c>
      <c r="D511" s="49" t="s">
        <v>518</v>
      </c>
      <c r="E511" s="49" t="s">
        <v>370</v>
      </c>
      <c r="F511" s="49" t="s">
        <v>519</v>
      </c>
      <c r="G511" s="49" t="s">
        <v>523</v>
      </c>
      <c r="H511" s="170">
        <v>8245000</v>
      </c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</row>
    <row r="512" spans="2:27">
      <c r="B512" s="49" t="s">
        <v>1028</v>
      </c>
      <c r="C512" s="169">
        <v>44560</v>
      </c>
      <c r="D512" s="49" t="s">
        <v>518</v>
      </c>
      <c r="E512" s="49" t="s">
        <v>370</v>
      </c>
      <c r="F512" s="49" t="s">
        <v>519</v>
      </c>
      <c r="G512" s="49" t="s">
        <v>520</v>
      </c>
      <c r="H512" s="170">
        <v>2432600</v>
      </c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</row>
    <row r="513" spans="1:37">
      <c r="B513" s="49" t="s">
        <v>1029</v>
      </c>
      <c r="C513" s="169">
        <v>44560</v>
      </c>
      <c r="D513" s="49" t="s">
        <v>518</v>
      </c>
      <c r="E513" s="49" t="s">
        <v>370</v>
      </c>
      <c r="F513" s="49" t="s">
        <v>522</v>
      </c>
      <c r="G513" s="49" t="s">
        <v>531</v>
      </c>
      <c r="H513" s="170">
        <v>1480000</v>
      </c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</row>
    <row r="514" spans="1:37">
      <c r="B514" s="49" t="s">
        <v>1030</v>
      </c>
      <c r="C514" s="169">
        <v>44560</v>
      </c>
      <c r="D514" s="49" t="s">
        <v>518</v>
      </c>
      <c r="E514" s="49" t="s">
        <v>370</v>
      </c>
      <c r="F514" s="49" t="s">
        <v>519</v>
      </c>
      <c r="G514" s="49" t="s">
        <v>523</v>
      </c>
      <c r="H514" s="170">
        <v>9050000</v>
      </c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</row>
    <row r="515" spans="1:37">
      <c r="A515" s="171"/>
      <c r="B515" s="49" t="s">
        <v>1031</v>
      </c>
      <c r="C515" s="169">
        <v>44560</v>
      </c>
      <c r="D515" s="49" t="s">
        <v>525</v>
      </c>
      <c r="E515" s="49" t="s">
        <v>370</v>
      </c>
      <c r="F515" s="49" t="s">
        <v>519</v>
      </c>
      <c r="G515" s="49" t="s">
        <v>527</v>
      </c>
      <c r="H515" s="170">
        <v>1480755</v>
      </c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</row>
    <row r="516" spans="1:37">
      <c r="B516" s="49" t="s">
        <v>1032</v>
      </c>
      <c r="C516" s="169">
        <v>44561</v>
      </c>
      <c r="D516" s="49" t="s">
        <v>518</v>
      </c>
      <c r="E516" s="49" t="s">
        <v>552</v>
      </c>
      <c r="F516" s="49" t="s">
        <v>522</v>
      </c>
      <c r="G516" s="49" t="s">
        <v>534</v>
      </c>
      <c r="H516" s="170">
        <v>4101750</v>
      </c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</row>
    <row r="517" spans="1:37">
      <c r="B517" s="49" t="s">
        <v>1033</v>
      </c>
      <c r="C517" s="169">
        <v>44561</v>
      </c>
      <c r="D517" s="49" t="s">
        <v>518</v>
      </c>
      <c r="E517" s="49" t="s">
        <v>371</v>
      </c>
      <c r="F517" s="49" t="s">
        <v>519</v>
      </c>
      <c r="G517" s="49" t="s">
        <v>523</v>
      </c>
      <c r="H517" s="170">
        <v>1739100</v>
      </c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</row>
    <row r="518" spans="1:37">
      <c r="B518" s="49" t="s">
        <v>1034</v>
      </c>
      <c r="C518" s="169">
        <v>44561</v>
      </c>
      <c r="D518" s="49" t="s">
        <v>518</v>
      </c>
      <c r="E518" s="49" t="s">
        <v>370</v>
      </c>
      <c r="F518" s="49" t="s">
        <v>519</v>
      </c>
      <c r="G518" s="49" t="s">
        <v>534</v>
      </c>
      <c r="H518" s="170">
        <v>2250000</v>
      </c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</row>
    <row r="519" spans="1:37">
      <c r="B519" s="49" t="s">
        <v>1035</v>
      </c>
      <c r="C519" s="169">
        <v>44561</v>
      </c>
      <c r="D519" s="49" t="s">
        <v>518</v>
      </c>
      <c r="E519" s="49" t="s">
        <v>370</v>
      </c>
      <c r="F519" s="49" t="s">
        <v>519</v>
      </c>
      <c r="G519" s="49" t="s">
        <v>534</v>
      </c>
      <c r="H519" s="170">
        <v>16482200</v>
      </c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</row>
    <row r="520" spans="1:37">
      <c r="B520" s="49" t="s">
        <v>1036</v>
      </c>
      <c r="C520" s="169">
        <v>44561</v>
      </c>
      <c r="D520" s="49" t="s">
        <v>518</v>
      </c>
      <c r="E520" s="49" t="s">
        <v>526</v>
      </c>
      <c r="F520" s="49" t="s">
        <v>519</v>
      </c>
      <c r="G520" s="49" t="s">
        <v>527</v>
      </c>
      <c r="H520" s="170">
        <v>1776800</v>
      </c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</row>
    <row r="521" spans="1:37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1:37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</row>
    <row r="523" spans="1:37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</row>
    <row r="524" spans="1:37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</row>
    <row r="525" spans="1:37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</row>
    <row r="526" spans="1:37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</row>
    <row r="527" spans="1:37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</row>
    <row r="528" spans="1:37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</row>
    <row r="529" spans="2:37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</row>
    <row r="530" spans="2:37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</row>
    <row r="531" spans="2:37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</row>
    <row r="532" spans="2:37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</row>
    <row r="533" spans="2:37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</row>
    <row r="534" spans="2:37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</row>
    <row r="535" spans="2:37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</row>
    <row r="536" spans="2:37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</row>
    <row r="537" spans="2:37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</row>
    <row r="538" spans="2:37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</row>
    <row r="539" spans="2:37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</row>
    <row r="540" spans="2:37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</row>
    <row r="541" spans="2:37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</row>
    <row r="542" spans="2:37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</row>
    <row r="543" spans="2:37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</row>
    <row r="544" spans="2:37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</row>
    <row r="545" spans="2:37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</row>
    <row r="546" spans="2:37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</row>
    <row r="547" spans="2:37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</row>
    <row r="548" spans="2:37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</row>
    <row r="549" spans="2:37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</row>
    <row r="550" spans="2:37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</row>
    <row r="551" spans="2:37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</row>
    <row r="552" spans="2:37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</row>
    <row r="553" spans="2:37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</row>
    <row r="554" spans="2:37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</row>
    <row r="555" spans="2:37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</row>
    <row r="556" spans="2:37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</row>
    <row r="557" spans="2:37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</row>
    <row r="558" spans="2:37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</row>
    <row r="559" spans="2:37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</row>
    <row r="560" spans="2:37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</row>
    <row r="561" spans="2:37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</row>
    <row r="562" spans="2:37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37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</row>
    <row r="564" spans="2:37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</row>
    <row r="565" spans="2:37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</row>
    <row r="566" spans="2:37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</row>
    <row r="567" spans="2:37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</row>
    <row r="568" spans="2:37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</row>
    <row r="569" spans="2:37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</row>
    <row r="570" spans="2:37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</row>
    <row r="571" spans="2:37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</row>
    <row r="572" spans="2:37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</row>
    <row r="573" spans="2:37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</row>
    <row r="574" spans="2:37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</row>
    <row r="575" spans="2:37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</row>
    <row r="576" spans="2:37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</row>
    <row r="577" spans="2:37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</row>
    <row r="578" spans="2:37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</row>
    <row r="579" spans="2:37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</row>
    <row r="580" spans="2:37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37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37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</row>
    <row r="583" spans="2:37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</row>
    <row r="584" spans="2:37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</row>
    <row r="585" spans="2:37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</row>
    <row r="586" spans="2:37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</row>
    <row r="587" spans="2:37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</row>
    <row r="588" spans="2:37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</row>
    <row r="589" spans="2:37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</row>
    <row r="590" spans="2:37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</row>
    <row r="591" spans="2:37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</row>
    <row r="592" spans="2:37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</row>
    <row r="593" spans="2:37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</row>
    <row r="594" spans="2:37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</row>
    <row r="595" spans="2:37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</row>
    <row r="596" spans="2:37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</row>
    <row r="597" spans="2:37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</row>
    <row r="598" spans="2:37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</row>
    <row r="599" spans="2:37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</row>
    <row r="600" spans="2:37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</row>
    <row r="601" spans="2:37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</row>
    <row r="602" spans="2:37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</row>
    <row r="603" spans="2:37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</row>
    <row r="604" spans="2:37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</row>
    <row r="605" spans="2:37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</row>
    <row r="606" spans="2:37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</row>
    <row r="607" spans="2:37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</row>
    <row r="608" spans="2:37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</row>
    <row r="609" spans="2:37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</row>
    <row r="610" spans="2:37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</row>
    <row r="611" spans="2:37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</row>
    <row r="612" spans="2:37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</row>
    <row r="613" spans="2:37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</row>
    <row r="614" spans="2:37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</row>
    <row r="615" spans="2:37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</row>
    <row r="616" spans="2:37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</row>
    <row r="617" spans="2:37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</row>
    <row r="618" spans="2:37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</row>
    <row r="619" spans="2:37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</row>
    <row r="620" spans="2:37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37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</row>
    <row r="622" spans="2:37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</row>
    <row r="623" spans="2:37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37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</row>
    <row r="625" spans="2:37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</row>
    <row r="626" spans="2:37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</row>
    <row r="627" spans="2:37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</row>
    <row r="628" spans="2:37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</row>
    <row r="629" spans="2:37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</row>
    <row r="630" spans="2:37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</row>
    <row r="631" spans="2:37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</row>
    <row r="632" spans="2:37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</row>
    <row r="633" spans="2:37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</row>
    <row r="634" spans="2:37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</row>
    <row r="635" spans="2:37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</row>
    <row r="636" spans="2:37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</row>
    <row r="637" spans="2:37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</row>
    <row r="638" spans="2:37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</row>
    <row r="639" spans="2:37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</row>
    <row r="640" spans="2:37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</row>
    <row r="641" spans="2:37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</row>
    <row r="642" spans="2:37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</row>
    <row r="643" spans="2:37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</row>
    <row r="644" spans="2:37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</row>
    <row r="645" spans="2:37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</row>
    <row r="646" spans="2:37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</row>
    <row r="647" spans="2:37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</row>
    <row r="648" spans="2:37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</row>
    <row r="649" spans="2:37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</row>
    <row r="650" spans="2:37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</row>
    <row r="651" spans="2:37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</row>
    <row r="652" spans="2:37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</row>
    <row r="653" spans="2:37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</row>
    <row r="654" spans="2:37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</row>
    <row r="655" spans="2:37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</row>
    <row r="656" spans="2:37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</row>
    <row r="657" spans="2:37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</row>
    <row r="658" spans="2:37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</row>
    <row r="659" spans="2:37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</row>
    <row r="660" spans="2:37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</row>
    <row r="661" spans="2:37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</row>
    <row r="662" spans="2:37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</row>
    <row r="663" spans="2:37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</row>
    <row r="664" spans="2:37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</row>
    <row r="665" spans="2:37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</row>
    <row r="666" spans="2:37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</row>
    <row r="667" spans="2:37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</row>
    <row r="668" spans="2:37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</row>
    <row r="669" spans="2:37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</row>
    <row r="670" spans="2:37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</row>
    <row r="671" spans="2:37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</row>
    <row r="672" spans="2:37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</row>
    <row r="673" spans="2:37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</row>
    <row r="674" spans="2:37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</row>
    <row r="675" spans="2:37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</row>
    <row r="676" spans="2:37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</row>
    <row r="677" spans="2:37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</row>
    <row r="678" spans="2:37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</row>
    <row r="679" spans="2:37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37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</row>
    <row r="681" spans="2:37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</row>
    <row r="682" spans="2:37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</row>
    <row r="683" spans="2:37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</row>
    <row r="684" spans="2:37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</row>
    <row r="685" spans="2:37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</row>
    <row r="686" spans="2:37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</row>
    <row r="687" spans="2:37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</row>
    <row r="688" spans="2:37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</row>
    <row r="689" spans="2:37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</row>
    <row r="690" spans="2:37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</row>
    <row r="691" spans="2:37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</row>
    <row r="692" spans="2:37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</row>
    <row r="693" spans="2:37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</row>
    <row r="694" spans="2:37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</row>
    <row r="695" spans="2:37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</row>
    <row r="696" spans="2:37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</row>
    <row r="697" spans="2:37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</row>
    <row r="698" spans="2:37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</row>
    <row r="699" spans="2:37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</row>
    <row r="700" spans="2:37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</row>
    <row r="701" spans="2:37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</row>
    <row r="702" spans="2:37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</row>
    <row r="703" spans="2:37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</row>
    <row r="704" spans="2:37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</row>
    <row r="705" spans="2:37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</row>
    <row r="706" spans="2:37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</row>
    <row r="707" spans="2:37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</row>
    <row r="708" spans="2:37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</row>
    <row r="709" spans="2:37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37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</row>
    <row r="711" spans="2:37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</row>
    <row r="712" spans="2:37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</row>
    <row r="713" spans="2:37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</row>
    <row r="714" spans="2:37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</row>
    <row r="715" spans="2:37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</row>
    <row r="716" spans="2:37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</row>
    <row r="717" spans="2:37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</row>
    <row r="718" spans="2:37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</row>
    <row r="719" spans="2:37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</row>
    <row r="720" spans="2:37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</row>
    <row r="721" spans="2:37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</row>
    <row r="722" spans="2:37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</row>
    <row r="723" spans="2:37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</row>
    <row r="724" spans="2:37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</row>
    <row r="725" spans="2:37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</row>
    <row r="726" spans="2:37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</row>
    <row r="727" spans="2:37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</row>
    <row r="728" spans="2:37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</row>
    <row r="729" spans="2:37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</row>
    <row r="730" spans="2:37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</row>
    <row r="731" spans="2:37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</row>
    <row r="732" spans="2:37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</row>
    <row r="733" spans="2:37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</row>
    <row r="734" spans="2:37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</row>
    <row r="735" spans="2:37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</row>
    <row r="736" spans="2:37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</row>
    <row r="737" spans="2:37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2:37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</row>
    <row r="739" spans="2:37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</row>
    <row r="740" spans="2:37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</row>
    <row r="741" spans="2:37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</row>
    <row r="742" spans="2:37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</row>
    <row r="743" spans="2:37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</row>
    <row r="744" spans="2:37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</row>
    <row r="745" spans="2:37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</row>
    <row r="746" spans="2:37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</row>
    <row r="747" spans="2:37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</row>
    <row r="748" spans="2:37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37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</row>
    <row r="750" spans="2:37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</row>
    <row r="751" spans="2:37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</row>
    <row r="752" spans="2:37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</row>
    <row r="753" spans="2:37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</row>
    <row r="754" spans="2:37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</row>
    <row r="755" spans="2:37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</row>
    <row r="756" spans="2:37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</row>
    <row r="757" spans="2:37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</row>
    <row r="758" spans="2:37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</row>
    <row r="759" spans="2:37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</row>
    <row r="760" spans="2:37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</row>
    <row r="761" spans="2:37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</row>
    <row r="762" spans="2:37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</row>
    <row r="763" spans="2:37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</row>
    <row r="764" spans="2:37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</row>
    <row r="765" spans="2:37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</row>
    <row r="766" spans="2:37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</row>
    <row r="767" spans="2:37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</row>
    <row r="768" spans="2:37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</row>
    <row r="769" spans="2:37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</row>
    <row r="770" spans="2:37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</row>
    <row r="771" spans="2:37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</row>
    <row r="772" spans="2:37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</row>
    <row r="773" spans="2:37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</row>
    <row r="774" spans="2:37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</row>
    <row r="775" spans="2:37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</row>
    <row r="776" spans="2:37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</row>
    <row r="777" spans="2:37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</row>
    <row r="778" spans="2:37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</row>
    <row r="779" spans="2:37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</row>
    <row r="780" spans="2:37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</row>
    <row r="781" spans="2:37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</row>
    <row r="782" spans="2:37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</row>
    <row r="783" spans="2:37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</row>
    <row r="784" spans="2:37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</row>
    <row r="785" spans="2:37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</row>
    <row r="786" spans="2:37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</row>
    <row r="787" spans="2:37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</row>
    <row r="788" spans="2:37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</row>
    <row r="789" spans="2:37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</row>
    <row r="790" spans="2:37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</row>
    <row r="791" spans="2:37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</row>
    <row r="792" spans="2:37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</row>
    <row r="793" spans="2:37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</row>
    <row r="794" spans="2:37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</row>
    <row r="795" spans="2:37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</row>
    <row r="796" spans="2:37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</row>
    <row r="797" spans="2:37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</row>
    <row r="798" spans="2:37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</row>
    <row r="799" spans="2:37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</row>
    <row r="800" spans="2:37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</row>
    <row r="801" spans="2:37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</row>
    <row r="802" spans="2:37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</row>
    <row r="803" spans="2:37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</row>
    <row r="804" spans="2:37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</row>
    <row r="805" spans="2:37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</row>
    <row r="806" spans="2:37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</row>
    <row r="807" spans="2:37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</row>
    <row r="808" spans="2:37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</row>
    <row r="809" spans="2:37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</row>
    <row r="810" spans="2:37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</row>
    <row r="811" spans="2:37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</row>
    <row r="812" spans="2:37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</row>
    <row r="813" spans="2:37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</row>
    <row r="814" spans="2:37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</row>
    <row r="815" spans="2:37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</row>
    <row r="816" spans="2:37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</row>
    <row r="817" spans="2:37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</row>
    <row r="818" spans="2:37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</row>
    <row r="819" spans="2:37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</row>
    <row r="820" spans="2:37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</row>
    <row r="821" spans="2:37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</row>
    <row r="822" spans="2:37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</row>
    <row r="823" spans="2:37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</row>
    <row r="824" spans="2:37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</row>
    <row r="825" spans="2:37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</row>
    <row r="826" spans="2:37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</row>
    <row r="827" spans="2:37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</row>
    <row r="828" spans="2:37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</row>
    <row r="829" spans="2:37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</row>
    <row r="830" spans="2:37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</row>
    <row r="831" spans="2:37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</row>
    <row r="832" spans="2:37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</row>
    <row r="833" spans="2:37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</row>
    <row r="834" spans="2:37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</row>
    <row r="835" spans="2:37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</row>
    <row r="836" spans="2:37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</row>
    <row r="837" spans="2:37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</row>
    <row r="838" spans="2:37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</row>
    <row r="839" spans="2:37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</row>
    <row r="840" spans="2:37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</row>
    <row r="841" spans="2:37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</row>
    <row r="842" spans="2:37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</row>
    <row r="843" spans="2:37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</row>
    <row r="844" spans="2:37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</row>
    <row r="845" spans="2:37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</row>
    <row r="846" spans="2:37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</row>
    <row r="847" spans="2:37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</row>
    <row r="848" spans="2:37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</row>
    <row r="849" spans="2:37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</row>
    <row r="850" spans="2:37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</row>
    <row r="851" spans="2:37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</row>
    <row r="852" spans="2:37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</row>
    <row r="853" spans="2:37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</row>
    <row r="854" spans="2:37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</row>
    <row r="855" spans="2:37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</row>
    <row r="856" spans="2:37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</row>
    <row r="857" spans="2:37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</row>
    <row r="858" spans="2:37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</row>
    <row r="859" spans="2:37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</row>
    <row r="860" spans="2:37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</row>
    <row r="861" spans="2:37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</row>
    <row r="862" spans="2:37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</row>
    <row r="863" spans="2:37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</row>
    <row r="864" spans="2:37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</row>
    <row r="865" spans="2:37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</row>
    <row r="866" spans="2:37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</row>
    <row r="867" spans="2:37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</row>
    <row r="868" spans="2:37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</row>
    <row r="869" spans="2:37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</row>
    <row r="870" spans="2:37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</row>
    <row r="871" spans="2:37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</row>
    <row r="872" spans="2:37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</row>
    <row r="873" spans="2:37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</row>
    <row r="874" spans="2:37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</row>
    <row r="875" spans="2:37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</row>
    <row r="876" spans="2:37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</row>
    <row r="877" spans="2:37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</row>
    <row r="878" spans="2:37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</row>
    <row r="879" spans="2:37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</row>
    <row r="880" spans="2:37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</row>
    <row r="881" spans="2:37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</row>
    <row r="882" spans="2:37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</row>
    <row r="883" spans="2:37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</row>
    <row r="884" spans="2:37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</row>
    <row r="885" spans="2:37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</row>
    <row r="886" spans="2:37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</row>
    <row r="887" spans="2:37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</row>
    <row r="888" spans="2:37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</row>
    <row r="889" spans="2:37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</row>
    <row r="890" spans="2:37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</row>
    <row r="891" spans="2:37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</row>
    <row r="892" spans="2:37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</row>
    <row r="893" spans="2:37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</row>
    <row r="894" spans="2:37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</row>
    <row r="895" spans="2:37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</row>
    <row r="896" spans="2:37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</row>
    <row r="897" spans="2:37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</row>
    <row r="898" spans="2:37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</row>
    <row r="899" spans="2:37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</row>
  </sheetData>
  <pageMargins left="0.75" right="0.75" top="1" bottom="1" header="0.5" footer="0.5"/>
  <pageSetup scale="36" orientation="portrait" r:id="rId1"/>
  <headerFooter alignWithMargins="0"/>
  <ignoredErrors>
    <ignoredError sqref="B21:B520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F473-BB52-4C78-B3B9-7714E850EEA4}">
  <sheetPr codeName="Sheet26"/>
  <dimension ref="A1:AN897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8" width="15.5" customWidth="1"/>
    <col min="9" max="13" width="12.5" customWidth="1"/>
  </cols>
  <sheetData>
    <row r="1" spans="1:40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</row>
    <row r="2" spans="1:40" s="78" customFormat="1" ht="18">
      <c r="A2" s="77"/>
      <c r="B2" s="84" t="s">
        <v>1443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</row>
    <row r="3" spans="1:40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</row>
    <row r="4" spans="1:40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</row>
    <row r="5" spans="1:40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</row>
    <row r="6" spans="1:40" ht="16" thickBot="1">
      <c r="A6" s="49"/>
      <c r="B6" s="131" t="s">
        <v>1443</v>
      </c>
      <c r="C6" s="104" t="s">
        <v>1465</v>
      </c>
      <c r="D6" s="104"/>
      <c r="E6" s="104"/>
      <c r="F6" s="104"/>
      <c r="G6" s="105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</row>
    <row r="7" spans="1:40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</row>
    <row r="8" spans="1:40">
      <c r="A8" s="49"/>
      <c r="B8" s="49"/>
      <c r="C8" s="156" t="s">
        <v>500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</row>
    <row r="9" spans="1:40">
      <c r="A9" s="49"/>
      <c r="B9" s="49" t="s">
        <v>1147</v>
      </c>
      <c r="C9" s="49"/>
      <c r="D9" s="49"/>
      <c r="E9" s="49"/>
      <c r="F9" s="49"/>
      <c r="G9" s="49"/>
      <c r="H9" s="140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</row>
    <row r="10" spans="1:40">
      <c r="A10" s="49"/>
      <c r="B10" s="49" t="s">
        <v>1149</v>
      </c>
      <c r="C10" s="49"/>
      <c r="D10" s="49"/>
      <c r="E10" s="49"/>
      <c r="F10" s="49"/>
      <c r="G10" s="49"/>
      <c r="H10" s="16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</row>
    <row r="11" spans="1:40">
      <c r="A11" s="49"/>
      <c r="B11" s="49"/>
      <c r="C11" s="49"/>
      <c r="D11" s="49"/>
      <c r="E11" s="49"/>
      <c r="F11" s="49"/>
      <c r="G11" s="49"/>
      <c r="H11" s="168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</row>
    <row r="12" spans="1:40" ht="16" thickBot="1">
      <c r="A12" s="49"/>
      <c r="B12" s="49"/>
      <c r="C12" s="49"/>
      <c r="D12" s="49"/>
      <c r="E12" s="49"/>
      <c r="F12" s="49"/>
      <c r="G12" s="49"/>
      <c r="H12" s="168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</row>
    <row r="13" spans="1:40">
      <c r="A13" s="49"/>
      <c r="B13" s="280" t="s">
        <v>515</v>
      </c>
      <c r="C13" s="280" t="s">
        <v>369</v>
      </c>
      <c r="D13" s="280" t="s">
        <v>1118</v>
      </c>
      <c r="E13" s="281" t="s">
        <v>1143</v>
      </c>
      <c r="F13" s="275" t="s">
        <v>1144</v>
      </c>
      <c r="G13" s="49"/>
      <c r="H13" s="168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</row>
    <row r="14" spans="1:40" ht="16" thickBot="1">
      <c r="A14" s="49"/>
      <c r="B14" s="166" t="s">
        <v>518</v>
      </c>
      <c r="C14" s="166" t="s">
        <v>370</v>
      </c>
      <c r="D14" s="166" t="s">
        <v>520</v>
      </c>
      <c r="E14" s="183">
        <f>SUMIFS(H19:H518,D19:D518,B14,E19:E518,C14,G19:G518,D14)</f>
        <v>17556695</v>
      </c>
      <c r="F14" s="184">
        <f>AVERAGEIFS(H19:H518,D19:D518,B14,E19:E518,C14,G19:G518,D14)</f>
        <v>1097293.4375</v>
      </c>
      <c r="G14" s="49"/>
      <c r="H14" s="168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</row>
    <row r="15" spans="1:40">
      <c r="A15" s="49"/>
      <c r="B15" s="49"/>
      <c r="C15" s="49"/>
      <c r="D15" s="49"/>
      <c r="E15" s="49"/>
      <c r="F15" s="49"/>
      <c r="G15" s="49"/>
      <c r="H15" s="168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</row>
    <row r="16" spans="1:40">
      <c r="A16" s="49"/>
      <c r="B16" s="49"/>
      <c r="C16" s="49"/>
      <c r="D16" s="49"/>
      <c r="E16" s="49"/>
      <c r="F16" s="49"/>
      <c r="G16" s="49"/>
      <c r="H16" s="168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</row>
    <row r="17" spans="1:40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</row>
    <row r="18" spans="1:40" ht="14.5" customHeight="1">
      <c r="A18" s="49"/>
      <c r="B18" s="50" t="s">
        <v>513</v>
      </c>
      <c r="C18" s="142" t="s">
        <v>514</v>
      </c>
      <c r="D18" s="50" t="s">
        <v>515</v>
      </c>
      <c r="E18" s="50" t="s">
        <v>369</v>
      </c>
      <c r="F18" s="50" t="s">
        <v>516</v>
      </c>
      <c r="G18" s="50" t="s">
        <v>1037</v>
      </c>
      <c r="H18" s="108" t="s">
        <v>1040</v>
      </c>
      <c r="I18" s="49"/>
      <c r="J18" s="133" t="s">
        <v>515</v>
      </c>
      <c r="K18" s="133" t="s">
        <v>369</v>
      </c>
      <c r="L18" s="132" t="s">
        <v>1118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 spans="1:40" ht="14.5" customHeight="1">
      <c r="A19" s="167"/>
      <c r="B19" s="49" t="s">
        <v>517</v>
      </c>
      <c r="C19" s="169">
        <v>44198</v>
      </c>
      <c r="D19" s="49" t="s">
        <v>518</v>
      </c>
      <c r="E19" s="49" t="s">
        <v>370</v>
      </c>
      <c r="F19" s="49" t="s">
        <v>519</v>
      </c>
      <c r="G19" s="49" t="s">
        <v>520</v>
      </c>
      <c r="H19" s="170">
        <v>1617630</v>
      </c>
      <c r="I19" s="49"/>
      <c r="J19" s="88"/>
      <c r="K19" s="88"/>
      <c r="L19" s="88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 spans="1:40" ht="14.5" customHeight="1">
      <c r="A20" s="49"/>
      <c r="B20" s="170" t="s">
        <v>521</v>
      </c>
      <c r="C20" s="169">
        <v>44198</v>
      </c>
      <c r="D20" s="49" t="s">
        <v>518</v>
      </c>
      <c r="E20" s="49" t="s">
        <v>370</v>
      </c>
      <c r="F20" s="49" t="s">
        <v>522</v>
      </c>
      <c r="G20" s="49" t="s">
        <v>523</v>
      </c>
      <c r="H20" s="170">
        <v>8678500</v>
      </c>
      <c r="I20" s="49"/>
      <c r="J20" s="88"/>
      <c r="K20" s="88"/>
      <c r="L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</row>
    <row r="21" spans="1:40" ht="14.5" customHeight="1">
      <c r="A21" s="49"/>
      <c r="B21" s="49" t="s">
        <v>524</v>
      </c>
      <c r="C21" s="169">
        <v>44198</v>
      </c>
      <c r="D21" s="49" t="s">
        <v>525</v>
      </c>
      <c r="E21" s="49" t="s">
        <v>526</v>
      </c>
      <c r="F21" s="49" t="s">
        <v>519</v>
      </c>
      <c r="G21" s="49" t="s">
        <v>527</v>
      </c>
      <c r="H21" s="170">
        <v>2052660</v>
      </c>
      <c r="I21" s="49"/>
      <c r="J21" s="88"/>
      <c r="K21" s="88"/>
      <c r="L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</row>
    <row r="22" spans="1:40" ht="14.5" customHeight="1">
      <c r="A22" s="49"/>
      <c r="B22" s="49" t="s">
        <v>528</v>
      </c>
      <c r="C22" s="169">
        <v>44199</v>
      </c>
      <c r="D22" s="49" t="s">
        <v>518</v>
      </c>
      <c r="E22" s="49" t="s">
        <v>370</v>
      </c>
      <c r="F22" s="49" t="s">
        <v>519</v>
      </c>
      <c r="G22" s="49" t="s">
        <v>523</v>
      </c>
      <c r="H22" s="170">
        <v>17580000</v>
      </c>
      <c r="I22" s="49"/>
      <c r="J22" s="88"/>
      <c r="K22" s="88"/>
      <c r="L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</row>
    <row r="23" spans="1:40" ht="14.5" customHeight="1">
      <c r="A23" s="49"/>
      <c r="B23" s="49" t="s">
        <v>529</v>
      </c>
      <c r="C23" s="169">
        <v>44199</v>
      </c>
      <c r="D23" s="49" t="s">
        <v>518</v>
      </c>
      <c r="E23" s="49" t="s">
        <v>370</v>
      </c>
      <c r="F23" s="49" t="s">
        <v>530</v>
      </c>
      <c r="G23" s="49" t="s">
        <v>531</v>
      </c>
      <c r="H23" s="170">
        <v>1925000</v>
      </c>
      <c r="I23" s="49"/>
      <c r="J23" s="88"/>
      <c r="K23" s="88"/>
      <c r="L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spans="1:40" ht="14.5" customHeight="1">
      <c r="A24" s="49"/>
      <c r="B24" s="49" t="s">
        <v>532</v>
      </c>
      <c r="C24" s="169">
        <v>44200</v>
      </c>
      <c r="D24" s="49" t="s">
        <v>518</v>
      </c>
      <c r="E24" s="49" t="s">
        <v>526</v>
      </c>
      <c r="F24" s="49" t="s">
        <v>519</v>
      </c>
      <c r="G24" s="49" t="s">
        <v>523</v>
      </c>
      <c r="H24" s="170">
        <v>12934500</v>
      </c>
      <c r="I24" s="49"/>
      <c r="J24" s="49"/>
      <c r="K24" s="49"/>
      <c r="L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spans="1:40" ht="14.5" customHeight="1">
      <c r="A25" s="49"/>
      <c r="B25" s="49" t="s">
        <v>533</v>
      </c>
      <c r="C25" s="169">
        <v>44201</v>
      </c>
      <c r="D25" s="49" t="s">
        <v>518</v>
      </c>
      <c r="E25" s="49" t="s">
        <v>526</v>
      </c>
      <c r="F25" s="49" t="s">
        <v>530</v>
      </c>
      <c r="G25" s="49" t="s">
        <v>534</v>
      </c>
      <c r="H25" s="170">
        <v>928300</v>
      </c>
      <c r="I25" s="49"/>
      <c r="J25" s="49"/>
      <c r="K25" s="49"/>
      <c r="L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spans="1:40" ht="14.5" customHeight="1">
      <c r="A26" s="49"/>
      <c r="B26" s="49" t="s">
        <v>535</v>
      </c>
      <c r="C26" s="169">
        <v>44203</v>
      </c>
      <c r="D26" s="49" t="s">
        <v>525</v>
      </c>
      <c r="E26" s="49" t="s">
        <v>370</v>
      </c>
      <c r="F26" s="49" t="s">
        <v>519</v>
      </c>
      <c r="G26" s="49" t="s">
        <v>527</v>
      </c>
      <c r="H26" s="170">
        <v>2219900</v>
      </c>
      <c r="I26" s="49"/>
      <c r="J26" s="49"/>
      <c r="K26" s="49"/>
      <c r="L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spans="1:40" ht="14.5" customHeight="1">
      <c r="A27" s="49"/>
      <c r="B27" s="49" t="s">
        <v>536</v>
      </c>
      <c r="C27" s="169">
        <v>44203</v>
      </c>
      <c r="D27" s="49" t="s">
        <v>518</v>
      </c>
      <c r="E27" s="49" t="s">
        <v>370</v>
      </c>
      <c r="F27" s="49" t="s">
        <v>519</v>
      </c>
      <c r="G27" s="49" t="s">
        <v>523</v>
      </c>
      <c r="H27" s="170">
        <v>14100000</v>
      </c>
      <c r="I27" s="49"/>
      <c r="J27" s="49"/>
      <c r="K27" s="49"/>
      <c r="L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spans="1:40" ht="14.5" customHeight="1">
      <c r="A28" s="49"/>
      <c r="B28" s="49" t="s">
        <v>537</v>
      </c>
      <c r="C28" s="169">
        <v>44204</v>
      </c>
      <c r="D28" s="49" t="s">
        <v>518</v>
      </c>
      <c r="E28" s="49" t="s">
        <v>370</v>
      </c>
      <c r="F28" s="49" t="s">
        <v>530</v>
      </c>
      <c r="G28" s="49" t="s">
        <v>538</v>
      </c>
      <c r="H28" s="170">
        <v>4762808</v>
      </c>
      <c r="I28" s="49"/>
      <c r="J28" s="49"/>
      <c r="K28" s="49"/>
      <c r="L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spans="1:40">
      <c r="A29" s="49"/>
      <c r="B29" s="49" t="s">
        <v>539</v>
      </c>
      <c r="C29" s="169">
        <v>44204</v>
      </c>
      <c r="D29" s="49" t="s">
        <v>518</v>
      </c>
      <c r="E29" s="49" t="s">
        <v>370</v>
      </c>
      <c r="F29" s="49" t="s">
        <v>519</v>
      </c>
      <c r="G29" s="49" t="s">
        <v>523</v>
      </c>
      <c r="H29" s="170">
        <v>13925190</v>
      </c>
      <c r="I29" s="49"/>
      <c r="J29" s="49"/>
      <c r="K29" s="49"/>
      <c r="L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spans="1:40">
      <c r="A30" s="49"/>
      <c r="B30" s="49" t="s">
        <v>540</v>
      </c>
      <c r="C30" s="169">
        <v>44205</v>
      </c>
      <c r="D30" s="49" t="s">
        <v>518</v>
      </c>
      <c r="E30" s="49" t="s">
        <v>370</v>
      </c>
      <c r="F30" s="49" t="s">
        <v>519</v>
      </c>
      <c r="G30" s="49" t="s">
        <v>523</v>
      </c>
      <c r="H30" s="170">
        <v>6350000</v>
      </c>
      <c r="I30" s="49"/>
      <c r="J30" s="49"/>
      <c r="K30" s="49"/>
      <c r="L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spans="1:40">
      <c r="A31" s="49"/>
      <c r="B31" s="49" t="s">
        <v>541</v>
      </c>
      <c r="C31" s="169">
        <v>44205</v>
      </c>
      <c r="D31" s="49" t="s">
        <v>518</v>
      </c>
      <c r="E31" s="49" t="s">
        <v>526</v>
      </c>
      <c r="F31" s="49" t="s">
        <v>530</v>
      </c>
      <c r="G31" s="49" t="s">
        <v>542</v>
      </c>
      <c r="H31" s="170">
        <v>4036000</v>
      </c>
      <c r="I31" s="49"/>
      <c r="J31" s="49"/>
      <c r="K31" s="49"/>
      <c r="L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spans="1:40">
      <c r="A32" s="49"/>
      <c r="B32" s="49" t="s">
        <v>543</v>
      </c>
      <c r="C32" s="169">
        <v>44206</v>
      </c>
      <c r="D32" s="49" t="s">
        <v>518</v>
      </c>
      <c r="E32" s="49" t="s">
        <v>370</v>
      </c>
      <c r="F32" s="49" t="s">
        <v>530</v>
      </c>
      <c r="G32" s="49" t="s">
        <v>520</v>
      </c>
      <c r="H32" s="170">
        <v>472800</v>
      </c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spans="1:30">
      <c r="A33" s="49"/>
      <c r="B33" s="49" t="s">
        <v>544</v>
      </c>
      <c r="C33" s="169">
        <v>44206</v>
      </c>
      <c r="D33" s="49" t="s">
        <v>518</v>
      </c>
      <c r="E33" s="49" t="s">
        <v>526</v>
      </c>
      <c r="F33" s="49" t="s">
        <v>530</v>
      </c>
      <c r="G33" s="49" t="s">
        <v>523</v>
      </c>
      <c r="H33" s="170">
        <v>11710880</v>
      </c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spans="1:30">
      <c r="A34" s="49"/>
      <c r="B34" s="49" t="s">
        <v>545</v>
      </c>
      <c r="C34" s="169">
        <v>44208</v>
      </c>
      <c r="D34" s="49" t="s">
        <v>518</v>
      </c>
      <c r="E34" s="49" t="s">
        <v>370</v>
      </c>
      <c r="F34" s="49" t="s">
        <v>519</v>
      </c>
      <c r="G34" s="49" t="s">
        <v>523</v>
      </c>
      <c r="H34" s="170">
        <v>1370300</v>
      </c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spans="1:30">
      <c r="A35" s="49"/>
      <c r="B35" s="49" t="s">
        <v>546</v>
      </c>
      <c r="C35" s="169">
        <v>44209</v>
      </c>
      <c r="D35" s="49" t="s">
        <v>525</v>
      </c>
      <c r="E35" s="49" t="s">
        <v>526</v>
      </c>
      <c r="F35" s="49" t="s">
        <v>519</v>
      </c>
      <c r="G35" s="49" t="s">
        <v>527</v>
      </c>
      <c r="H35" s="170">
        <v>1432835</v>
      </c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spans="1:30">
      <c r="A36" s="49"/>
      <c r="B36" s="49" t="s">
        <v>547</v>
      </c>
      <c r="C36" s="169">
        <v>44211</v>
      </c>
      <c r="D36" s="49" t="s">
        <v>518</v>
      </c>
      <c r="E36" s="49" t="s">
        <v>370</v>
      </c>
      <c r="F36" s="49" t="s">
        <v>530</v>
      </c>
      <c r="G36" s="49" t="s">
        <v>548</v>
      </c>
      <c r="H36" s="170">
        <v>82000</v>
      </c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spans="1:30">
      <c r="A37" s="49"/>
      <c r="B37" s="49" t="s">
        <v>549</v>
      </c>
      <c r="C37" s="169">
        <v>44212</v>
      </c>
      <c r="D37" s="49" t="s">
        <v>518</v>
      </c>
      <c r="E37" s="49" t="s">
        <v>370</v>
      </c>
      <c r="F37" s="49" t="s">
        <v>530</v>
      </c>
      <c r="G37" s="49" t="s">
        <v>520</v>
      </c>
      <c r="H37" s="170">
        <v>192000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spans="1:30">
      <c r="A38" s="49"/>
      <c r="B38" s="49" t="s">
        <v>550</v>
      </c>
      <c r="C38" s="169">
        <v>44212</v>
      </c>
      <c r="D38" s="49" t="s">
        <v>518</v>
      </c>
      <c r="E38" s="49" t="s">
        <v>370</v>
      </c>
      <c r="F38" s="49" t="s">
        <v>519</v>
      </c>
      <c r="G38" s="49" t="s">
        <v>534</v>
      </c>
      <c r="H38" s="170">
        <v>4950000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spans="1:30">
      <c r="A39" s="49"/>
      <c r="B39" s="49" t="s">
        <v>551</v>
      </c>
      <c r="C39" s="169">
        <v>44212</v>
      </c>
      <c r="D39" s="49" t="s">
        <v>518</v>
      </c>
      <c r="E39" s="49" t="s">
        <v>552</v>
      </c>
      <c r="F39" s="49" t="s">
        <v>522</v>
      </c>
      <c r="G39" s="49" t="s">
        <v>523</v>
      </c>
      <c r="H39" s="170">
        <v>2432875</v>
      </c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spans="1:30">
      <c r="A40" s="49"/>
      <c r="B40" s="49" t="s">
        <v>553</v>
      </c>
      <c r="C40" s="169">
        <v>44213</v>
      </c>
      <c r="D40" s="49" t="s">
        <v>518</v>
      </c>
      <c r="E40" s="49" t="s">
        <v>371</v>
      </c>
      <c r="F40" s="49" t="s">
        <v>530</v>
      </c>
      <c r="G40" s="49" t="s">
        <v>523</v>
      </c>
      <c r="H40" s="170">
        <v>1529600</v>
      </c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spans="1:30">
      <c r="A41" s="49"/>
      <c r="B41" s="49" t="s">
        <v>554</v>
      </c>
      <c r="C41" s="169">
        <v>44214</v>
      </c>
      <c r="D41" s="49" t="s">
        <v>518</v>
      </c>
      <c r="E41" s="49" t="s">
        <v>370</v>
      </c>
      <c r="F41" s="49" t="s">
        <v>519</v>
      </c>
      <c r="G41" s="49" t="s">
        <v>523</v>
      </c>
      <c r="H41" s="170">
        <v>7677000</v>
      </c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spans="1:30">
      <c r="A42" s="49"/>
      <c r="B42" s="49" t="s">
        <v>555</v>
      </c>
      <c r="C42" s="169">
        <v>44214</v>
      </c>
      <c r="D42" s="49" t="s">
        <v>518</v>
      </c>
      <c r="E42" s="49" t="s">
        <v>370</v>
      </c>
      <c r="F42" s="49" t="s">
        <v>519</v>
      </c>
      <c r="G42" s="49" t="s">
        <v>523</v>
      </c>
      <c r="H42" s="170">
        <v>13750000</v>
      </c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spans="1:30">
      <c r="A43" s="49"/>
      <c r="B43" s="49" t="s">
        <v>556</v>
      </c>
      <c r="C43" s="169">
        <v>44214</v>
      </c>
      <c r="D43" s="49" t="s">
        <v>525</v>
      </c>
      <c r="E43" s="49" t="s">
        <v>370</v>
      </c>
      <c r="F43" s="49" t="s">
        <v>519</v>
      </c>
      <c r="G43" s="49" t="s">
        <v>527</v>
      </c>
      <c r="H43" s="170">
        <v>2529400</v>
      </c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spans="1:30">
      <c r="A44" s="49"/>
      <c r="B44" s="49" t="s">
        <v>557</v>
      </c>
      <c r="C44" s="169">
        <v>44215</v>
      </c>
      <c r="D44" s="49" t="s">
        <v>518</v>
      </c>
      <c r="E44" s="49" t="s">
        <v>370</v>
      </c>
      <c r="F44" s="49" t="s">
        <v>519</v>
      </c>
      <c r="G44" s="49" t="s">
        <v>548</v>
      </c>
      <c r="H44" s="170">
        <v>2328650</v>
      </c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spans="1:30">
      <c r="A45" s="49"/>
      <c r="B45" s="49" t="s">
        <v>558</v>
      </c>
      <c r="C45" s="169">
        <v>44216</v>
      </c>
      <c r="D45" s="49" t="s">
        <v>518</v>
      </c>
      <c r="E45" s="49" t="s">
        <v>526</v>
      </c>
      <c r="F45" s="49" t="s">
        <v>530</v>
      </c>
      <c r="G45" s="49" t="s">
        <v>534</v>
      </c>
      <c r="H45" s="170">
        <v>4380200</v>
      </c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spans="1:30">
      <c r="A46" s="49"/>
      <c r="B46" s="49" t="s">
        <v>559</v>
      </c>
      <c r="C46" s="169">
        <v>44218</v>
      </c>
      <c r="D46" s="49" t="s">
        <v>518</v>
      </c>
      <c r="E46" s="49" t="s">
        <v>370</v>
      </c>
      <c r="F46" s="49" t="s">
        <v>560</v>
      </c>
      <c r="G46" s="49" t="s">
        <v>523</v>
      </c>
      <c r="H46" s="170">
        <v>2815000</v>
      </c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</row>
    <row r="47" spans="1:30">
      <c r="A47" s="49"/>
      <c r="B47" s="49" t="s">
        <v>561</v>
      </c>
      <c r="C47" s="169">
        <v>44218</v>
      </c>
      <c r="D47" s="49" t="s">
        <v>518</v>
      </c>
      <c r="E47" s="49" t="s">
        <v>370</v>
      </c>
      <c r="F47" s="49" t="s">
        <v>519</v>
      </c>
      <c r="G47" s="49" t="s">
        <v>531</v>
      </c>
      <c r="H47" s="170">
        <v>1177700</v>
      </c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</row>
    <row r="48" spans="1:30">
      <c r="A48" s="49"/>
      <c r="B48" s="49" t="s">
        <v>562</v>
      </c>
      <c r="C48" s="169">
        <v>44219</v>
      </c>
      <c r="D48" s="49" t="s">
        <v>518</v>
      </c>
      <c r="E48" s="49" t="s">
        <v>552</v>
      </c>
      <c r="F48" s="49" t="s">
        <v>519</v>
      </c>
      <c r="G48" s="49" t="s">
        <v>534</v>
      </c>
      <c r="H48" s="170">
        <v>7203500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</row>
    <row r="49" spans="1:30">
      <c r="A49" s="49"/>
      <c r="B49" s="49" t="s">
        <v>563</v>
      </c>
      <c r="C49" s="169">
        <v>44221</v>
      </c>
      <c r="D49" s="49" t="s">
        <v>518</v>
      </c>
      <c r="E49" s="49" t="s">
        <v>526</v>
      </c>
      <c r="F49" s="49" t="s">
        <v>519</v>
      </c>
      <c r="G49" s="49" t="s">
        <v>516</v>
      </c>
      <c r="H49" s="170">
        <v>53410614</v>
      </c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</row>
    <row r="50" spans="1:30">
      <c r="A50" s="49"/>
      <c r="B50" s="49" t="s">
        <v>564</v>
      </c>
      <c r="C50" s="169">
        <v>44221</v>
      </c>
      <c r="D50" s="49" t="s">
        <v>518</v>
      </c>
      <c r="E50" s="49" t="s">
        <v>370</v>
      </c>
      <c r="F50" s="49" t="s">
        <v>530</v>
      </c>
      <c r="G50" s="49" t="s">
        <v>565</v>
      </c>
      <c r="H50" s="170">
        <v>3189300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</row>
    <row r="51" spans="1:30">
      <c r="A51" s="49"/>
      <c r="B51" s="49" t="s">
        <v>566</v>
      </c>
      <c r="C51" s="169">
        <v>44221</v>
      </c>
      <c r="D51" s="49" t="s">
        <v>525</v>
      </c>
      <c r="E51" s="49" t="s">
        <v>526</v>
      </c>
      <c r="F51" s="49" t="s">
        <v>519</v>
      </c>
      <c r="G51" s="49" t="s">
        <v>567</v>
      </c>
      <c r="H51" s="170">
        <v>3145700</v>
      </c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</row>
    <row r="52" spans="1:30">
      <c r="A52" s="49"/>
      <c r="B52" s="49" t="s">
        <v>568</v>
      </c>
      <c r="C52" s="169">
        <v>44221</v>
      </c>
      <c r="D52" s="49" t="s">
        <v>518</v>
      </c>
      <c r="E52" s="49" t="s">
        <v>526</v>
      </c>
      <c r="F52" s="49" t="s">
        <v>519</v>
      </c>
      <c r="G52" s="49" t="s">
        <v>569</v>
      </c>
      <c r="H52" s="170">
        <v>1451100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</row>
    <row r="53" spans="1:30">
      <c r="A53" s="49"/>
      <c r="B53" s="49" t="s">
        <v>570</v>
      </c>
      <c r="C53" s="169">
        <v>44222</v>
      </c>
      <c r="D53" s="49" t="s">
        <v>518</v>
      </c>
      <c r="E53" s="49" t="s">
        <v>371</v>
      </c>
      <c r="F53" s="49" t="s">
        <v>519</v>
      </c>
      <c r="G53" s="49" t="s">
        <v>534</v>
      </c>
      <c r="H53" s="170">
        <v>1787900</v>
      </c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</row>
    <row r="54" spans="1:30">
      <c r="A54" s="49"/>
      <c r="B54" s="49" t="s">
        <v>571</v>
      </c>
      <c r="C54" s="169">
        <v>44222</v>
      </c>
      <c r="D54" s="49" t="s">
        <v>518</v>
      </c>
      <c r="E54" s="49" t="s">
        <v>370</v>
      </c>
      <c r="F54" s="49" t="s">
        <v>519</v>
      </c>
      <c r="G54" s="49" t="s">
        <v>523</v>
      </c>
      <c r="H54" s="170">
        <v>18777355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</row>
    <row r="55" spans="1:30">
      <c r="A55" s="49"/>
      <c r="B55" s="49" t="s">
        <v>572</v>
      </c>
      <c r="C55" s="169">
        <v>44224</v>
      </c>
      <c r="D55" s="49" t="s">
        <v>518</v>
      </c>
      <c r="E55" s="49" t="s">
        <v>526</v>
      </c>
      <c r="F55" s="49" t="s">
        <v>522</v>
      </c>
      <c r="G55" s="49" t="s">
        <v>534</v>
      </c>
      <c r="H55" s="170">
        <v>8800000</v>
      </c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</row>
    <row r="56" spans="1:30">
      <c r="A56" s="49"/>
      <c r="B56" s="49" t="s">
        <v>573</v>
      </c>
      <c r="C56" s="169">
        <v>44224</v>
      </c>
      <c r="D56" s="49" t="s">
        <v>518</v>
      </c>
      <c r="E56" s="49" t="s">
        <v>370</v>
      </c>
      <c r="F56" s="49" t="s">
        <v>519</v>
      </c>
      <c r="G56" s="49" t="s">
        <v>534</v>
      </c>
      <c r="H56" s="170">
        <v>1123000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</row>
    <row r="57" spans="1:30">
      <c r="A57" s="49"/>
      <c r="B57" s="49" t="s">
        <v>574</v>
      </c>
      <c r="C57" s="169">
        <v>44225</v>
      </c>
      <c r="D57" s="49" t="s">
        <v>525</v>
      </c>
      <c r="E57" s="49" t="s">
        <v>370</v>
      </c>
      <c r="F57" s="49" t="s">
        <v>519</v>
      </c>
      <c r="G57" s="49" t="s">
        <v>527</v>
      </c>
      <c r="H57" s="170">
        <v>2145420</v>
      </c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</row>
    <row r="58" spans="1:30">
      <c r="A58" s="49"/>
      <c r="B58" s="49" t="s">
        <v>575</v>
      </c>
      <c r="C58" s="169">
        <v>44225</v>
      </c>
      <c r="D58" s="49" t="s">
        <v>518</v>
      </c>
      <c r="E58" s="49" t="s">
        <v>370</v>
      </c>
      <c r="F58" s="49" t="s">
        <v>519</v>
      </c>
      <c r="G58" s="49" t="s">
        <v>534</v>
      </c>
      <c r="H58" s="170">
        <v>18933000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</row>
    <row r="59" spans="1:30">
      <c r="A59" s="49"/>
      <c r="B59" s="49" t="s">
        <v>576</v>
      </c>
      <c r="C59" s="169">
        <v>44225</v>
      </c>
      <c r="D59" s="49" t="s">
        <v>518</v>
      </c>
      <c r="E59" s="49" t="s">
        <v>370</v>
      </c>
      <c r="F59" s="49" t="s">
        <v>522</v>
      </c>
      <c r="G59" s="49" t="s">
        <v>523</v>
      </c>
      <c r="H59" s="170">
        <v>21400000</v>
      </c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</row>
    <row r="60" spans="1:30">
      <c r="A60" s="49"/>
      <c r="B60" s="49" t="s">
        <v>577</v>
      </c>
      <c r="C60" s="169">
        <v>44226</v>
      </c>
      <c r="D60" s="49" t="s">
        <v>518</v>
      </c>
      <c r="E60" s="49" t="s">
        <v>370</v>
      </c>
      <c r="F60" s="49" t="s">
        <v>519</v>
      </c>
      <c r="G60" s="49" t="s">
        <v>534</v>
      </c>
      <c r="H60" s="170">
        <v>3754000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</row>
    <row r="61" spans="1:30">
      <c r="A61" s="49"/>
      <c r="B61" s="49" t="s">
        <v>578</v>
      </c>
      <c r="C61" s="169">
        <v>44227</v>
      </c>
      <c r="D61" s="49" t="s">
        <v>518</v>
      </c>
      <c r="E61" s="49" t="s">
        <v>370</v>
      </c>
      <c r="F61" s="49" t="s">
        <v>519</v>
      </c>
      <c r="G61" s="49" t="s">
        <v>534</v>
      </c>
      <c r="H61" s="170">
        <v>9650000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</row>
    <row r="62" spans="1:30">
      <c r="A62" s="49"/>
      <c r="B62" s="49" t="s">
        <v>579</v>
      </c>
      <c r="C62" s="169">
        <v>44227</v>
      </c>
      <c r="D62" s="49" t="s">
        <v>518</v>
      </c>
      <c r="E62" s="49" t="s">
        <v>370</v>
      </c>
      <c r="F62" s="49" t="s">
        <v>519</v>
      </c>
      <c r="G62" s="49" t="s">
        <v>534</v>
      </c>
      <c r="H62" s="170">
        <v>9503000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</row>
    <row r="63" spans="1:30">
      <c r="A63" s="49"/>
      <c r="B63" s="49" t="s">
        <v>580</v>
      </c>
      <c r="C63" s="169">
        <v>44228</v>
      </c>
      <c r="D63" s="49" t="s">
        <v>518</v>
      </c>
      <c r="E63" s="49" t="s">
        <v>370</v>
      </c>
      <c r="F63" s="49" t="s">
        <v>519</v>
      </c>
      <c r="G63" s="49" t="s">
        <v>531</v>
      </c>
      <c r="H63" s="170">
        <v>1688300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</row>
    <row r="64" spans="1:30">
      <c r="A64" s="49"/>
      <c r="B64" s="49" t="s">
        <v>581</v>
      </c>
      <c r="C64" s="169">
        <v>44229</v>
      </c>
      <c r="D64" s="49" t="s">
        <v>518</v>
      </c>
      <c r="E64" s="49" t="s">
        <v>526</v>
      </c>
      <c r="F64" s="49" t="s">
        <v>530</v>
      </c>
      <c r="G64" s="49" t="s">
        <v>523</v>
      </c>
      <c r="H64" s="170">
        <v>17856705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1:30">
      <c r="A65" s="49"/>
      <c r="B65" s="49" t="s">
        <v>582</v>
      </c>
      <c r="C65" s="169">
        <v>44229</v>
      </c>
      <c r="D65" s="49" t="s">
        <v>518</v>
      </c>
      <c r="E65" s="49" t="s">
        <v>370</v>
      </c>
      <c r="F65" s="49" t="s">
        <v>519</v>
      </c>
      <c r="G65" s="49" t="s">
        <v>523</v>
      </c>
      <c r="H65" s="170">
        <v>7577000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1:30">
      <c r="A66" s="49"/>
      <c r="B66" s="49" t="s">
        <v>583</v>
      </c>
      <c r="C66" s="169">
        <v>44229</v>
      </c>
      <c r="D66" s="49" t="s">
        <v>518</v>
      </c>
      <c r="E66" s="49" t="s">
        <v>526</v>
      </c>
      <c r="F66" s="49" t="s">
        <v>530</v>
      </c>
      <c r="G66" s="49" t="s">
        <v>534</v>
      </c>
      <c r="H66" s="170">
        <v>1990915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1:30">
      <c r="A67" s="49"/>
      <c r="B67" s="49" t="s">
        <v>584</v>
      </c>
      <c r="C67" s="169">
        <v>44230</v>
      </c>
      <c r="D67" s="49" t="s">
        <v>518</v>
      </c>
      <c r="E67" s="49" t="s">
        <v>370</v>
      </c>
      <c r="F67" s="49" t="s">
        <v>519</v>
      </c>
      <c r="G67" s="49" t="s">
        <v>531</v>
      </c>
      <c r="H67" s="170">
        <v>1245000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1:30">
      <c r="A68" s="49"/>
      <c r="B68" s="49" t="s">
        <v>585</v>
      </c>
      <c r="C68" s="169">
        <v>44231</v>
      </c>
      <c r="D68" s="49" t="s">
        <v>518</v>
      </c>
      <c r="E68" s="49" t="s">
        <v>526</v>
      </c>
      <c r="F68" s="49" t="s">
        <v>530</v>
      </c>
      <c r="G68" s="49" t="s">
        <v>534</v>
      </c>
      <c r="H68" s="170">
        <v>1895000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1:30">
      <c r="A69" s="49"/>
      <c r="B69" s="49" t="s">
        <v>586</v>
      </c>
      <c r="C69" s="169">
        <v>44232</v>
      </c>
      <c r="D69" s="49" t="s">
        <v>518</v>
      </c>
      <c r="E69" s="49" t="s">
        <v>526</v>
      </c>
      <c r="F69" s="49" t="s">
        <v>530</v>
      </c>
      <c r="G69" s="49" t="s">
        <v>587</v>
      </c>
      <c r="H69" s="170">
        <v>5000368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1:30">
      <c r="A70" s="49"/>
      <c r="B70" s="49" t="s">
        <v>588</v>
      </c>
      <c r="C70" s="169">
        <v>44232</v>
      </c>
      <c r="D70" s="49" t="s">
        <v>518</v>
      </c>
      <c r="E70" s="49" t="s">
        <v>370</v>
      </c>
      <c r="F70" s="49" t="s">
        <v>519</v>
      </c>
      <c r="G70" s="49" t="s">
        <v>523</v>
      </c>
      <c r="H70" s="170">
        <v>8397700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1:30">
      <c r="A71" s="49"/>
      <c r="B71" s="49" t="s">
        <v>589</v>
      </c>
      <c r="C71" s="169">
        <v>44233</v>
      </c>
      <c r="D71" s="49" t="s">
        <v>518</v>
      </c>
      <c r="E71" s="49" t="s">
        <v>370</v>
      </c>
      <c r="F71" s="49" t="s">
        <v>522</v>
      </c>
      <c r="G71" s="49" t="s">
        <v>523</v>
      </c>
      <c r="H71" s="170">
        <v>36356000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1:30">
      <c r="A72" s="49"/>
      <c r="B72" s="49" t="s">
        <v>590</v>
      </c>
      <c r="C72" s="169">
        <v>44234</v>
      </c>
      <c r="D72" s="49" t="s">
        <v>518</v>
      </c>
      <c r="E72" s="49" t="s">
        <v>370</v>
      </c>
      <c r="F72" s="49" t="s">
        <v>522</v>
      </c>
      <c r="G72" s="49" t="s">
        <v>523</v>
      </c>
      <c r="H72" s="170">
        <v>16932600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1:30">
      <c r="A73" s="49"/>
      <c r="B73" s="49" t="s">
        <v>591</v>
      </c>
      <c r="C73" s="169">
        <v>44234</v>
      </c>
      <c r="D73" s="49" t="s">
        <v>518</v>
      </c>
      <c r="E73" s="49" t="s">
        <v>371</v>
      </c>
      <c r="F73" s="49" t="s">
        <v>560</v>
      </c>
      <c r="G73" s="49" t="s">
        <v>520</v>
      </c>
      <c r="H73" s="170">
        <v>1849000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1:30">
      <c r="A74" s="49"/>
      <c r="B74" s="49" t="s">
        <v>592</v>
      </c>
      <c r="C74" s="169">
        <v>44235</v>
      </c>
      <c r="D74" s="49" t="s">
        <v>518</v>
      </c>
      <c r="E74" s="49" t="s">
        <v>371</v>
      </c>
      <c r="F74" s="49" t="s">
        <v>519</v>
      </c>
      <c r="G74" s="49" t="s">
        <v>523</v>
      </c>
      <c r="H74" s="170">
        <v>218490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1:30">
      <c r="A75" s="49"/>
      <c r="B75" s="49" t="s">
        <v>593</v>
      </c>
      <c r="C75" s="169">
        <v>44235</v>
      </c>
      <c r="D75" s="49" t="s">
        <v>518</v>
      </c>
      <c r="E75" s="49" t="s">
        <v>370</v>
      </c>
      <c r="F75" s="49" t="s">
        <v>519</v>
      </c>
      <c r="G75" s="49" t="s">
        <v>523</v>
      </c>
      <c r="H75" s="170">
        <v>3052600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1:30">
      <c r="A76" s="49"/>
      <c r="B76" s="49" t="s">
        <v>594</v>
      </c>
      <c r="C76" s="169">
        <v>44236</v>
      </c>
      <c r="D76" s="49" t="s">
        <v>518</v>
      </c>
      <c r="E76" s="49" t="s">
        <v>526</v>
      </c>
      <c r="F76" s="49" t="s">
        <v>530</v>
      </c>
      <c r="G76" s="49" t="s">
        <v>548</v>
      </c>
      <c r="H76" s="170">
        <v>8126500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1:30">
      <c r="A77" s="49"/>
      <c r="B77" s="49" t="s">
        <v>595</v>
      </c>
      <c r="C77" s="169">
        <v>44236</v>
      </c>
      <c r="D77" s="49" t="s">
        <v>518</v>
      </c>
      <c r="E77" s="49" t="s">
        <v>370</v>
      </c>
      <c r="F77" s="49" t="s">
        <v>530</v>
      </c>
      <c r="G77" s="49" t="s">
        <v>523</v>
      </c>
      <c r="H77" s="170">
        <v>11400000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1:30">
      <c r="A78" s="49"/>
      <c r="B78" s="49" t="s">
        <v>596</v>
      </c>
      <c r="C78" s="169">
        <v>44236</v>
      </c>
      <c r="D78" s="49" t="s">
        <v>518</v>
      </c>
      <c r="E78" s="49" t="s">
        <v>370</v>
      </c>
      <c r="F78" s="49" t="s">
        <v>519</v>
      </c>
      <c r="G78" s="49" t="s">
        <v>527</v>
      </c>
      <c r="H78" s="170">
        <v>5918400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1:30">
      <c r="A79" s="49"/>
      <c r="B79" s="49" t="s">
        <v>597</v>
      </c>
      <c r="C79" s="169">
        <v>44236</v>
      </c>
      <c r="D79" s="49" t="s">
        <v>525</v>
      </c>
      <c r="E79" s="49" t="s">
        <v>370</v>
      </c>
      <c r="F79" s="49" t="s">
        <v>519</v>
      </c>
      <c r="G79" s="49" t="s">
        <v>527</v>
      </c>
      <c r="H79" s="170">
        <v>2550750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1:30">
      <c r="A80" s="49"/>
      <c r="B80" s="49" t="s">
        <v>598</v>
      </c>
      <c r="C80" s="169">
        <v>44240</v>
      </c>
      <c r="D80" s="49" t="s">
        <v>518</v>
      </c>
      <c r="E80" s="49" t="s">
        <v>370</v>
      </c>
      <c r="F80" s="49" t="s">
        <v>530</v>
      </c>
      <c r="G80" s="49" t="s">
        <v>520</v>
      </c>
      <c r="H80" s="170">
        <v>140000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1:30">
      <c r="A81" s="49"/>
      <c r="B81" s="49" t="s">
        <v>599</v>
      </c>
      <c r="C81" s="169">
        <v>44240</v>
      </c>
      <c r="D81" s="49" t="s">
        <v>518</v>
      </c>
      <c r="E81" s="49" t="s">
        <v>370</v>
      </c>
      <c r="F81" s="49" t="s">
        <v>530</v>
      </c>
      <c r="G81" s="49" t="s">
        <v>565</v>
      </c>
      <c r="H81" s="170">
        <v>725000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1:30">
      <c r="A82" s="49"/>
      <c r="B82" s="49" t="s">
        <v>600</v>
      </c>
      <c r="C82" s="169">
        <v>44240</v>
      </c>
      <c r="D82" s="49" t="s">
        <v>518</v>
      </c>
      <c r="E82" s="49" t="s">
        <v>370</v>
      </c>
      <c r="F82" s="49" t="s">
        <v>519</v>
      </c>
      <c r="G82" s="49" t="s">
        <v>534</v>
      </c>
      <c r="H82" s="170">
        <v>10098900</v>
      </c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1:30">
      <c r="A83" s="49"/>
      <c r="B83" s="49" t="s">
        <v>601</v>
      </c>
      <c r="C83" s="169">
        <v>44240</v>
      </c>
      <c r="D83" s="49" t="s">
        <v>525</v>
      </c>
      <c r="E83" s="49" t="s">
        <v>370</v>
      </c>
      <c r="F83" s="49" t="s">
        <v>519</v>
      </c>
      <c r="G83" s="49" t="s">
        <v>527</v>
      </c>
      <c r="H83" s="170">
        <v>2937200</v>
      </c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1:30">
      <c r="A84" s="49"/>
      <c r="B84" s="49" t="s">
        <v>602</v>
      </c>
      <c r="C84" s="169">
        <v>44240</v>
      </c>
      <c r="D84" s="49" t="s">
        <v>518</v>
      </c>
      <c r="E84" s="49" t="s">
        <v>370</v>
      </c>
      <c r="F84" s="49" t="s">
        <v>519</v>
      </c>
      <c r="G84" s="49" t="s">
        <v>523</v>
      </c>
      <c r="H84" s="170">
        <v>3644800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1:30">
      <c r="A85" s="49"/>
      <c r="B85" s="49" t="s">
        <v>603</v>
      </c>
      <c r="C85" s="169">
        <v>44242</v>
      </c>
      <c r="D85" s="49" t="s">
        <v>518</v>
      </c>
      <c r="E85" s="49" t="s">
        <v>370</v>
      </c>
      <c r="F85" s="49" t="s">
        <v>519</v>
      </c>
      <c r="G85" s="49" t="s">
        <v>523</v>
      </c>
      <c r="H85" s="170">
        <v>13882500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1:30">
      <c r="A86" s="49"/>
      <c r="B86" s="49" t="s">
        <v>604</v>
      </c>
      <c r="C86" s="169">
        <v>44243</v>
      </c>
      <c r="D86" s="49" t="s">
        <v>525</v>
      </c>
      <c r="E86" s="49" t="s">
        <v>370</v>
      </c>
      <c r="F86" s="49" t="s">
        <v>519</v>
      </c>
      <c r="G86" s="49" t="s">
        <v>527</v>
      </c>
      <c r="H86" s="170">
        <v>2050000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1:30">
      <c r="A87" s="49"/>
      <c r="B87" s="49" t="s">
        <v>605</v>
      </c>
      <c r="C87" s="169">
        <v>44244</v>
      </c>
      <c r="D87" s="49" t="s">
        <v>525</v>
      </c>
      <c r="E87" s="49" t="s">
        <v>370</v>
      </c>
      <c r="F87" s="49" t="s">
        <v>560</v>
      </c>
      <c r="G87" s="49" t="s">
        <v>527</v>
      </c>
      <c r="H87" s="170">
        <v>3805200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1:30">
      <c r="A88" s="49"/>
      <c r="B88" s="49" t="s">
        <v>606</v>
      </c>
      <c r="C88" s="169">
        <v>44245</v>
      </c>
      <c r="D88" s="49" t="s">
        <v>525</v>
      </c>
      <c r="E88" s="49" t="s">
        <v>370</v>
      </c>
      <c r="F88" s="49" t="s">
        <v>519</v>
      </c>
      <c r="G88" s="49" t="s">
        <v>548</v>
      </c>
      <c r="H88" s="170">
        <v>1417800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1:30">
      <c r="A89" s="49"/>
      <c r="B89" s="49" t="s">
        <v>607</v>
      </c>
      <c r="C89" s="169">
        <v>44245</v>
      </c>
      <c r="D89" s="49" t="s">
        <v>525</v>
      </c>
      <c r="E89" s="49" t="s">
        <v>526</v>
      </c>
      <c r="F89" s="49" t="s">
        <v>530</v>
      </c>
      <c r="G89" s="49" t="s">
        <v>527</v>
      </c>
      <c r="H89" s="170">
        <v>5613900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1:30">
      <c r="A90" s="49"/>
      <c r="B90" s="49" t="s">
        <v>608</v>
      </c>
      <c r="C90" s="169">
        <v>44246</v>
      </c>
      <c r="D90" s="49" t="s">
        <v>518</v>
      </c>
      <c r="E90" s="49" t="s">
        <v>370</v>
      </c>
      <c r="F90" s="49" t="s">
        <v>519</v>
      </c>
      <c r="G90" s="49" t="s">
        <v>527</v>
      </c>
      <c r="H90" s="170">
        <v>2471100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1:30">
      <c r="A91" s="49"/>
      <c r="B91" s="49" t="s">
        <v>609</v>
      </c>
      <c r="C91" s="169">
        <v>44247</v>
      </c>
      <c r="D91" s="49" t="s">
        <v>525</v>
      </c>
      <c r="E91" s="49" t="s">
        <v>552</v>
      </c>
      <c r="F91" s="49" t="s">
        <v>519</v>
      </c>
      <c r="G91" s="49" t="s">
        <v>527</v>
      </c>
      <c r="H91" s="170">
        <v>2985950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1:30">
      <c r="A92" s="49"/>
      <c r="B92" s="49" t="s">
        <v>610</v>
      </c>
      <c r="C92" s="169">
        <v>44247</v>
      </c>
      <c r="D92" s="49" t="s">
        <v>518</v>
      </c>
      <c r="E92" s="49" t="s">
        <v>526</v>
      </c>
      <c r="F92" s="49" t="s">
        <v>522</v>
      </c>
      <c r="G92" s="49" t="s">
        <v>531</v>
      </c>
      <c r="H92" s="170">
        <v>9062700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1:30">
      <c r="A93" s="49"/>
      <c r="B93" s="49" t="s">
        <v>611</v>
      </c>
      <c r="C93" s="169">
        <v>44248</v>
      </c>
      <c r="D93" s="49" t="s">
        <v>518</v>
      </c>
      <c r="E93" s="49" t="s">
        <v>370</v>
      </c>
      <c r="F93" s="49" t="s">
        <v>519</v>
      </c>
      <c r="G93" s="49" t="s">
        <v>523</v>
      </c>
      <c r="H93" s="170">
        <v>7350000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1:30">
      <c r="A94" s="49"/>
      <c r="B94" s="49" t="s">
        <v>612</v>
      </c>
      <c r="C94" s="169">
        <v>44249</v>
      </c>
      <c r="D94" s="49" t="s">
        <v>518</v>
      </c>
      <c r="E94" s="49" t="s">
        <v>370</v>
      </c>
      <c r="F94" s="49" t="s">
        <v>530</v>
      </c>
      <c r="G94" s="49" t="s">
        <v>534</v>
      </c>
      <c r="H94" s="170">
        <v>1300900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1:30">
      <c r="A95" s="49"/>
      <c r="B95" s="49" t="s">
        <v>613</v>
      </c>
      <c r="C95" s="169">
        <v>44249</v>
      </c>
      <c r="D95" s="49" t="s">
        <v>518</v>
      </c>
      <c r="E95" s="49" t="s">
        <v>370</v>
      </c>
      <c r="F95" s="49" t="s">
        <v>519</v>
      </c>
      <c r="G95" s="49" t="s">
        <v>523</v>
      </c>
      <c r="H95" s="170">
        <v>12750000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1:30">
      <c r="A96" s="49"/>
      <c r="B96" s="49" t="s">
        <v>614</v>
      </c>
      <c r="C96" s="169">
        <v>44249</v>
      </c>
      <c r="D96" s="49" t="s">
        <v>518</v>
      </c>
      <c r="E96" s="49" t="s">
        <v>370</v>
      </c>
      <c r="F96" s="49" t="s">
        <v>522</v>
      </c>
      <c r="G96" s="49" t="s">
        <v>534</v>
      </c>
      <c r="H96" s="170">
        <v>7585000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1:30">
      <c r="A97" s="49"/>
      <c r="B97" s="49" t="s">
        <v>615</v>
      </c>
      <c r="C97" s="169">
        <v>44249</v>
      </c>
      <c r="D97" s="49" t="s">
        <v>518</v>
      </c>
      <c r="E97" s="49" t="s">
        <v>370</v>
      </c>
      <c r="F97" s="49" t="s">
        <v>530</v>
      </c>
      <c r="G97" s="49" t="s">
        <v>523</v>
      </c>
      <c r="H97" s="170">
        <v>9493313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1:30">
      <c r="A98" s="49"/>
      <c r="B98" s="49" t="s">
        <v>616</v>
      </c>
      <c r="C98" s="169">
        <v>44250</v>
      </c>
      <c r="D98" s="49" t="s">
        <v>518</v>
      </c>
      <c r="E98" s="49" t="s">
        <v>370</v>
      </c>
      <c r="F98" s="49" t="s">
        <v>522</v>
      </c>
      <c r="G98" s="49" t="s">
        <v>534</v>
      </c>
      <c r="H98" s="170">
        <v>10302000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1:30">
      <c r="A99" s="49"/>
      <c r="B99" s="49" t="s">
        <v>617</v>
      </c>
      <c r="C99" s="169">
        <v>44251</v>
      </c>
      <c r="D99" s="49" t="s">
        <v>518</v>
      </c>
      <c r="E99" s="49" t="s">
        <v>552</v>
      </c>
      <c r="F99" s="49" t="s">
        <v>560</v>
      </c>
      <c r="G99" s="49" t="s">
        <v>587</v>
      </c>
      <c r="H99" s="170">
        <v>2500000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1:30">
      <c r="A100" s="49"/>
      <c r="B100" s="49" t="s">
        <v>618</v>
      </c>
      <c r="C100" s="169">
        <v>44251</v>
      </c>
      <c r="D100" s="49" t="s">
        <v>518</v>
      </c>
      <c r="E100" s="49" t="s">
        <v>526</v>
      </c>
      <c r="F100" s="49" t="s">
        <v>530</v>
      </c>
      <c r="G100" s="49" t="s">
        <v>534</v>
      </c>
      <c r="H100" s="170">
        <v>4833900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1:30">
      <c r="A101" s="49"/>
      <c r="B101" s="49" t="s">
        <v>619</v>
      </c>
      <c r="C101" s="169">
        <v>44251</v>
      </c>
      <c r="D101" s="49" t="s">
        <v>518</v>
      </c>
      <c r="E101" s="49" t="s">
        <v>370</v>
      </c>
      <c r="F101" s="49" t="s">
        <v>560</v>
      </c>
      <c r="G101" s="49" t="s">
        <v>523</v>
      </c>
      <c r="H101" s="170">
        <v>2029500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1:30">
      <c r="A102" s="49"/>
      <c r="B102" s="49" t="s">
        <v>620</v>
      </c>
      <c r="C102" s="169">
        <v>44252</v>
      </c>
      <c r="D102" s="49" t="s">
        <v>525</v>
      </c>
      <c r="E102" s="49" t="s">
        <v>370</v>
      </c>
      <c r="F102" s="49" t="s">
        <v>519</v>
      </c>
      <c r="G102" s="49" t="s">
        <v>527</v>
      </c>
      <c r="H102" s="170">
        <v>2233200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1:30">
      <c r="A103" s="49"/>
      <c r="B103" s="49" t="s">
        <v>621</v>
      </c>
      <c r="C103" s="169">
        <v>44252</v>
      </c>
      <c r="D103" s="49" t="s">
        <v>518</v>
      </c>
      <c r="E103" s="49" t="s">
        <v>370</v>
      </c>
      <c r="F103" s="49" t="s">
        <v>519</v>
      </c>
      <c r="G103" s="49" t="s">
        <v>534</v>
      </c>
      <c r="H103" s="170">
        <v>2001250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1:30">
      <c r="A104" s="49"/>
      <c r="B104" s="49" t="s">
        <v>622</v>
      </c>
      <c r="C104" s="169">
        <v>44254</v>
      </c>
      <c r="D104" s="49" t="s">
        <v>525</v>
      </c>
      <c r="E104" s="49" t="s">
        <v>370</v>
      </c>
      <c r="F104" s="49" t="s">
        <v>560</v>
      </c>
      <c r="G104" s="49" t="s">
        <v>527</v>
      </c>
      <c r="H104" s="170">
        <v>1498850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1:30">
      <c r="A105" s="49"/>
      <c r="B105" s="49" t="s">
        <v>623</v>
      </c>
      <c r="C105" s="169">
        <v>44256</v>
      </c>
      <c r="D105" s="49" t="s">
        <v>518</v>
      </c>
      <c r="E105" s="49" t="s">
        <v>370</v>
      </c>
      <c r="F105" s="49" t="s">
        <v>519</v>
      </c>
      <c r="G105" s="49" t="s">
        <v>523</v>
      </c>
      <c r="H105" s="170">
        <v>405556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1:30">
      <c r="A106" s="49"/>
      <c r="B106" s="49" t="s">
        <v>624</v>
      </c>
      <c r="C106" s="169">
        <v>44256</v>
      </c>
      <c r="D106" s="49" t="s">
        <v>518</v>
      </c>
      <c r="E106" s="49" t="s">
        <v>370</v>
      </c>
      <c r="F106" s="49" t="s">
        <v>519</v>
      </c>
      <c r="G106" s="49" t="s">
        <v>523</v>
      </c>
      <c r="H106" s="170">
        <v>1311220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1:30">
      <c r="A107" s="49"/>
      <c r="B107" s="49" t="s">
        <v>625</v>
      </c>
      <c r="C107" s="169">
        <v>44257</v>
      </c>
      <c r="D107" s="49" t="s">
        <v>518</v>
      </c>
      <c r="E107" s="49" t="s">
        <v>370</v>
      </c>
      <c r="F107" s="49" t="s">
        <v>519</v>
      </c>
      <c r="G107" s="49" t="s">
        <v>531</v>
      </c>
      <c r="H107" s="170">
        <v>1769785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1:30">
      <c r="A108" s="49"/>
      <c r="B108" s="49" t="s">
        <v>626</v>
      </c>
      <c r="C108" s="169">
        <v>44257</v>
      </c>
      <c r="D108" s="49" t="s">
        <v>518</v>
      </c>
      <c r="E108" s="49" t="s">
        <v>371</v>
      </c>
      <c r="F108" s="49" t="s">
        <v>519</v>
      </c>
      <c r="G108" s="49" t="s">
        <v>523</v>
      </c>
      <c r="H108" s="170">
        <v>5377000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1:30">
      <c r="A109" s="49"/>
      <c r="B109" s="49" t="s">
        <v>627</v>
      </c>
      <c r="C109" s="169">
        <v>44260</v>
      </c>
      <c r="D109" s="49" t="s">
        <v>525</v>
      </c>
      <c r="E109" s="49" t="s">
        <v>370</v>
      </c>
      <c r="F109" s="49" t="s">
        <v>519</v>
      </c>
      <c r="G109" s="49" t="s">
        <v>527</v>
      </c>
      <c r="H109" s="170">
        <v>1599860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1:30">
      <c r="A110" s="49"/>
      <c r="B110" s="49" t="s">
        <v>628</v>
      </c>
      <c r="C110" s="169">
        <v>44261</v>
      </c>
      <c r="D110" s="49" t="s">
        <v>518</v>
      </c>
      <c r="E110" s="49" t="s">
        <v>370</v>
      </c>
      <c r="F110" s="49" t="s">
        <v>519</v>
      </c>
      <c r="G110" s="49" t="s">
        <v>523</v>
      </c>
      <c r="H110" s="170">
        <v>10780450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1:30">
      <c r="A111" s="49"/>
      <c r="B111" s="49" t="s">
        <v>629</v>
      </c>
      <c r="C111" s="169">
        <v>44261</v>
      </c>
      <c r="D111" s="49" t="s">
        <v>518</v>
      </c>
      <c r="E111" s="49" t="s">
        <v>370</v>
      </c>
      <c r="F111" s="49" t="s">
        <v>530</v>
      </c>
      <c r="G111" s="49" t="s">
        <v>523</v>
      </c>
      <c r="H111" s="170">
        <v>3839200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1:30">
      <c r="A112" s="49"/>
      <c r="B112" s="49" t="s">
        <v>630</v>
      </c>
      <c r="C112" s="169">
        <v>44262</v>
      </c>
      <c r="D112" s="49" t="s">
        <v>518</v>
      </c>
      <c r="E112" s="49" t="s">
        <v>370</v>
      </c>
      <c r="F112" s="49" t="s">
        <v>519</v>
      </c>
      <c r="G112" s="49" t="s">
        <v>523</v>
      </c>
      <c r="H112" s="170">
        <v>296000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1:30">
      <c r="A113" s="49"/>
      <c r="B113" s="49" t="s">
        <v>631</v>
      </c>
      <c r="C113" s="169">
        <v>44262</v>
      </c>
      <c r="D113" s="49" t="s">
        <v>525</v>
      </c>
      <c r="E113" s="49" t="s">
        <v>526</v>
      </c>
      <c r="F113" s="49" t="s">
        <v>519</v>
      </c>
      <c r="G113" s="49" t="s">
        <v>527</v>
      </c>
      <c r="H113" s="170">
        <v>2707630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1:30">
      <c r="A114" s="49"/>
      <c r="B114" s="49" t="s">
        <v>632</v>
      </c>
      <c r="C114" s="169">
        <v>44263</v>
      </c>
      <c r="D114" s="49" t="s">
        <v>518</v>
      </c>
      <c r="E114" s="49" t="s">
        <v>370</v>
      </c>
      <c r="F114" s="49" t="s">
        <v>519</v>
      </c>
      <c r="G114" s="49" t="s">
        <v>527</v>
      </c>
      <c r="H114" s="170">
        <v>2249500</v>
      </c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1:30">
      <c r="A115" s="49"/>
      <c r="B115" s="49" t="s">
        <v>633</v>
      </c>
      <c r="C115" s="169">
        <v>44263</v>
      </c>
      <c r="D115" s="49" t="s">
        <v>518</v>
      </c>
      <c r="E115" s="49" t="s">
        <v>370</v>
      </c>
      <c r="F115" s="49" t="s">
        <v>530</v>
      </c>
      <c r="G115" s="49" t="s">
        <v>534</v>
      </c>
      <c r="H115" s="170">
        <v>7611000</v>
      </c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1:30">
      <c r="A116" s="49"/>
      <c r="B116" s="49" t="s">
        <v>634</v>
      </c>
      <c r="C116" s="169">
        <v>44264</v>
      </c>
      <c r="D116" s="49" t="s">
        <v>525</v>
      </c>
      <c r="E116" s="49" t="s">
        <v>526</v>
      </c>
      <c r="F116" s="49" t="s">
        <v>519</v>
      </c>
      <c r="G116" s="49" t="s">
        <v>527</v>
      </c>
      <c r="H116" s="170">
        <v>1152600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1:30">
      <c r="A117" s="49"/>
      <c r="B117" s="49" t="s">
        <v>635</v>
      </c>
      <c r="C117" s="169">
        <v>44264</v>
      </c>
      <c r="D117" s="49" t="s">
        <v>518</v>
      </c>
      <c r="E117" s="49" t="s">
        <v>370</v>
      </c>
      <c r="F117" s="49" t="s">
        <v>519</v>
      </c>
      <c r="G117" s="49" t="s">
        <v>523</v>
      </c>
      <c r="H117" s="170">
        <v>9115500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1:30">
      <c r="A118" s="49"/>
      <c r="B118" s="49" t="s">
        <v>636</v>
      </c>
      <c r="C118" s="169">
        <v>44266</v>
      </c>
      <c r="D118" s="49" t="s">
        <v>518</v>
      </c>
      <c r="E118" s="49" t="s">
        <v>370</v>
      </c>
      <c r="F118" s="49" t="s">
        <v>530</v>
      </c>
      <c r="G118" s="49" t="s">
        <v>531</v>
      </c>
      <c r="H118" s="170">
        <v>1600000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1:30">
      <c r="A119" s="49"/>
      <c r="B119" s="49" t="s">
        <v>637</v>
      </c>
      <c r="C119" s="169">
        <v>44267</v>
      </c>
      <c r="D119" s="49" t="s">
        <v>518</v>
      </c>
      <c r="E119" s="49" t="s">
        <v>370</v>
      </c>
      <c r="F119" s="49" t="s">
        <v>519</v>
      </c>
      <c r="G119" s="49" t="s">
        <v>527</v>
      </c>
      <c r="H119" s="170">
        <v>2575965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1:30">
      <c r="A120" s="49"/>
      <c r="B120" s="49" t="s">
        <v>638</v>
      </c>
      <c r="C120" s="169">
        <v>44267</v>
      </c>
      <c r="D120" s="49" t="s">
        <v>518</v>
      </c>
      <c r="E120" s="49" t="s">
        <v>370</v>
      </c>
      <c r="F120" s="49" t="s">
        <v>560</v>
      </c>
      <c r="G120" s="49" t="s">
        <v>531</v>
      </c>
      <c r="H120" s="170">
        <v>220000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1:30">
      <c r="A121" s="49"/>
      <c r="B121" s="49" t="s">
        <v>639</v>
      </c>
      <c r="C121" s="169">
        <v>44269</v>
      </c>
      <c r="D121" s="49" t="s">
        <v>518</v>
      </c>
      <c r="E121" s="49" t="s">
        <v>370</v>
      </c>
      <c r="F121" s="49" t="s">
        <v>519</v>
      </c>
      <c r="G121" s="49" t="s">
        <v>523</v>
      </c>
      <c r="H121" s="170">
        <v>1800000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1:30">
      <c r="A122" s="49"/>
      <c r="B122" s="49" t="s">
        <v>640</v>
      </c>
      <c r="C122" s="169">
        <v>44269</v>
      </c>
      <c r="D122" s="49" t="s">
        <v>518</v>
      </c>
      <c r="E122" s="49" t="s">
        <v>370</v>
      </c>
      <c r="F122" s="49" t="s">
        <v>519</v>
      </c>
      <c r="G122" s="49" t="s">
        <v>534</v>
      </c>
      <c r="H122" s="170">
        <v>16998000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1:30">
      <c r="A123" s="49"/>
      <c r="B123" s="49" t="s">
        <v>641</v>
      </c>
      <c r="C123" s="169">
        <v>44269</v>
      </c>
      <c r="D123" s="49" t="s">
        <v>518</v>
      </c>
      <c r="E123" s="49" t="s">
        <v>370</v>
      </c>
      <c r="F123" s="49" t="s">
        <v>519</v>
      </c>
      <c r="G123" s="49" t="s">
        <v>534</v>
      </c>
      <c r="H123" s="170">
        <v>14450000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1:30">
      <c r="A124" s="49"/>
      <c r="B124" s="49" t="s">
        <v>642</v>
      </c>
      <c r="C124" s="169">
        <v>44270</v>
      </c>
      <c r="D124" s="49" t="s">
        <v>518</v>
      </c>
      <c r="E124" s="49" t="s">
        <v>370</v>
      </c>
      <c r="F124" s="49" t="s">
        <v>560</v>
      </c>
      <c r="G124" s="49" t="s">
        <v>587</v>
      </c>
      <c r="H124" s="170">
        <v>2835800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1:30">
      <c r="A125" s="49"/>
      <c r="B125" s="49" t="s">
        <v>643</v>
      </c>
      <c r="C125" s="169">
        <v>44270</v>
      </c>
      <c r="D125" s="49" t="s">
        <v>518</v>
      </c>
      <c r="E125" s="49" t="s">
        <v>526</v>
      </c>
      <c r="F125" s="49" t="s">
        <v>519</v>
      </c>
      <c r="G125" s="49" t="s">
        <v>531</v>
      </c>
      <c r="H125" s="170">
        <v>2280000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1:30">
      <c r="A126" s="49"/>
      <c r="B126" s="49" t="s">
        <v>644</v>
      </c>
      <c r="C126" s="169">
        <v>44272</v>
      </c>
      <c r="D126" s="49" t="s">
        <v>518</v>
      </c>
      <c r="E126" s="49" t="s">
        <v>370</v>
      </c>
      <c r="F126" s="49" t="s">
        <v>519</v>
      </c>
      <c r="G126" s="49" t="s">
        <v>534</v>
      </c>
      <c r="H126" s="170">
        <v>3960000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:30">
      <c r="A127" s="49"/>
      <c r="B127" s="49" t="s">
        <v>645</v>
      </c>
      <c r="C127" s="169">
        <v>44272</v>
      </c>
      <c r="D127" s="49" t="s">
        <v>518</v>
      </c>
      <c r="E127" s="49" t="s">
        <v>552</v>
      </c>
      <c r="F127" s="49" t="s">
        <v>519</v>
      </c>
      <c r="G127" s="49" t="s">
        <v>523</v>
      </c>
      <c r="H127" s="170">
        <v>5272975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:30">
      <c r="A128" s="49"/>
      <c r="B128" s="49" t="s">
        <v>646</v>
      </c>
      <c r="C128" s="169">
        <v>44272</v>
      </c>
      <c r="D128" s="49" t="s">
        <v>518</v>
      </c>
      <c r="E128" s="49" t="s">
        <v>552</v>
      </c>
      <c r="F128" s="49" t="s">
        <v>519</v>
      </c>
      <c r="G128" s="49" t="s">
        <v>523</v>
      </c>
      <c r="H128" s="170">
        <v>6354220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:30">
      <c r="A129" s="49"/>
      <c r="B129" s="49" t="s">
        <v>647</v>
      </c>
      <c r="C129" s="169">
        <v>44276</v>
      </c>
      <c r="D129" s="49" t="s">
        <v>518</v>
      </c>
      <c r="E129" s="49" t="s">
        <v>370</v>
      </c>
      <c r="F129" s="49" t="s">
        <v>530</v>
      </c>
      <c r="G129" s="49" t="s">
        <v>523</v>
      </c>
      <c r="H129" s="170">
        <v>8892200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:30">
      <c r="A130" s="49"/>
      <c r="B130" s="49" t="s">
        <v>648</v>
      </c>
      <c r="C130" s="169">
        <v>44277</v>
      </c>
      <c r="D130" s="49" t="s">
        <v>518</v>
      </c>
      <c r="E130" s="49" t="s">
        <v>370</v>
      </c>
      <c r="F130" s="49" t="s">
        <v>519</v>
      </c>
      <c r="G130" s="49" t="s">
        <v>523</v>
      </c>
      <c r="H130" s="170">
        <v>4651680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:30">
      <c r="A131" s="49"/>
      <c r="B131" s="49" t="s">
        <v>649</v>
      </c>
      <c r="C131" s="169">
        <v>44278</v>
      </c>
      <c r="D131" s="49" t="s">
        <v>518</v>
      </c>
      <c r="E131" s="49" t="s">
        <v>370</v>
      </c>
      <c r="F131" s="49" t="s">
        <v>519</v>
      </c>
      <c r="G131" s="49" t="s">
        <v>523</v>
      </c>
      <c r="H131" s="170">
        <v>5990067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:30">
      <c r="A132" s="49"/>
      <c r="B132" s="49" t="s">
        <v>650</v>
      </c>
      <c r="C132" s="169">
        <v>44280</v>
      </c>
      <c r="D132" s="49" t="s">
        <v>525</v>
      </c>
      <c r="E132" s="49" t="s">
        <v>370</v>
      </c>
      <c r="F132" s="49" t="s">
        <v>519</v>
      </c>
      <c r="G132" s="49" t="s">
        <v>527</v>
      </c>
      <c r="H132" s="170">
        <v>4102500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:30">
      <c r="A133" s="49"/>
      <c r="B133" s="49" t="s">
        <v>651</v>
      </c>
      <c r="C133" s="169">
        <v>44281</v>
      </c>
      <c r="D133" s="49" t="s">
        <v>518</v>
      </c>
      <c r="E133" s="49" t="s">
        <v>370</v>
      </c>
      <c r="F133" s="49" t="s">
        <v>519</v>
      </c>
      <c r="G133" s="49" t="s">
        <v>516</v>
      </c>
      <c r="H133" s="170">
        <v>3400000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:30">
      <c r="A134" s="49"/>
      <c r="B134" s="49" t="s">
        <v>652</v>
      </c>
      <c r="C134" s="169">
        <v>44281</v>
      </c>
      <c r="D134" s="49" t="s">
        <v>518</v>
      </c>
      <c r="E134" s="49" t="s">
        <v>370</v>
      </c>
      <c r="F134" s="49" t="s">
        <v>519</v>
      </c>
      <c r="G134" s="49" t="s">
        <v>523</v>
      </c>
      <c r="H134" s="170">
        <v>9973900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:30">
      <c r="A135" s="49"/>
      <c r="B135" s="49" t="s">
        <v>653</v>
      </c>
      <c r="C135" s="169">
        <v>44282</v>
      </c>
      <c r="D135" s="49" t="s">
        <v>518</v>
      </c>
      <c r="E135" s="49" t="s">
        <v>370</v>
      </c>
      <c r="F135" s="49" t="s">
        <v>519</v>
      </c>
      <c r="G135" s="49" t="s">
        <v>534</v>
      </c>
      <c r="H135" s="170">
        <v>15480000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:30">
      <c r="A136" s="49"/>
      <c r="B136" s="49" t="s">
        <v>654</v>
      </c>
      <c r="C136" s="169">
        <v>44282</v>
      </c>
      <c r="D136" s="49" t="s">
        <v>525</v>
      </c>
      <c r="E136" s="49" t="s">
        <v>370</v>
      </c>
      <c r="F136" s="49" t="s">
        <v>519</v>
      </c>
      <c r="G136" s="49" t="s">
        <v>527</v>
      </c>
      <c r="H136" s="170">
        <v>2446600</v>
      </c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:30">
      <c r="A137" s="49"/>
      <c r="B137" s="49" t="s">
        <v>655</v>
      </c>
      <c r="C137" s="169">
        <v>44282</v>
      </c>
      <c r="D137" s="49" t="s">
        <v>518</v>
      </c>
      <c r="E137" s="49" t="s">
        <v>552</v>
      </c>
      <c r="F137" s="49" t="s">
        <v>519</v>
      </c>
      <c r="G137" s="49" t="s">
        <v>534</v>
      </c>
      <c r="H137" s="170">
        <v>8861500</v>
      </c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:30">
      <c r="A138" s="49"/>
      <c r="B138" s="49" t="s">
        <v>656</v>
      </c>
      <c r="C138" s="169">
        <v>44285</v>
      </c>
      <c r="D138" s="49" t="s">
        <v>518</v>
      </c>
      <c r="E138" s="49" t="s">
        <v>552</v>
      </c>
      <c r="F138" s="49" t="s">
        <v>519</v>
      </c>
      <c r="G138" s="49" t="s">
        <v>534</v>
      </c>
      <c r="H138" s="170">
        <v>97920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:30">
      <c r="A139" s="49"/>
      <c r="B139" s="49" t="s">
        <v>657</v>
      </c>
      <c r="C139" s="169">
        <v>44285</v>
      </c>
      <c r="D139" s="49" t="s">
        <v>518</v>
      </c>
      <c r="E139" s="49" t="s">
        <v>370</v>
      </c>
      <c r="F139" s="49" t="s">
        <v>519</v>
      </c>
      <c r="G139" s="49" t="s">
        <v>523</v>
      </c>
      <c r="H139" s="170">
        <v>5150000</v>
      </c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:30">
      <c r="A140" s="49"/>
      <c r="B140" s="49" t="s">
        <v>658</v>
      </c>
      <c r="C140" s="169">
        <v>44286</v>
      </c>
      <c r="D140" s="49" t="s">
        <v>525</v>
      </c>
      <c r="E140" s="49" t="s">
        <v>526</v>
      </c>
      <c r="F140" s="49" t="s">
        <v>530</v>
      </c>
      <c r="G140" s="49" t="s">
        <v>527</v>
      </c>
      <c r="H140" s="170">
        <v>1451662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:30">
      <c r="A141" s="49"/>
      <c r="B141" s="49" t="s">
        <v>659</v>
      </c>
      <c r="C141" s="169">
        <v>44286</v>
      </c>
      <c r="D141" s="49" t="s">
        <v>518</v>
      </c>
      <c r="E141" s="49" t="s">
        <v>370</v>
      </c>
      <c r="F141" s="49" t="s">
        <v>530</v>
      </c>
      <c r="G141" s="49" t="s">
        <v>534</v>
      </c>
      <c r="H141" s="170">
        <v>1761960</v>
      </c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:30">
      <c r="A142" s="49"/>
      <c r="B142" s="49" t="s">
        <v>660</v>
      </c>
      <c r="C142" s="169">
        <v>44286</v>
      </c>
      <c r="D142" s="49" t="s">
        <v>525</v>
      </c>
      <c r="E142" s="49" t="s">
        <v>370</v>
      </c>
      <c r="F142" s="49" t="s">
        <v>519</v>
      </c>
      <c r="G142" s="49" t="s">
        <v>527</v>
      </c>
      <c r="H142" s="170">
        <v>1649105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:30">
      <c r="A143" s="49"/>
      <c r="B143" s="49" t="s">
        <v>661</v>
      </c>
      <c r="C143" s="169">
        <v>44286</v>
      </c>
      <c r="D143" s="49" t="s">
        <v>518</v>
      </c>
      <c r="E143" s="49" t="s">
        <v>370</v>
      </c>
      <c r="F143" s="49" t="s">
        <v>519</v>
      </c>
      <c r="G143" s="49" t="s">
        <v>523</v>
      </c>
      <c r="H143" s="170">
        <v>2329500</v>
      </c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:30">
      <c r="A144" s="49"/>
      <c r="B144" s="49" t="s">
        <v>662</v>
      </c>
      <c r="C144" s="169">
        <v>44289</v>
      </c>
      <c r="D144" s="49" t="s">
        <v>518</v>
      </c>
      <c r="E144" s="49" t="s">
        <v>370</v>
      </c>
      <c r="F144" s="49" t="s">
        <v>519</v>
      </c>
      <c r="G144" s="49" t="s">
        <v>523</v>
      </c>
      <c r="H144" s="170">
        <v>721500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:30">
      <c r="A145" s="49"/>
      <c r="B145" s="49" t="s">
        <v>663</v>
      </c>
      <c r="C145" s="169">
        <v>44291</v>
      </c>
      <c r="D145" s="49" t="s">
        <v>518</v>
      </c>
      <c r="E145" s="49" t="s">
        <v>370</v>
      </c>
      <c r="F145" s="49" t="s">
        <v>519</v>
      </c>
      <c r="G145" s="49" t="s">
        <v>523</v>
      </c>
      <c r="H145" s="170">
        <v>2455000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:30">
      <c r="A146" s="49"/>
      <c r="B146" s="49" t="s">
        <v>664</v>
      </c>
      <c r="C146" s="169">
        <v>44292</v>
      </c>
      <c r="D146" s="49" t="s">
        <v>518</v>
      </c>
      <c r="E146" s="49" t="s">
        <v>370</v>
      </c>
      <c r="F146" s="49" t="s">
        <v>519</v>
      </c>
      <c r="G146" s="49" t="s">
        <v>527</v>
      </c>
      <c r="H146" s="170">
        <v>3363463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:30">
      <c r="A147" s="49"/>
      <c r="B147" s="49" t="s">
        <v>665</v>
      </c>
      <c r="C147" s="169">
        <v>44293</v>
      </c>
      <c r="D147" s="49" t="s">
        <v>525</v>
      </c>
      <c r="E147" s="49" t="s">
        <v>526</v>
      </c>
      <c r="F147" s="49" t="s">
        <v>519</v>
      </c>
      <c r="G147" s="49" t="s">
        <v>527</v>
      </c>
      <c r="H147" s="170">
        <v>1568100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:30">
      <c r="A148" s="49"/>
      <c r="B148" s="49" t="s">
        <v>666</v>
      </c>
      <c r="C148" s="169">
        <v>44293</v>
      </c>
      <c r="D148" s="49" t="s">
        <v>518</v>
      </c>
      <c r="E148" s="49" t="s">
        <v>526</v>
      </c>
      <c r="F148" s="49" t="s">
        <v>530</v>
      </c>
      <c r="G148" s="49" t="s">
        <v>548</v>
      </c>
      <c r="H148" s="170">
        <v>2063960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:30">
      <c r="A149" s="49"/>
      <c r="B149" s="49" t="s">
        <v>667</v>
      </c>
      <c r="C149" s="169">
        <v>44293</v>
      </c>
      <c r="D149" s="49" t="s">
        <v>518</v>
      </c>
      <c r="E149" s="49" t="s">
        <v>552</v>
      </c>
      <c r="F149" s="49" t="s">
        <v>519</v>
      </c>
      <c r="G149" s="49" t="s">
        <v>523</v>
      </c>
      <c r="H149" s="170">
        <v>1806500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:30">
      <c r="A150" s="49"/>
      <c r="B150" s="49" t="s">
        <v>668</v>
      </c>
      <c r="C150" s="169">
        <v>44293</v>
      </c>
      <c r="D150" s="49" t="s">
        <v>518</v>
      </c>
      <c r="E150" s="49" t="s">
        <v>370</v>
      </c>
      <c r="F150" s="49" t="s">
        <v>522</v>
      </c>
      <c r="G150" s="49" t="s">
        <v>523</v>
      </c>
      <c r="H150" s="170">
        <v>49837500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:30">
      <c r="A151" s="49"/>
      <c r="B151" s="49" t="s">
        <v>669</v>
      </c>
      <c r="C151" s="169">
        <v>44295</v>
      </c>
      <c r="D151" s="49" t="s">
        <v>525</v>
      </c>
      <c r="E151" s="49" t="s">
        <v>370</v>
      </c>
      <c r="F151" s="49" t="s">
        <v>519</v>
      </c>
      <c r="G151" s="49" t="s">
        <v>527</v>
      </c>
      <c r="H151" s="170">
        <v>2244800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:30">
      <c r="A152" s="49"/>
      <c r="B152" s="49" t="s">
        <v>670</v>
      </c>
      <c r="C152" s="169">
        <v>44296</v>
      </c>
      <c r="D152" s="49" t="s">
        <v>518</v>
      </c>
      <c r="E152" s="49" t="s">
        <v>370</v>
      </c>
      <c r="F152" s="49" t="s">
        <v>519</v>
      </c>
      <c r="G152" s="49" t="s">
        <v>534</v>
      </c>
      <c r="H152" s="170">
        <v>10346950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:30">
      <c r="A153" s="49"/>
      <c r="B153" s="49" t="s">
        <v>671</v>
      </c>
      <c r="C153" s="169">
        <v>44297</v>
      </c>
      <c r="D153" s="49" t="s">
        <v>518</v>
      </c>
      <c r="E153" s="49" t="s">
        <v>370</v>
      </c>
      <c r="F153" s="49" t="s">
        <v>519</v>
      </c>
      <c r="G153" s="49" t="s">
        <v>523</v>
      </c>
      <c r="H153" s="170">
        <v>8150000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:30">
      <c r="A154" s="49"/>
      <c r="B154" s="49" t="s">
        <v>672</v>
      </c>
      <c r="C154" s="169">
        <v>44297</v>
      </c>
      <c r="D154" s="49" t="s">
        <v>518</v>
      </c>
      <c r="E154" s="49" t="s">
        <v>370</v>
      </c>
      <c r="F154" s="49" t="s">
        <v>519</v>
      </c>
      <c r="G154" s="49" t="s">
        <v>538</v>
      </c>
      <c r="H154" s="170">
        <v>1697200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:30">
      <c r="A155" s="49"/>
      <c r="B155" s="49" t="s">
        <v>673</v>
      </c>
      <c r="C155" s="169">
        <v>44301</v>
      </c>
      <c r="D155" s="49" t="s">
        <v>518</v>
      </c>
      <c r="E155" s="49" t="s">
        <v>552</v>
      </c>
      <c r="F155" s="49" t="s">
        <v>560</v>
      </c>
      <c r="G155" s="49" t="s">
        <v>527</v>
      </c>
      <c r="H155" s="170">
        <v>3334353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:30">
      <c r="A156" s="49"/>
      <c r="B156" s="49" t="s">
        <v>674</v>
      </c>
      <c r="C156" s="169">
        <v>44301</v>
      </c>
      <c r="D156" s="49" t="s">
        <v>525</v>
      </c>
      <c r="E156" s="49" t="s">
        <v>526</v>
      </c>
      <c r="F156" s="49" t="s">
        <v>530</v>
      </c>
      <c r="G156" s="49" t="s">
        <v>527</v>
      </c>
      <c r="H156" s="170">
        <v>6020060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:30">
      <c r="A157" s="49"/>
      <c r="B157" s="49" t="s">
        <v>675</v>
      </c>
      <c r="C157" s="169">
        <v>44302</v>
      </c>
      <c r="D157" s="49" t="s">
        <v>518</v>
      </c>
      <c r="E157" s="49" t="s">
        <v>370</v>
      </c>
      <c r="F157" s="49" t="s">
        <v>519</v>
      </c>
      <c r="G157" s="49" t="s">
        <v>548</v>
      </c>
      <c r="H157" s="170">
        <v>1381370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1:30">
      <c r="A158" s="49"/>
      <c r="B158" s="49" t="s">
        <v>676</v>
      </c>
      <c r="C158" s="169">
        <v>44302</v>
      </c>
      <c r="D158" s="49" t="s">
        <v>518</v>
      </c>
      <c r="E158" s="49" t="s">
        <v>370</v>
      </c>
      <c r="F158" s="49" t="s">
        <v>519</v>
      </c>
      <c r="G158" s="49" t="s">
        <v>520</v>
      </c>
      <c r="H158" s="170">
        <v>2442400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1:30">
      <c r="A159" s="49"/>
      <c r="B159" s="49" t="s">
        <v>677</v>
      </c>
      <c r="C159" s="169">
        <v>44302</v>
      </c>
      <c r="D159" s="49" t="s">
        <v>518</v>
      </c>
      <c r="E159" s="49" t="s">
        <v>370</v>
      </c>
      <c r="F159" s="49" t="s">
        <v>519</v>
      </c>
      <c r="G159" s="49" t="s">
        <v>527</v>
      </c>
      <c r="H159" s="170">
        <v>4193603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1:30">
      <c r="A160" s="49"/>
      <c r="B160" s="49" t="s">
        <v>678</v>
      </c>
      <c r="C160" s="169">
        <v>44303</v>
      </c>
      <c r="D160" s="49" t="s">
        <v>525</v>
      </c>
      <c r="E160" s="49" t="s">
        <v>526</v>
      </c>
      <c r="F160" s="49" t="s">
        <v>530</v>
      </c>
      <c r="G160" s="49" t="s">
        <v>527</v>
      </c>
      <c r="H160" s="170">
        <v>3725520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1:30">
      <c r="A161" s="49"/>
      <c r="B161" s="49" t="s">
        <v>679</v>
      </c>
      <c r="C161" s="169">
        <v>44303</v>
      </c>
      <c r="D161" s="49" t="s">
        <v>518</v>
      </c>
      <c r="E161" s="49" t="s">
        <v>370</v>
      </c>
      <c r="F161" s="49" t="s">
        <v>519</v>
      </c>
      <c r="G161" s="49" t="s">
        <v>523</v>
      </c>
      <c r="H161" s="170">
        <v>7394300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1:30">
      <c r="A162" s="49"/>
      <c r="B162" s="49" t="s">
        <v>680</v>
      </c>
      <c r="C162" s="169">
        <v>44303</v>
      </c>
      <c r="D162" s="49" t="s">
        <v>518</v>
      </c>
      <c r="E162" s="49" t="s">
        <v>370</v>
      </c>
      <c r="F162" s="49" t="s">
        <v>519</v>
      </c>
      <c r="G162" s="49" t="s">
        <v>523</v>
      </c>
      <c r="H162" s="170">
        <v>2402500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1:30">
      <c r="A163" s="49"/>
      <c r="B163" s="49" t="s">
        <v>681</v>
      </c>
      <c r="C163" s="169">
        <v>44303</v>
      </c>
      <c r="D163" s="49" t="s">
        <v>518</v>
      </c>
      <c r="E163" s="49" t="s">
        <v>370</v>
      </c>
      <c r="F163" s="49" t="s">
        <v>519</v>
      </c>
      <c r="G163" s="49" t="s">
        <v>527</v>
      </c>
      <c r="H163" s="170">
        <v>1693000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1:30">
      <c r="A164" s="49"/>
      <c r="B164" s="49" t="s">
        <v>682</v>
      </c>
      <c r="C164" s="169">
        <v>44304</v>
      </c>
      <c r="D164" s="49" t="s">
        <v>518</v>
      </c>
      <c r="E164" s="49" t="s">
        <v>370</v>
      </c>
      <c r="F164" s="49" t="s">
        <v>519</v>
      </c>
      <c r="G164" s="49" t="s">
        <v>587</v>
      </c>
      <c r="H164" s="170">
        <v>9148076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1:30">
      <c r="A165" s="49"/>
      <c r="B165" s="49" t="s">
        <v>683</v>
      </c>
      <c r="C165" s="169">
        <v>44304</v>
      </c>
      <c r="D165" s="49" t="s">
        <v>518</v>
      </c>
      <c r="E165" s="49" t="s">
        <v>370</v>
      </c>
      <c r="F165" s="49" t="s">
        <v>519</v>
      </c>
      <c r="G165" s="49" t="s">
        <v>523</v>
      </c>
      <c r="H165" s="170">
        <v>3950000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1:30">
      <c r="A166" s="49"/>
      <c r="B166" s="49" t="s">
        <v>684</v>
      </c>
      <c r="C166" s="169">
        <v>44304</v>
      </c>
      <c r="D166" s="49" t="s">
        <v>518</v>
      </c>
      <c r="E166" s="49" t="s">
        <v>370</v>
      </c>
      <c r="F166" s="49" t="s">
        <v>519</v>
      </c>
      <c r="G166" s="49" t="s">
        <v>523</v>
      </c>
      <c r="H166" s="170">
        <v>14183900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1:30">
      <c r="A167" s="49"/>
      <c r="B167" s="49" t="s">
        <v>685</v>
      </c>
      <c r="C167" s="169">
        <v>44307</v>
      </c>
      <c r="D167" s="49" t="s">
        <v>518</v>
      </c>
      <c r="E167" s="49" t="s">
        <v>526</v>
      </c>
      <c r="F167" s="49" t="s">
        <v>530</v>
      </c>
      <c r="G167" s="49" t="s">
        <v>523</v>
      </c>
      <c r="H167" s="170">
        <v>35245000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1:30">
      <c r="A168" s="49"/>
      <c r="B168" s="49" t="s">
        <v>686</v>
      </c>
      <c r="C168" s="169">
        <v>44308</v>
      </c>
      <c r="D168" s="49" t="s">
        <v>518</v>
      </c>
      <c r="E168" s="49" t="s">
        <v>526</v>
      </c>
      <c r="F168" s="49" t="s">
        <v>530</v>
      </c>
      <c r="G168" s="49" t="s">
        <v>534</v>
      </c>
      <c r="H168" s="170">
        <v>294700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1:30">
      <c r="A169" s="49"/>
      <c r="B169" s="49" t="s">
        <v>687</v>
      </c>
      <c r="C169" s="169">
        <v>44311</v>
      </c>
      <c r="D169" s="49" t="s">
        <v>518</v>
      </c>
      <c r="E169" s="49" t="s">
        <v>371</v>
      </c>
      <c r="F169" s="49" t="s">
        <v>519</v>
      </c>
      <c r="G169" s="49" t="s">
        <v>523</v>
      </c>
      <c r="H169" s="170">
        <v>4488000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1:30">
      <c r="A170" s="49"/>
      <c r="B170" s="49" t="s">
        <v>688</v>
      </c>
      <c r="C170" s="169">
        <v>44311</v>
      </c>
      <c r="D170" s="49" t="s">
        <v>518</v>
      </c>
      <c r="E170" s="49" t="s">
        <v>370</v>
      </c>
      <c r="F170" s="49" t="s">
        <v>519</v>
      </c>
      <c r="G170" s="49" t="s">
        <v>534</v>
      </c>
      <c r="H170" s="170">
        <v>1595500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1:30">
      <c r="A171" s="49"/>
      <c r="B171" s="49" t="s">
        <v>689</v>
      </c>
      <c r="C171" s="169">
        <v>44311</v>
      </c>
      <c r="D171" s="49" t="s">
        <v>518</v>
      </c>
      <c r="E171" s="49" t="s">
        <v>371</v>
      </c>
      <c r="F171" s="49" t="s">
        <v>519</v>
      </c>
      <c r="G171" s="49" t="s">
        <v>520</v>
      </c>
      <c r="H171" s="170">
        <v>394220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1:30">
      <c r="A172" s="49"/>
      <c r="B172" s="49" t="s">
        <v>690</v>
      </c>
      <c r="C172" s="169">
        <v>44311</v>
      </c>
      <c r="D172" s="49" t="s">
        <v>518</v>
      </c>
      <c r="E172" s="49" t="s">
        <v>526</v>
      </c>
      <c r="F172" s="49" t="s">
        <v>522</v>
      </c>
      <c r="G172" s="49" t="s">
        <v>534</v>
      </c>
      <c r="H172" s="170">
        <v>723900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1:30">
      <c r="A173" s="49"/>
      <c r="B173" s="49" t="s">
        <v>691</v>
      </c>
      <c r="C173" s="169">
        <v>44311</v>
      </c>
      <c r="D173" s="49" t="s">
        <v>525</v>
      </c>
      <c r="E173" s="49" t="s">
        <v>370</v>
      </c>
      <c r="F173" s="49" t="s">
        <v>519</v>
      </c>
      <c r="G173" s="49" t="s">
        <v>527</v>
      </c>
      <c r="H173" s="170">
        <v>2006700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1:30">
      <c r="A174" s="49"/>
      <c r="B174" s="49" t="s">
        <v>692</v>
      </c>
      <c r="C174" s="169">
        <v>44312</v>
      </c>
      <c r="D174" s="49" t="s">
        <v>518</v>
      </c>
      <c r="E174" s="49" t="s">
        <v>526</v>
      </c>
      <c r="F174" s="49" t="s">
        <v>519</v>
      </c>
      <c r="G174" s="49" t="s">
        <v>520</v>
      </c>
      <c r="H174" s="170">
        <v>979572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1:30">
      <c r="A175" s="49"/>
      <c r="B175" s="49" t="s">
        <v>693</v>
      </c>
      <c r="C175" s="169">
        <v>44313</v>
      </c>
      <c r="D175" s="49" t="s">
        <v>518</v>
      </c>
      <c r="E175" s="49" t="s">
        <v>370</v>
      </c>
      <c r="F175" s="49" t="s">
        <v>519</v>
      </c>
      <c r="G175" s="49" t="s">
        <v>534</v>
      </c>
      <c r="H175" s="170">
        <v>5086300</v>
      </c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1:30">
      <c r="A176" s="49"/>
      <c r="B176" s="49" t="s">
        <v>694</v>
      </c>
      <c r="C176" s="169">
        <v>44315</v>
      </c>
      <c r="D176" s="49" t="s">
        <v>525</v>
      </c>
      <c r="E176" s="49" t="s">
        <v>370</v>
      </c>
      <c r="F176" s="49" t="s">
        <v>519</v>
      </c>
      <c r="G176" s="49" t="s">
        <v>527</v>
      </c>
      <c r="H176" s="170">
        <v>4353100</v>
      </c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1:30">
      <c r="A177" s="49"/>
      <c r="B177" s="49" t="s">
        <v>695</v>
      </c>
      <c r="C177" s="169">
        <v>44316</v>
      </c>
      <c r="D177" s="49" t="s">
        <v>518</v>
      </c>
      <c r="E177" s="49" t="s">
        <v>370</v>
      </c>
      <c r="F177" s="49" t="s">
        <v>519</v>
      </c>
      <c r="G177" s="49" t="s">
        <v>538</v>
      </c>
      <c r="H177" s="170">
        <v>2056700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1:30">
      <c r="A178" s="49"/>
      <c r="B178" s="49" t="s">
        <v>696</v>
      </c>
      <c r="C178" s="169">
        <v>44316</v>
      </c>
      <c r="D178" s="49" t="s">
        <v>518</v>
      </c>
      <c r="E178" s="49" t="s">
        <v>526</v>
      </c>
      <c r="F178" s="49" t="s">
        <v>530</v>
      </c>
      <c r="G178" s="49" t="s">
        <v>523</v>
      </c>
      <c r="H178" s="170">
        <v>4886675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1:30">
      <c r="A179" s="49"/>
      <c r="B179" s="49" t="s">
        <v>697</v>
      </c>
      <c r="C179" s="169">
        <v>44317</v>
      </c>
      <c r="D179" s="49" t="s">
        <v>525</v>
      </c>
      <c r="E179" s="49" t="s">
        <v>370</v>
      </c>
      <c r="F179" s="49" t="s">
        <v>519</v>
      </c>
      <c r="G179" s="49" t="s">
        <v>527</v>
      </c>
      <c r="H179" s="170">
        <v>1973200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1:30">
      <c r="A180" s="49"/>
      <c r="B180" s="49" t="s">
        <v>698</v>
      </c>
      <c r="C180" s="169">
        <v>44318</v>
      </c>
      <c r="D180" s="49" t="s">
        <v>518</v>
      </c>
      <c r="E180" s="49" t="s">
        <v>370</v>
      </c>
      <c r="F180" s="49" t="s">
        <v>530</v>
      </c>
      <c r="G180" s="49" t="s">
        <v>531</v>
      </c>
      <c r="H180" s="170">
        <v>4156000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1:30">
      <c r="A181" s="49"/>
      <c r="B181" s="49" t="s">
        <v>699</v>
      </c>
      <c r="C181" s="169">
        <v>44318</v>
      </c>
      <c r="D181" s="49" t="s">
        <v>518</v>
      </c>
      <c r="E181" s="49" t="s">
        <v>370</v>
      </c>
      <c r="F181" s="49" t="s">
        <v>519</v>
      </c>
      <c r="G181" s="49" t="s">
        <v>523</v>
      </c>
      <c r="H181" s="170">
        <v>1045000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1:30">
      <c r="A182" s="49"/>
      <c r="B182" s="49" t="s">
        <v>700</v>
      </c>
      <c r="C182" s="169">
        <v>44319</v>
      </c>
      <c r="D182" s="49" t="s">
        <v>518</v>
      </c>
      <c r="E182" s="49" t="s">
        <v>370</v>
      </c>
      <c r="F182" s="49" t="s">
        <v>519</v>
      </c>
      <c r="G182" s="49" t="s">
        <v>516</v>
      </c>
      <c r="H182" s="170">
        <v>800000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1:30">
      <c r="A183" s="49"/>
      <c r="B183" s="49" t="s">
        <v>701</v>
      </c>
      <c r="C183" s="169">
        <v>44319</v>
      </c>
      <c r="D183" s="49" t="s">
        <v>518</v>
      </c>
      <c r="E183" s="49" t="s">
        <v>370</v>
      </c>
      <c r="F183" s="49" t="s">
        <v>519</v>
      </c>
      <c r="G183" s="49" t="s">
        <v>534</v>
      </c>
      <c r="H183" s="170">
        <v>4483000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1:30">
      <c r="A184" s="49"/>
      <c r="B184" s="49" t="s">
        <v>702</v>
      </c>
      <c r="C184" s="169">
        <v>44320</v>
      </c>
      <c r="D184" s="49" t="s">
        <v>525</v>
      </c>
      <c r="E184" s="49" t="s">
        <v>370</v>
      </c>
      <c r="F184" s="49" t="s">
        <v>519</v>
      </c>
      <c r="G184" s="49" t="s">
        <v>527</v>
      </c>
      <c r="H184" s="170">
        <v>3074775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1:30">
      <c r="A185" s="49"/>
      <c r="B185" s="49" t="s">
        <v>703</v>
      </c>
      <c r="C185" s="169">
        <v>44322</v>
      </c>
      <c r="D185" s="49" t="s">
        <v>518</v>
      </c>
      <c r="E185" s="49" t="s">
        <v>526</v>
      </c>
      <c r="F185" s="49" t="s">
        <v>519</v>
      </c>
      <c r="G185" s="49" t="s">
        <v>531</v>
      </c>
      <c r="H185" s="170">
        <v>1834200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1:30">
      <c r="A186" s="49"/>
      <c r="B186" s="49" t="s">
        <v>704</v>
      </c>
      <c r="C186" s="169">
        <v>44322</v>
      </c>
      <c r="D186" s="49" t="s">
        <v>518</v>
      </c>
      <c r="E186" s="49" t="s">
        <v>370</v>
      </c>
      <c r="F186" s="49" t="s">
        <v>519</v>
      </c>
      <c r="G186" s="49" t="s">
        <v>523</v>
      </c>
      <c r="H186" s="170">
        <v>13370000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1:30">
      <c r="A187" s="49"/>
      <c r="B187" s="49" t="s">
        <v>705</v>
      </c>
      <c r="C187" s="169">
        <v>44322</v>
      </c>
      <c r="D187" s="49" t="s">
        <v>518</v>
      </c>
      <c r="E187" s="49" t="s">
        <v>370</v>
      </c>
      <c r="F187" s="49" t="s">
        <v>522</v>
      </c>
      <c r="G187" s="49" t="s">
        <v>523</v>
      </c>
      <c r="H187" s="170">
        <v>14474600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1:30">
      <c r="A188" s="49"/>
      <c r="B188" s="49" t="s">
        <v>706</v>
      </c>
      <c r="C188" s="169">
        <v>44322</v>
      </c>
      <c r="D188" s="49" t="s">
        <v>525</v>
      </c>
      <c r="E188" s="49" t="s">
        <v>526</v>
      </c>
      <c r="F188" s="49" t="s">
        <v>530</v>
      </c>
      <c r="G188" s="49" t="s">
        <v>527</v>
      </c>
      <c r="H188" s="170">
        <v>2103390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1:30">
      <c r="A189" s="49"/>
      <c r="B189" s="49" t="s">
        <v>707</v>
      </c>
      <c r="C189" s="169">
        <v>44323</v>
      </c>
      <c r="D189" s="49" t="s">
        <v>518</v>
      </c>
      <c r="E189" s="49" t="s">
        <v>526</v>
      </c>
      <c r="F189" s="49" t="s">
        <v>530</v>
      </c>
      <c r="G189" s="49" t="s">
        <v>538</v>
      </c>
      <c r="H189" s="170">
        <v>7750100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1:30">
      <c r="A190" s="49"/>
      <c r="B190" s="49" t="s">
        <v>708</v>
      </c>
      <c r="C190" s="169">
        <v>44323</v>
      </c>
      <c r="D190" s="49" t="s">
        <v>518</v>
      </c>
      <c r="E190" s="49" t="s">
        <v>370</v>
      </c>
      <c r="F190" s="49" t="s">
        <v>519</v>
      </c>
      <c r="G190" s="49" t="s">
        <v>534</v>
      </c>
      <c r="H190" s="170">
        <v>9250000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1:30">
      <c r="A191" s="49"/>
      <c r="B191" s="49" t="s">
        <v>709</v>
      </c>
      <c r="C191" s="169">
        <v>44324</v>
      </c>
      <c r="D191" s="49" t="s">
        <v>525</v>
      </c>
      <c r="E191" s="49" t="s">
        <v>526</v>
      </c>
      <c r="F191" s="49" t="s">
        <v>519</v>
      </c>
      <c r="G191" s="49" t="s">
        <v>527</v>
      </c>
      <c r="H191" s="170">
        <v>2867650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1:30">
      <c r="A192" s="49"/>
      <c r="B192" s="49" t="s">
        <v>710</v>
      </c>
      <c r="C192" s="169">
        <v>44324</v>
      </c>
      <c r="D192" s="49" t="s">
        <v>525</v>
      </c>
      <c r="E192" s="49" t="s">
        <v>526</v>
      </c>
      <c r="F192" s="49" t="s">
        <v>530</v>
      </c>
      <c r="G192" s="49" t="s">
        <v>527</v>
      </c>
      <c r="H192" s="170">
        <v>2798650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1:30">
      <c r="A193" s="49"/>
      <c r="B193" s="49" t="s">
        <v>711</v>
      </c>
      <c r="C193" s="169">
        <v>44324</v>
      </c>
      <c r="D193" s="49" t="s">
        <v>518</v>
      </c>
      <c r="E193" s="49" t="s">
        <v>370</v>
      </c>
      <c r="F193" s="49" t="s">
        <v>519</v>
      </c>
      <c r="G193" s="49" t="s">
        <v>523</v>
      </c>
      <c r="H193" s="170">
        <v>2468300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1:30">
      <c r="A194" s="49"/>
      <c r="B194" s="49" t="s">
        <v>712</v>
      </c>
      <c r="C194" s="169">
        <v>44325</v>
      </c>
      <c r="D194" s="49" t="s">
        <v>518</v>
      </c>
      <c r="E194" s="49" t="s">
        <v>370</v>
      </c>
      <c r="F194" s="49" t="s">
        <v>530</v>
      </c>
      <c r="G194" s="49" t="s">
        <v>520</v>
      </c>
      <c r="H194" s="170">
        <v>270000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1:30">
      <c r="A195" s="49"/>
      <c r="B195" s="49" t="s">
        <v>713</v>
      </c>
      <c r="C195" s="169">
        <v>44325</v>
      </c>
      <c r="D195" s="49" t="s">
        <v>518</v>
      </c>
      <c r="E195" s="49" t="s">
        <v>370</v>
      </c>
      <c r="F195" s="49" t="s">
        <v>530</v>
      </c>
      <c r="G195" s="49" t="s">
        <v>534</v>
      </c>
      <c r="H195" s="170">
        <v>1374100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1:30">
      <c r="A196" s="49"/>
      <c r="B196" s="49" t="s">
        <v>714</v>
      </c>
      <c r="C196" s="169">
        <v>44326</v>
      </c>
      <c r="D196" s="49" t="s">
        <v>518</v>
      </c>
      <c r="E196" s="49" t="s">
        <v>526</v>
      </c>
      <c r="F196" s="49" t="s">
        <v>530</v>
      </c>
      <c r="G196" s="49" t="s">
        <v>523</v>
      </c>
      <c r="H196" s="170">
        <v>4077100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1:30">
      <c r="A197" s="49"/>
      <c r="B197" s="49" t="s">
        <v>715</v>
      </c>
      <c r="C197" s="169">
        <v>44327</v>
      </c>
      <c r="D197" s="49" t="s">
        <v>525</v>
      </c>
      <c r="E197" s="49" t="s">
        <v>370</v>
      </c>
      <c r="F197" s="49" t="s">
        <v>519</v>
      </c>
      <c r="G197" s="49" t="s">
        <v>527</v>
      </c>
      <c r="H197" s="170">
        <v>1651300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1:30">
      <c r="A198" s="49"/>
      <c r="B198" s="49" t="s">
        <v>716</v>
      </c>
      <c r="C198" s="169">
        <v>44327</v>
      </c>
      <c r="D198" s="49" t="s">
        <v>518</v>
      </c>
      <c r="E198" s="49" t="s">
        <v>552</v>
      </c>
      <c r="F198" s="49" t="s">
        <v>519</v>
      </c>
      <c r="G198" s="49" t="s">
        <v>548</v>
      </c>
      <c r="H198" s="170">
        <v>2785000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1:30">
      <c r="A199" s="49"/>
      <c r="B199" s="49" t="s">
        <v>717</v>
      </c>
      <c r="C199" s="169">
        <v>44328</v>
      </c>
      <c r="D199" s="49" t="s">
        <v>518</v>
      </c>
      <c r="E199" s="49" t="s">
        <v>526</v>
      </c>
      <c r="F199" s="49" t="s">
        <v>519</v>
      </c>
      <c r="G199" s="49" t="s">
        <v>531</v>
      </c>
      <c r="H199" s="170">
        <v>3086048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1:30">
      <c r="A200" s="49"/>
      <c r="B200" s="49" t="s">
        <v>718</v>
      </c>
      <c r="C200" s="169">
        <v>44328</v>
      </c>
      <c r="D200" s="49" t="s">
        <v>518</v>
      </c>
      <c r="E200" s="49" t="s">
        <v>370</v>
      </c>
      <c r="F200" s="49" t="s">
        <v>530</v>
      </c>
      <c r="G200" s="49" t="s">
        <v>548</v>
      </c>
      <c r="H200" s="170">
        <v>1974300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1:30">
      <c r="A201" s="49"/>
      <c r="B201" s="49" t="s">
        <v>719</v>
      </c>
      <c r="C201" s="169">
        <v>44328</v>
      </c>
      <c r="D201" s="49" t="s">
        <v>525</v>
      </c>
      <c r="E201" s="49" t="s">
        <v>370</v>
      </c>
      <c r="F201" s="49" t="s">
        <v>519</v>
      </c>
      <c r="G201" s="49" t="s">
        <v>527</v>
      </c>
      <c r="H201" s="170">
        <v>3660780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1:30">
      <c r="A202" s="49"/>
      <c r="B202" s="49" t="s">
        <v>720</v>
      </c>
      <c r="C202" s="169">
        <v>44329</v>
      </c>
      <c r="D202" s="49" t="s">
        <v>518</v>
      </c>
      <c r="E202" s="49" t="s">
        <v>370</v>
      </c>
      <c r="F202" s="49" t="s">
        <v>519</v>
      </c>
      <c r="G202" s="49" t="s">
        <v>523</v>
      </c>
      <c r="H202" s="170">
        <v>2550000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1:30">
      <c r="A203" s="49"/>
      <c r="B203" s="49" t="s">
        <v>721</v>
      </c>
      <c r="C203" s="169">
        <v>44330</v>
      </c>
      <c r="D203" s="49" t="s">
        <v>518</v>
      </c>
      <c r="E203" s="49" t="s">
        <v>370</v>
      </c>
      <c r="F203" s="49" t="s">
        <v>560</v>
      </c>
      <c r="G203" s="49" t="s">
        <v>531</v>
      </c>
      <c r="H203" s="170">
        <v>2730000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1:30">
      <c r="A204" s="49"/>
      <c r="B204" s="49" t="s">
        <v>722</v>
      </c>
      <c r="C204" s="169">
        <v>44330</v>
      </c>
      <c r="D204" s="49" t="s">
        <v>518</v>
      </c>
      <c r="E204" s="49" t="s">
        <v>370</v>
      </c>
      <c r="F204" s="49" t="s">
        <v>560</v>
      </c>
      <c r="G204" s="49" t="s">
        <v>523</v>
      </c>
      <c r="H204" s="170">
        <v>963100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1:30">
      <c r="A205" s="49"/>
      <c r="B205" s="49" t="s">
        <v>723</v>
      </c>
      <c r="C205" s="169">
        <v>44331</v>
      </c>
      <c r="D205" s="49" t="s">
        <v>525</v>
      </c>
      <c r="E205" s="49" t="s">
        <v>370</v>
      </c>
      <c r="F205" s="49" t="s">
        <v>519</v>
      </c>
      <c r="G205" s="49" t="s">
        <v>527</v>
      </c>
      <c r="H205" s="170">
        <v>1419500</v>
      </c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1:30">
      <c r="A206" s="49"/>
      <c r="B206" s="49" t="s">
        <v>724</v>
      </c>
      <c r="C206" s="169">
        <v>44332</v>
      </c>
      <c r="D206" s="49" t="s">
        <v>518</v>
      </c>
      <c r="E206" s="49" t="s">
        <v>370</v>
      </c>
      <c r="F206" s="49" t="s">
        <v>522</v>
      </c>
      <c r="G206" s="49" t="s">
        <v>523</v>
      </c>
      <c r="H206" s="170">
        <v>2758482</v>
      </c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1:30">
      <c r="A207" s="49"/>
      <c r="B207" s="49" t="s">
        <v>725</v>
      </c>
      <c r="C207" s="169">
        <v>44332</v>
      </c>
      <c r="D207" s="49" t="s">
        <v>518</v>
      </c>
      <c r="E207" s="49" t="s">
        <v>371</v>
      </c>
      <c r="F207" s="49" t="s">
        <v>519</v>
      </c>
      <c r="G207" s="49" t="s">
        <v>523</v>
      </c>
      <c r="H207" s="170">
        <v>661900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1:30">
      <c r="A208" s="49"/>
      <c r="B208" s="49" t="s">
        <v>726</v>
      </c>
      <c r="C208" s="169">
        <v>44332</v>
      </c>
      <c r="D208" s="49" t="s">
        <v>518</v>
      </c>
      <c r="E208" s="49" t="s">
        <v>370</v>
      </c>
      <c r="F208" s="49" t="s">
        <v>519</v>
      </c>
      <c r="G208" s="49" t="s">
        <v>534</v>
      </c>
      <c r="H208" s="170">
        <v>19451600</v>
      </c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1:30">
      <c r="A209" s="49"/>
      <c r="B209" s="49" t="s">
        <v>727</v>
      </c>
      <c r="C209" s="169">
        <v>44332</v>
      </c>
      <c r="D209" s="49" t="s">
        <v>518</v>
      </c>
      <c r="E209" s="49" t="s">
        <v>370</v>
      </c>
      <c r="F209" s="49" t="s">
        <v>519</v>
      </c>
      <c r="G209" s="49" t="s">
        <v>534</v>
      </c>
      <c r="H209" s="170">
        <v>1292345</v>
      </c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1:30">
      <c r="A210" s="49"/>
      <c r="B210" s="49" t="s">
        <v>728</v>
      </c>
      <c r="C210" s="169">
        <v>44333</v>
      </c>
      <c r="D210" s="49" t="s">
        <v>518</v>
      </c>
      <c r="E210" s="49" t="s">
        <v>552</v>
      </c>
      <c r="F210" s="49" t="s">
        <v>519</v>
      </c>
      <c r="G210" s="49" t="s">
        <v>523</v>
      </c>
      <c r="H210" s="170">
        <v>9702682</v>
      </c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1:30">
      <c r="A211" s="49"/>
      <c r="B211" s="49" t="s">
        <v>729</v>
      </c>
      <c r="C211" s="169">
        <v>44333</v>
      </c>
      <c r="D211" s="49" t="s">
        <v>518</v>
      </c>
      <c r="E211" s="49" t="s">
        <v>370</v>
      </c>
      <c r="F211" s="49" t="s">
        <v>522</v>
      </c>
      <c r="G211" s="49" t="s">
        <v>534</v>
      </c>
      <c r="H211" s="170">
        <v>10198700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1:30">
      <c r="A212" s="49"/>
      <c r="B212" s="49" t="s">
        <v>730</v>
      </c>
      <c r="C212" s="169">
        <v>44334</v>
      </c>
      <c r="D212" s="49" t="s">
        <v>518</v>
      </c>
      <c r="E212" s="49" t="s">
        <v>371</v>
      </c>
      <c r="F212" s="49" t="s">
        <v>519</v>
      </c>
      <c r="G212" s="49" t="s">
        <v>523</v>
      </c>
      <c r="H212" s="170">
        <v>714000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1:30">
      <c r="A213" s="49"/>
      <c r="B213" s="49" t="s">
        <v>731</v>
      </c>
      <c r="C213" s="169">
        <v>44334</v>
      </c>
      <c r="D213" s="49" t="s">
        <v>525</v>
      </c>
      <c r="E213" s="49" t="s">
        <v>552</v>
      </c>
      <c r="F213" s="49" t="s">
        <v>519</v>
      </c>
      <c r="G213" s="49" t="s">
        <v>527</v>
      </c>
      <c r="H213" s="170">
        <v>2099525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1:30">
      <c r="A214" s="49"/>
      <c r="B214" s="49" t="s">
        <v>732</v>
      </c>
      <c r="C214" s="169">
        <v>44334</v>
      </c>
      <c r="D214" s="49" t="s">
        <v>518</v>
      </c>
      <c r="E214" s="49" t="s">
        <v>370</v>
      </c>
      <c r="F214" s="49" t="s">
        <v>519</v>
      </c>
      <c r="G214" s="49" t="s">
        <v>534</v>
      </c>
      <c r="H214" s="170">
        <v>16200000</v>
      </c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1:30">
      <c r="A215" s="49"/>
      <c r="B215" s="49" t="s">
        <v>733</v>
      </c>
      <c r="C215" s="169">
        <v>44335</v>
      </c>
      <c r="D215" s="49" t="s">
        <v>518</v>
      </c>
      <c r="E215" s="49" t="s">
        <v>370</v>
      </c>
      <c r="F215" s="49" t="s">
        <v>530</v>
      </c>
      <c r="G215" s="49" t="s">
        <v>534</v>
      </c>
      <c r="H215" s="170">
        <v>2570600</v>
      </c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1:30">
      <c r="A216" s="49"/>
      <c r="B216" s="49" t="s">
        <v>734</v>
      </c>
      <c r="C216" s="169">
        <v>44336</v>
      </c>
      <c r="D216" s="49" t="s">
        <v>518</v>
      </c>
      <c r="E216" s="49" t="s">
        <v>370</v>
      </c>
      <c r="F216" s="49" t="s">
        <v>522</v>
      </c>
      <c r="G216" s="49" t="s">
        <v>531</v>
      </c>
      <c r="H216" s="170">
        <v>1280000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1:30">
      <c r="A217" s="49"/>
      <c r="B217" s="49" t="s">
        <v>735</v>
      </c>
      <c r="C217" s="169">
        <v>44336</v>
      </c>
      <c r="D217" s="49" t="s">
        <v>518</v>
      </c>
      <c r="E217" s="49" t="s">
        <v>370</v>
      </c>
      <c r="F217" s="49" t="s">
        <v>522</v>
      </c>
      <c r="G217" s="49" t="s">
        <v>520</v>
      </c>
      <c r="H217" s="170">
        <v>205000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1:30">
      <c r="A218" s="49"/>
      <c r="B218" s="49" t="s">
        <v>736</v>
      </c>
      <c r="C218" s="169">
        <v>44337</v>
      </c>
      <c r="D218" s="49" t="s">
        <v>518</v>
      </c>
      <c r="E218" s="49" t="s">
        <v>371</v>
      </c>
      <c r="F218" s="49" t="s">
        <v>519</v>
      </c>
      <c r="G218" s="49" t="s">
        <v>523</v>
      </c>
      <c r="H218" s="170">
        <v>1760800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1:30">
      <c r="A219" s="49"/>
      <c r="B219" s="49" t="s">
        <v>737</v>
      </c>
      <c r="C219" s="169">
        <v>44337</v>
      </c>
      <c r="D219" s="49" t="s">
        <v>518</v>
      </c>
      <c r="E219" s="49" t="s">
        <v>370</v>
      </c>
      <c r="F219" s="49" t="s">
        <v>519</v>
      </c>
      <c r="G219" s="49" t="s">
        <v>527</v>
      </c>
      <c r="H219" s="170">
        <v>2812559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1:30">
      <c r="A220" s="49"/>
      <c r="B220" s="49" t="s">
        <v>738</v>
      </c>
      <c r="C220" s="169">
        <v>44337</v>
      </c>
      <c r="D220" s="49" t="s">
        <v>525</v>
      </c>
      <c r="E220" s="49" t="s">
        <v>370</v>
      </c>
      <c r="F220" s="49" t="s">
        <v>519</v>
      </c>
      <c r="G220" s="49" t="s">
        <v>527</v>
      </c>
      <c r="H220" s="170">
        <v>3943000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1:30">
      <c r="A221" s="49"/>
      <c r="B221" s="49" t="s">
        <v>739</v>
      </c>
      <c r="C221" s="169">
        <v>44337</v>
      </c>
      <c r="D221" s="49" t="s">
        <v>518</v>
      </c>
      <c r="E221" s="49" t="s">
        <v>370</v>
      </c>
      <c r="F221" s="49" t="s">
        <v>530</v>
      </c>
      <c r="G221" s="49" t="s">
        <v>534</v>
      </c>
      <c r="H221" s="170">
        <v>3107790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1:30">
      <c r="A222" s="49"/>
      <c r="B222" s="49" t="s">
        <v>740</v>
      </c>
      <c r="C222" s="169">
        <v>44337</v>
      </c>
      <c r="D222" s="49" t="s">
        <v>518</v>
      </c>
      <c r="E222" s="49" t="s">
        <v>370</v>
      </c>
      <c r="F222" s="49" t="s">
        <v>519</v>
      </c>
      <c r="G222" s="49" t="s">
        <v>523</v>
      </c>
      <c r="H222" s="170">
        <v>9448200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1:30">
      <c r="A223" s="49"/>
      <c r="B223" s="49" t="s">
        <v>741</v>
      </c>
      <c r="C223" s="169">
        <v>44338</v>
      </c>
      <c r="D223" s="49" t="s">
        <v>525</v>
      </c>
      <c r="E223" s="49" t="s">
        <v>371</v>
      </c>
      <c r="F223" s="49" t="s">
        <v>519</v>
      </c>
      <c r="G223" s="49" t="s">
        <v>587</v>
      </c>
      <c r="H223" s="170">
        <v>10617800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1:30">
      <c r="A224" s="49"/>
      <c r="B224" s="49" t="s">
        <v>742</v>
      </c>
      <c r="C224" s="169">
        <v>44338</v>
      </c>
      <c r="D224" s="49" t="s">
        <v>518</v>
      </c>
      <c r="E224" s="49" t="s">
        <v>370</v>
      </c>
      <c r="F224" s="49" t="s">
        <v>519</v>
      </c>
      <c r="G224" s="49" t="s">
        <v>523</v>
      </c>
      <c r="H224" s="170">
        <v>847300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1:30">
      <c r="A225" s="49"/>
      <c r="B225" s="49" t="s">
        <v>743</v>
      </c>
      <c r="C225" s="169">
        <v>44338</v>
      </c>
      <c r="D225" s="49" t="s">
        <v>518</v>
      </c>
      <c r="E225" s="49" t="s">
        <v>370</v>
      </c>
      <c r="F225" s="49" t="s">
        <v>530</v>
      </c>
      <c r="G225" s="49" t="s">
        <v>534</v>
      </c>
      <c r="H225" s="170">
        <v>400000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1:30">
      <c r="A226" s="49"/>
      <c r="B226" s="49" t="s">
        <v>744</v>
      </c>
      <c r="C226" s="169">
        <v>44338</v>
      </c>
      <c r="D226" s="49" t="s">
        <v>518</v>
      </c>
      <c r="E226" s="49" t="s">
        <v>370</v>
      </c>
      <c r="F226" s="49" t="s">
        <v>519</v>
      </c>
      <c r="G226" s="49" t="s">
        <v>534</v>
      </c>
      <c r="H226" s="170">
        <v>363200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1:30">
      <c r="A227" s="49"/>
      <c r="B227" s="49" t="s">
        <v>745</v>
      </c>
      <c r="C227" s="169">
        <v>44339</v>
      </c>
      <c r="D227" s="49" t="s">
        <v>518</v>
      </c>
      <c r="E227" s="49" t="s">
        <v>526</v>
      </c>
      <c r="F227" s="49" t="s">
        <v>530</v>
      </c>
      <c r="G227" s="49" t="s">
        <v>523</v>
      </c>
      <c r="H227" s="170">
        <v>2922600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1:30">
      <c r="A228" s="49"/>
      <c r="B228" s="49" t="s">
        <v>746</v>
      </c>
      <c r="C228" s="169">
        <v>44339</v>
      </c>
      <c r="D228" s="49" t="s">
        <v>518</v>
      </c>
      <c r="E228" s="49" t="s">
        <v>526</v>
      </c>
      <c r="F228" s="49" t="s">
        <v>530</v>
      </c>
      <c r="G228" s="49" t="s">
        <v>523</v>
      </c>
      <c r="H228" s="170">
        <v>500500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1:30">
      <c r="A229" s="49"/>
      <c r="B229" s="49" t="s">
        <v>747</v>
      </c>
      <c r="C229" s="169">
        <v>44340</v>
      </c>
      <c r="D229" s="49" t="s">
        <v>525</v>
      </c>
      <c r="E229" s="49" t="s">
        <v>370</v>
      </c>
      <c r="F229" s="49" t="s">
        <v>519</v>
      </c>
      <c r="G229" s="49" t="s">
        <v>527</v>
      </c>
      <c r="H229" s="170">
        <v>1927450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1:30">
      <c r="A230" s="49"/>
      <c r="B230" s="49" t="s">
        <v>748</v>
      </c>
      <c r="C230" s="169">
        <v>44341</v>
      </c>
      <c r="D230" s="49" t="s">
        <v>525</v>
      </c>
      <c r="E230" s="49" t="s">
        <v>370</v>
      </c>
      <c r="F230" s="49" t="s">
        <v>519</v>
      </c>
      <c r="G230" s="49" t="s">
        <v>527</v>
      </c>
      <c r="H230" s="170">
        <v>2660299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1:30">
      <c r="A231" s="49"/>
      <c r="B231" s="49" t="s">
        <v>749</v>
      </c>
      <c r="C231" s="169">
        <v>44341</v>
      </c>
      <c r="D231" s="49" t="s">
        <v>518</v>
      </c>
      <c r="E231" s="49" t="s">
        <v>526</v>
      </c>
      <c r="F231" s="49" t="s">
        <v>530</v>
      </c>
      <c r="G231" s="49" t="s">
        <v>523</v>
      </c>
      <c r="H231" s="170">
        <v>3980100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1:30">
      <c r="A232" s="49"/>
      <c r="B232" s="49" t="s">
        <v>750</v>
      </c>
      <c r="C232" s="169">
        <v>44341</v>
      </c>
      <c r="D232" s="49" t="s">
        <v>518</v>
      </c>
      <c r="E232" s="49" t="s">
        <v>526</v>
      </c>
      <c r="F232" s="49" t="s">
        <v>530</v>
      </c>
      <c r="G232" s="49" t="s">
        <v>523</v>
      </c>
      <c r="H232" s="170">
        <v>2987000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1:30">
      <c r="A233" s="49"/>
      <c r="B233" s="49" t="s">
        <v>751</v>
      </c>
      <c r="C233" s="169">
        <v>44343</v>
      </c>
      <c r="D233" s="49" t="s">
        <v>518</v>
      </c>
      <c r="E233" s="49" t="s">
        <v>552</v>
      </c>
      <c r="F233" s="49" t="s">
        <v>519</v>
      </c>
      <c r="G233" s="49" t="s">
        <v>523</v>
      </c>
      <c r="H233" s="170">
        <v>16429900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1:30">
      <c r="A234" s="49"/>
      <c r="B234" s="49" t="s">
        <v>752</v>
      </c>
      <c r="C234" s="169">
        <v>44343</v>
      </c>
      <c r="D234" s="49" t="s">
        <v>518</v>
      </c>
      <c r="E234" s="49" t="s">
        <v>370</v>
      </c>
      <c r="F234" s="49" t="s">
        <v>519</v>
      </c>
      <c r="G234" s="49" t="s">
        <v>523</v>
      </c>
      <c r="H234" s="170">
        <v>16950000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1:30">
      <c r="A235" s="49"/>
      <c r="B235" s="49" t="s">
        <v>753</v>
      </c>
      <c r="C235" s="169">
        <v>44345</v>
      </c>
      <c r="D235" s="49" t="s">
        <v>518</v>
      </c>
      <c r="E235" s="49" t="s">
        <v>370</v>
      </c>
      <c r="F235" s="49" t="s">
        <v>560</v>
      </c>
      <c r="G235" s="49" t="s">
        <v>587</v>
      </c>
      <c r="H235" s="170">
        <v>36909180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1:30">
      <c r="A236" s="49"/>
      <c r="B236" s="49" t="s">
        <v>754</v>
      </c>
      <c r="C236" s="169">
        <v>44345</v>
      </c>
      <c r="D236" s="49" t="s">
        <v>518</v>
      </c>
      <c r="E236" s="49" t="s">
        <v>370</v>
      </c>
      <c r="F236" s="49" t="s">
        <v>519</v>
      </c>
      <c r="G236" s="49" t="s">
        <v>534</v>
      </c>
      <c r="H236" s="170">
        <v>9600000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1:30">
      <c r="A237" s="49"/>
      <c r="B237" s="49" t="s">
        <v>755</v>
      </c>
      <c r="C237" s="169">
        <v>44346</v>
      </c>
      <c r="D237" s="49" t="s">
        <v>518</v>
      </c>
      <c r="E237" s="49" t="s">
        <v>370</v>
      </c>
      <c r="F237" s="49" t="s">
        <v>519</v>
      </c>
      <c r="G237" s="49" t="s">
        <v>534</v>
      </c>
      <c r="H237" s="170">
        <v>22050000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1:30">
      <c r="A238" s="49"/>
      <c r="B238" s="49" t="s">
        <v>756</v>
      </c>
      <c r="C238" s="169">
        <v>44348</v>
      </c>
      <c r="D238" s="49" t="s">
        <v>518</v>
      </c>
      <c r="E238" s="49" t="s">
        <v>370</v>
      </c>
      <c r="F238" s="49" t="s">
        <v>519</v>
      </c>
      <c r="G238" s="49" t="s">
        <v>516</v>
      </c>
      <c r="H238" s="170">
        <v>3850000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1:30">
      <c r="A239" s="49"/>
      <c r="B239" s="49" t="s">
        <v>757</v>
      </c>
      <c r="C239" s="169">
        <v>44349</v>
      </c>
      <c r="D239" s="49" t="s">
        <v>518</v>
      </c>
      <c r="E239" s="49" t="s">
        <v>552</v>
      </c>
      <c r="F239" s="49" t="s">
        <v>519</v>
      </c>
      <c r="G239" s="49" t="s">
        <v>569</v>
      </c>
      <c r="H239" s="170">
        <v>13514081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1:30">
      <c r="A240" s="49"/>
      <c r="B240" s="49" t="s">
        <v>758</v>
      </c>
      <c r="C240" s="169">
        <v>44350</v>
      </c>
      <c r="D240" s="49" t="s">
        <v>518</v>
      </c>
      <c r="E240" s="49" t="s">
        <v>370</v>
      </c>
      <c r="F240" s="49" t="s">
        <v>519</v>
      </c>
      <c r="G240" s="49" t="s">
        <v>531</v>
      </c>
      <c r="H240" s="170">
        <v>2000000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1:30">
      <c r="A241" s="49"/>
      <c r="B241" s="49" t="s">
        <v>759</v>
      </c>
      <c r="C241" s="169">
        <v>44350</v>
      </c>
      <c r="D241" s="49" t="s">
        <v>525</v>
      </c>
      <c r="E241" s="49" t="s">
        <v>526</v>
      </c>
      <c r="F241" s="49" t="s">
        <v>530</v>
      </c>
      <c r="G241" s="49" t="s">
        <v>527</v>
      </c>
      <c r="H241" s="170">
        <v>1658765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1:30">
      <c r="A242" s="49"/>
      <c r="B242" s="49" t="s">
        <v>760</v>
      </c>
      <c r="C242" s="169">
        <v>44350</v>
      </c>
      <c r="D242" s="49" t="s">
        <v>518</v>
      </c>
      <c r="E242" s="49" t="s">
        <v>371</v>
      </c>
      <c r="F242" s="49" t="s">
        <v>530</v>
      </c>
      <c r="G242" s="49" t="s">
        <v>523</v>
      </c>
      <c r="H242" s="170">
        <v>8272853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1:30">
      <c r="A243" s="49"/>
      <c r="B243" s="49" t="s">
        <v>761</v>
      </c>
      <c r="C243" s="169">
        <v>44351</v>
      </c>
      <c r="D243" s="49" t="s">
        <v>518</v>
      </c>
      <c r="E243" s="49" t="s">
        <v>370</v>
      </c>
      <c r="F243" s="49" t="s">
        <v>519</v>
      </c>
      <c r="G243" s="49" t="s">
        <v>523</v>
      </c>
      <c r="H243" s="170">
        <v>6750000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1:30">
      <c r="A244" s="49"/>
      <c r="B244" s="49" t="s">
        <v>762</v>
      </c>
      <c r="C244" s="169">
        <v>44352</v>
      </c>
      <c r="D244" s="49" t="s">
        <v>518</v>
      </c>
      <c r="E244" s="49" t="s">
        <v>526</v>
      </c>
      <c r="F244" s="49" t="s">
        <v>530</v>
      </c>
      <c r="G244" s="49" t="s">
        <v>534</v>
      </c>
      <c r="H244" s="170">
        <v>7828000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1:30">
      <c r="A245" s="49"/>
      <c r="B245" s="49" t="s">
        <v>763</v>
      </c>
      <c r="C245" s="169">
        <v>44352</v>
      </c>
      <c r="D245" s="49" t="s">
        <v>518</v>
      </c>
      <c r="E245" s="49" t="s">
        <v>370</v>
      </c>
      <c r="F245" s="49" t="s">
        <v>519</v>
      </c>
      <c r="G245" s="49" t="s">
        <v>534</v>
      </c>
      <c r="H245" s="170">
        <v>373500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1:30">
      <c r="A246" s="49"/>
      <c r="B246" s="49" t="s">
        <v>764</v>
      </c>
      <c r="C246" s="169">
        <v>44352</v>
      </c>
      <c r="D246" s="49" t="s">
        <v>518</v>
      </c>
      <c r="E246" s="49" t="s">
        <v>370</v>
      </c>
      <c r="F246" s="49" t="s">
        <v>519</v>
      </c>
      <c r="G246" s="49" t="s">
        <v>534</v>
      </c>
      <c r="H246" s="170">
        <v>17050000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1:30">
      <c r="A247" s="49"/>
      <c r="B247" s="49" t="s">
        <v>765</v>
      </c>
      <c r="C247" s="169">
        <v>44353</v>
      </c>
      <c r="D247" s="49" t="s">
        <v>525</v>
      </c>
      <c r="E247" s="49" t="s">
        <v>370</v>
      </c>
      <c r="F247" s="49" t="s">
        <v>519</v>
      </c>
      <c r="G247" s="49" t="s">
        <v>527</v>
      </c>
      <c r="H247" s="170">
        <v>1958400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1:30">
      <c r="A248" s="49"/>
      <c r="B248" s="49" t="s">
        <v>766</v>
      </c>
      <c r="C248" s="169">
        <v>44353</v>
      </c>
      <c r="D248" s="49" t="s">
        <v>518</v>
      </c>
      <c r="E248" s="49" t="s">
        <v>370</v>
      </c>
      <c r="F248" s="49" t="s">
        <v>530</v>
      </c>
      <c r="G248" s="49" t="s">
        <v>523</v>
      </c>
      <c r="H248" s="170">
        <v>17746832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1:30">
      <c r="A249" s="49"/>
      <c r="B249" s="49" t="s">
        <v>767</v>
      </c>
      <c r="C249" s="169">
        <v>44353</v>
      </c>
      <c r="D249" s="49" t="s">
        <v>518</v>
      </c>
      <c r="E249" s="49" t="s">
        <v>526</v>
      </c>
      <c r="F249" s="49" t="s">
        <v>530</v>
      </c>
      <c r="G249" s="49" t="s">
        <v>523</v>
      </c>
      <c r="H249" s="170">
        <v>6040300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1:30">
      <c r="A250" s="49"/>
      <c r="B250" s="49" t="s">
        <v>768</v>
      </c>
      <c r="C250" s="169">
        <v>44354</v>
      </c>
      <c r="D250" s="49" t="s">
        <v>525</v>
      </c>
      <c r="E250" s="49" t="s">
        <v>526</v>
      </c>
      <c r="F250" s="49" t="s">
        <v>519</v>
      </c>
      <c r="G250" s="49" t="s">
        <v>527</v>
      </c>
      <c r="H250" s="170">
        <v>2224219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</row>
    <row r="251" spans="1:30">
      <c r="A251" s="49"/>
      <c r="B251" s="49" t="s">
        <v>769</v>
      </c>
      <c r="C251" s="169">
        <v>44354</v>
      </c>
      <c r="D251" s="49" t="s">
        <v>518</v>
      </c>
      <c r="E251" s="49" t="s">
        <v>370</v>
      </c>
      <c r="F251" s="49" t="s">
        <v>519</v>
      </c>
      <c r="G251" s="49" t="s">
        <v>534</v>
      </c>
      <c r="H251" s="170">
        <v>847300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</row>
    <row r="252" spans="1:30">
      <c r="A252" s="49"/>
      <c r="B252" s="49" t="s">
        <v>770</v>
      </c>
      <c r="C252" s="169">
        <v>44354</v>
      </c>
      <c r="D252" s="49" t="s">
        <v>518</v>
      </c>
      <c r="E252" s="49" t="s">
        <v>526</v>
      </c>
      <c r="F252" s="49" t="s">
        <v>530</v>
      </c>
      <c r="G252" s="49" t="s">
        <v>523</v>
      </c>
      <c r="H252" s="170">
        <v>782428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</row>
    <row r="253" spans="1:30">
      <c r="A253" s="49"/>
      <c r="B253" s="49" t="s">
        <v>771</v>
      </c>
      <c r="C253" s="169">
        <v>44355</v>
      </c>
      <c r="D253" s="49" t="s">
        <v>518</v>
      </c>
      <c r="E253" s="49" t="s">
        <v>370</v>
      </c>
      <c r="F253" s="49" t="s">
        <v>519</v>
      </c>
      <c r="G253" s="49" t="s">
        <v>534</v>
      </c>
      <c r="H253" s="170">
        <v>299400</v>
      </c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</row>
    <row r="254" spans="1:30">
      <c r="A254" s="49"/>
      <c r="B254" s="49" t="s">
        <v>772</v>
      </c>
      <c r="C254" s="169">
        <v>44356</v>
      </c>
      <c r="D254" s="49" t="s">
        <v>518</v>
      </c>
      <c r="E254" s="49" t="s">
        <v>526</v>
      </c>
      <c r="F254" s="49" t="s">
        <v>530</v>
      </c>
      <c r="G254" s="49" t="s">
        <v>534</v>
      </c>
      <c r="H254" s="170">
        <v>1397100</v>
      </c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</row>
    <row r="255" spans="1:30">
      <c r="A255" s="49"/>
      <c r="B255" s="49" t="s">
        <v>773</v>
      </c>
      <c r="C255" s="169">
        <v>44356</v>
      </c>
      <c r="D255" s="49" t="s">
        <v>518</v>
      </c>
      <c r="E255" s="49" t="s">
        <v>370</v>
      </c>
      <c r="F255" s="49" t="s">
        <v>519</v>
      </c>
      <c r="G255" s="49" t="s">
        <v>523</v>
      </c>
      <c r="H255" s="170">
        <v>1714835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</row>
    <row r="256" spans="1:30">
      <c r="A256" s="49"/>
      <c r="B256" s="49" t="s">
        <v>774</v>
      </c>
      <c r="C256" s="169">
        <v>44356</v>
      </c>
      <c r="D256" s="49" t="s">
        <v>518</v>
      </c>
      <c r="E256" s="49" t="s">
        <v>371</v>
      </c>
      <c r="F256" s="49" t="s">
        <v>519</v>
      </c>
      <c r="G256" s="49" t="s">
        <v>548</v>
      </c>
      <c r="H256" s="170">
        <v>1991600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</row>
    <row r="257" spans="1:30">
      <c r="A257" s="49"/>
      <c r="B257" s="49" t="s">
        <v>775</v>
      </c>
      <c r="C257" s="169">
        <v>44357</v>
      </c>
      <c r="D257" s="49" t="s">
        <v>518</v>
      </c>
      <c r="E257" s="49" t="s">
        <v>526</v>
      </c>
      <c r="F257" s="49" t="s">
        <v>519</v>
      </c>
      <c r="G257" s="49" t="s">
        <v>527</v>
      </c>
      <c r="H257" s="170">
        <v>3701573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</row>
    <row r="258" spans="1:30">
      <c r="A258" s="49"/>
      <c r="B258" s="49" t="s">
        <v>776</v>
      </c>
      <c r="C258" s="169">
        <v>44357</v>
      </c>
      <c r="D258" s="49" t="s">
        <v>518</v>
      </c>
      <c r="E258" s="49" t="s">
        <v>370</v>
      </c>
      <c r="F258" s="49" t="s">
        <v>519</v>
      </c>
      <c r="G258" s="49" t="s">
        <v>523</v>
      </c>
      <c r="H258" s="170">
        <v>5460000</v>
      </c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</row>
    <row r="259" spans="1:30">
      <c r="A259" s="49"/>
      <c r="B259" s="49" t="s">
        <v>777</v>
      </c>
      <c r="C259" s="169">
        <v>44357</v>
      </c>
      <c r="D259" s="49" t="s">
        <v>525</v>
      </c>
      <c r="E259" s="49" t="s">
        <v>370</v>
      </c>
      <c r="F259" s="49" t="s">
        <v>519</v>
      </c>
      <c r="G259" s="49" t="s">
        <v>527</v>
      </c>
      <c r="H259" s="170">
        <v>3136600</v>
      </c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</row>
    <row r="260" spans="1:30">
      <c r="A260" s="49"/>
      <c r="B260" s="49" t="s">
        <v>778</v>
      </c>
      <c r="C260" s="169">
        <v>44358</v>
      </c>
      <c r="D260" s="49" t="s">
        <v>518</v>
      </c>
      <c r="E260" s="49" t="s">
        <v>370</v>
      </c>
      <c r="F260" s="49" t="s">
        <v>519</v>
      </c>
      <c r="G260" s="49" t="s">
        <v>531</v>
      </c>
      <c r="H260" s="170">
        <v>1780000</v>
      </c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</row>
    <row r="261" spans="1:30">
      <c r="A261" s="49"/>
      <c r="B261" s="49" t="s">
        <v>779</v>
      </c>
      <c r="C261" s="169">
        <v>44434</v>
      </c>
      <c r="D261" s="49" t="s">
        <v>518</v>
      </c>
      <c r="E261" s="49" t="s">
        <v>370</v>
      </c>
      <c r="F261" s="49" t="s">
        <v>519</v>
      </c>
      <c r="G261" s="49" t="s">
        <v>587</v>
      </c>
      <c r="H261" s="170">
        <v>230000</v>
      </c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</row>
    <row r="262" spans="1:30">
      <c r="A262" s="49"/>
      <c r="B262" s="49" t="s">
        <v>780</v>
      </c>
      <c r="C262" s="169">
        <v>44434</v>
      </c>
      <c r="D262" s="49" t="s">
        <v>518</v>
      </c>
      <c r="E262" s="49" t="s">
        <v>370</v>
      </c>
      <c r="F262" s="49" t="s">
        <v>519</v>
      </c>
      <c r="G262" s="49" t="s">
        <v>527</v>
      </c>
      <c r="H262" s="170">
        <v>1463800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</row>
    <row r="263" spans="1:30">
      <c r="A263" s="49"/>
      <c r="B263" s="49" t="s">
        <v>781</v>
      </c>
      <c r="C263" s="169">
        <v>44434</v>
      </c>
      <c r="D263" s="49" t="s">
        <v>525</v>
      </c>
      <c r="E263" s="49" t="s">
        <v>552</v>
      </c>
      <c r="F263" s="49" t="s">
        <v>560</v>
      </c>
      <c r="G263" s="49" t="s">
        <v>527</v>
      </c>
      <c r="H263" s="170">
        <v>3579800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</row>
    <row r="264" spans="1:30">
      <c r="A264" s="49"/>
      <c r="B264" s="49" t="s">
        <v>782</v>
      </c>
      <c r="C264" s="169">
        <v>44435</v>
      </c>
      <c r="D264" s="49" t="s">
        <v>518</v>
      </c>
      <c r="E264" s="49" t="s">
        <v>370</v>
      </c>
      <c r="F264" s="49" t="s">
        <v>519</v>
      </c>
      <c r="G264" s="49" t="s">
        <v>523</v>
      </c>
      <c r="H264" s="170">
        <v>1275600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</row>
    <row r="265" spans="1:30">
      <c r="A265" s="49"/>
      <c r="B265" s="49" t="s">
        <v>783</v>
      </c>
      <c r="C265" s="169">
        <v>44437</v>
      </c>
      <c r="D265" s="49" t="s">
        <v>525</v>
      </c>
      <c r="E265" s="49" t="s">
        <v>370</v>
      </c>
      <c r="F265" s="49" t="s">
        <v>519</v>
      </c>
      <c r="G265" s="49" t="s">
        <v>527</v>
      </c>
      <c r="H265" s="170">
        <v>5781710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</row>
    <row r="266" spans="1:30">
      <c r="A266" s="49"/>
      <c r="B266" s="49" t="s">
        <v>784</v>
      </c>
      <c r="C266" s="169">
        <v>44438</v>
      </c>
      <c r="D266" s="49" t="s">
        <v>518</v>
      </c>
      <c r="E266" s="49" t="s">
        <v>552</v>
      </c>
      <c r="F266" s="49" t="s">
        <v>530</v>
      </c>
      <c r="G266" s="49" t="s">
        <v>520</v>
      </c>
      <c r="H266" s="170">
        <v>320000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</row>
    <row r="267" spans="1:30">
      <c r="A267" s="49"/>
      <c r="B267" s="49" t="s">
        <v>785</v>
      </c>
      <c r="C267" s="169">
        <v>44438</v>
      </c>
      <c r="D267" s="49" t="s">
        <v>518</v>
      </c>
      <c r="E267" s="49" t="s">
        <v>370</v>
      </c>
      <c r="F267" s="49" t="s">
        <v>519</v>
      </c>
      <c r="G267" s="49" t="s">
        <v>523</v>
      </c>
      <c r="H267" s="170">
        <v>1379400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</row>
    <row r="268" spans="1:30">
      <c r="A268" s="49"/>
      <c r="B268" s="49" t="s">
        <v>786</v>
      </c>
      <c r="C268" s="169">
        <v>44439</v>
      </c>
      <c r="D268" s="49" t="s">
        <v>525</v>
      </c>
      <c r="E268" s="49" t="s">
        <v>526</v>
      </c>
      <c r="F268" s="49" t="s">
        <v>519</v>
      </c>
      <c r="G268" s="49" t="s">
        <v>527</v>
      </c>
      <c r="H268" s="170">
        <v>6385452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</row>
    <row r="269" spans="1:30">
      <c r="A269" s="49"/>
      <c r="B269" s="49" t="s">
        <v>787</v>
      </c>
      <c r="C269" s="169">
        <v>44439</v>
      </c>
      <c r="D269" s="49" t="s">
        <v>518</v>
      </c>
      <c r="E269" s="49" t="s">
        <v>526</v>
      </c>
      <c r="F269" s="49" t="s">
        <v>530</v>
      </c>
      <c r="G269" s="49" t="s">
        <v>523</v>
      </c>
      <c r="H269" s="170">
        <v>4671000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</row>
    <row r="270" spans="1:30">
      <c r="A270" s="49"/>
      <c r="B270" s="49" t="s">
        <v>788</v>
      </c>
      <c r="C270" s="169">
        <v>44440</v>
      </c>
      <c r="D270" s="49" t="s">
        <v>525</v>
      </c>
      <c r="E270" s="49" t="s">
        <v>370</v>
      </c>
      <c r="F270" s="49" t="s">
        <v>519</v>
      </c>
      <c r="G270" s="49" t="s">
        <v>520</v>
      </c>
      <c r="H270" s="170">
        <v>199000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</row>
    <row r="271" spans="1:30">
      <c r="A271" s="49"/>
      <c r="B271" s="49" t="s">
        <v>789</v>
      </c>
      <c r="C271" s="169">
        <v>44441</v>
      </c>
      <c r="D271" s="49" t="s">
        <v>518</v>
      </c>
      <c r="E271" s="49" t="s">
        <v>526</v>
      </c>
      <c r="F271" s="49" t="s">
        <v>519</v>
      </c>
      <c r="G271" s="49" t="s">
        <v>523</v>
      </c>
      <c r="H271" s="170">
        <v>2100000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</row>
    <row r="272" spans="1:30">
      <c r="A272" s="49"/>
      <c r="B272" s="49" t="s">
        <v>790</v>
      </c>
      <c r="C272" s="169">
        <v>44441</v>
      </c>
      <c r="D272" s="49" t="s">
        <v>518</v>
      </c>
      <c r="E272" s="49" t="s">
        <v>370</v>
      </c>
      <c r="F272" s="49" t="s">
        <v>530</v>
      </c>
      <c r="G272" s="49" t="s">
        <v>531</v>
      </c>
      <c r="H272" s="170">
        <v>1875000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</row>
    <row r="273" spans="1:30">
      <c r="A273" s="49"/>
      <c r="B273" s="49" t="s">
        <v>791</v>
      </c>
      <c r="C273" s="169">
        <v>44441</v>
      </c>
      <c r="D273" s="49" t="s">
        <v>525</v>
      </c>
      <c r="E273" s="49" t="s">
        <v>526</v>
      </c>
      <c r="F273" s="49" t="s">
        <v>519</v>
      </c>
      <c r="G273" s="49" t="s">
        <v>527</v>
      </c>
      <c r="H273" s="170">
        <v>2201500</v>
      </c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</row>
    <row r="274" spans="1:30">
      <c r="A274" s="49"/>
      <c r="B274" s="49" t="s">
        <v>792</v>
      </c>
      <c r="C274" s="169">
        <v>44441</v>
      </c>
      <c r="D274" s="49" t="s">
        <v>518</v>
      </c>
      <c r="E274" s="49" t="s">
        <v>370</v>
      </c>
      <c r="F274" s="49" t="s">
        <v>519</v>
      </c>
      <c r="G274" s="49" t="s">
        <v>523</v>
      </c>
      <c r="H274" s="170">
        <v>1986100</v>
      </c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</row>
    <row r="275" spans="1:30">
      <c r="A275" s="49"/>
      <c r="B275" s="49" t="s">
        <v>793</v>
      </c>
      <c r="C275" s="169">
        <v>44441</v>
      </c>
      <c r="D275" s="49" t="s">
        <v>518</v>
      </c>
      <c r="E275" s="49" t="s">
        <v>526</v>
      </c>
      <c r="F275" s="49" t="s">
        <v>530</v>
      </c>
      <c r="G275" s="49" t="s">
        <v>538</v>
      </c>
      <c r="H275" s="170">
        <v>105000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</row>
    <row r="276" spans="1:30">
      <c r="A276" s="49"/>
      <c r="B276" s="49" t="s">
        <v>794</v>
      </c>
      <c r="C276" s="169">
        <v>44442</v>
      </c>
      <c r="D276" s="49" t="s">
        <v>518</v>
      </c>
      <c r="E276" s="49" t="s">
        <v>370</v>
      </c>
      <c r="F276" s="49" t="s">
        <v>530</v>
      </c>
      <c r="G276" s="49" t="s">
        <v>534</v>
      </c>
      <c r="H276" s="170">
        <v>3700000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</row>
    <row r="277" spans="1:30">
      <c r="A277" s="49"/>
      <c r="B277" s="49" t="s">
        <v>795</v>
      </c>
      <c r="C277" s="169">
        <v>44442</v>
      </c>
      <c r="D277" s="49" t="s">
        <v>518</v>
      </c>
      <c r="E277" s="49" t="s">
        <v>526</v>
      </c>
      <c r="F277" s="49" t="s">
        <v>522</v>
      </c>
      <c r="G277" s="49" t="s">
        <v>523</v>
      </c>
      <c r="H277" s="170">
        <v>29128000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</row>
    <row r="278" spans="1:30">
      <c r="A278" s="49"/>
      <c r="B278" s="49" t="s">
        <v>796</v>
      </c>
      <c r="C278" s="169">
        <v>44444</v>
      </c>
      <c r="D278" s="49" t="s">
        <v>518</v>
      </c>
      <c r="E278" s="49" t="s">
        <v>552</v>
      </c>
      <c r="F278" s="49" t="s">
        <v>519</v>
      </c>
      <c r="G278" s="49" t="s">
        <v>531</v>
      </c>
      <c r="H278" s="170">
        <v>10700000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</row>
    <row r="279" spans="1:30">
      <c r="A279" s="49"/>
      <c r="B279" s="49" t="s">
        <v>797</v>
      </c>
      <c r="C279" s="169">
        <v>44444</v>
      </c>
      <c r="D279" s="49" t="s">
        <v>525</v>
      </c>
      <c r="E279" s="49" t="s">
        <v>526</v>
      </c>
      <c r="F279" s="49" t="s">
        <v>519</v>
      </c>
      <c r="G279" s="49" t="s">
        <v>527</v>
      </c>
      <c r="H279" s="170">
        <v>1778600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</row>
    <row r="280" spans="1:30">
      <c r="A280" s="49"/>
      <c r="B280" s="49" t="s">
        <v>798</v>
      </c>
      <c r="C280" s="169">
        <v>44445</v>
      </c>
      <c r="D280" s="49" t="s">
        <v>525</v>
      </c>
      <c r="E280" s="49" t="s">
        <v>370</v>
      </c>
      <c r="F280" s="49" t="s">
        <v>519</v>
      </c>
      <c r="G280" s="49" t="s">
        <v>527</v>
      </c>
      <c r="H280" s="170">
        <v>3866420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</row>
    <row r="281" spans="1:30">
      <c r="A281" s="49"/>
      <c r="B281" s="49" t="s">
        <v>799</v>
      </c>
      <c r="C281" s="169">
        <v>44445</v>
      </c>
      <c r="D281" s="49" t="s">
        <v>518</v>
      </c>
      <c r="E281" s="49" t="s">
        <v>370</v>
      </c>
      <c r="F281" s="49" t="s">
        <v>519</v>
      </c>
      <c r="G281" s="49" t="s">
        <v>587</v>
      </c>
      <c r="H281" s="170">
        <v>1037500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</row>
    <row r="282" spans="1:30">
      <c r="A282" s="49"/>
      <c r="B282" s="49" t="s">
        <v>800</v>
      </c>
      <c r="C282" s="169">
        <v>44446</v>
      </c>
      <c r="D282" s="49" t="s">
        <v>525</v>
      </c>
      <c r="E282" s="49" t="s">
        <v>370</v>
      </c>
      <c r="F282" s="49" t="s">
        <v>519</v>
      </c>
      <c r="G282" s="49" t="s">
        <v>527</v>
      </c>
      <c r="H282" s="170">
        <v>2480800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</row>
    <row r="283" spans="1:30">
      <c r="A283" s="49"/>
      <c r="B283" s="49" t="s">
        <v>801</v>
      </c>
      <c r="C283" s="169">
        <v>44446</v>
      </c>
      <c r="D283" s="49" t="s">
        <v>518</v>
      </c>
      <c r="E283" s="49" t="s">
        <v>526</v>
      </c>
      <c r="F283" s="49" t="s">
        <v>530</v>
      </c>
      <c r="G283" s="49" t="s">
        <v>534</v>
      </c>
      <c r="H283" s="170">
        <v>578400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</row>
    <row r="284" spans="1:30">
      <c r="A284" s="49"/>
      <c r="B284" s="49" t="s">
        <v>802</v>
      </c>
      <c r="C284" s="169">
        <v>44446</v>
      </c>
      <c r="D284" s="49" t="s">
        <v>518</v>
      </c>
      <c r="E284" s="49" t="s">
        <v>370</v>
      </c>
      <c r="F284" s="49" t="s">
        <v>519</v>
      </c>
      <c r="G284" s="49" t="s">
        <v>534</v>
      </c>
      <c r="H284" s="170">
        <v>3178400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</row>
    <row r="285" spans="1:30">
      <c r="A285" s="49"/>
      <c r="B285" s="49" t="s">
        <v>803</v>
      </c>
      <c r="C285" s="169">
        <v>44448</v>
      </c>
      <c r="D285" s="49" t="s">
        <v>518</v>
      </c>
      <c r="E285" s="49" t="s">
        <v>552</v>
      </c>
      <c r="F285" s="49" t="s">
        <v>530</v>
      </c>
      <c r="G285" s="49" t="s">
        <v>523</v>
      </c>
      <c r="H285" s="170">
        <v>7150000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</row>
    <row r="286" spans="1:30">
      <c r="A286" s="49"/>
      <c r="B286" s="49" t="s">
        <v>804</v>
      </c>
      <c r="C286" s="169">
        <v>44449</v>
      </c>
      <c r="D286" s="49" t="s">
        <v>518</v>
      </c>
      <c r="E286" s="49" t="s">
        <v>370</v>
      </c>
      <c r="F286" s="49" t="s">
        <v>519</v>
      </c>
      <c r="G286" s="49" t="s">
        <v>531</v>
      </c>
      <c r="H286" s="170">
        <v>1604800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</row>
    <row r="287" spans="1:30">
      <c r="A287" s="49"/>
      <c r="B287" s="49" t="s">
        <v>805</v>
      </c>
      <c r="C287" s="169">
        <v>44449</v>
      </c>
      <c r="D287" s="49" t="s">
        <v>518</v>
      </c>
      <c r="E287" s="49" t="s">
        <v>370</v>
      </c>
      <c r="F287" s="49" t="s">
        <v>519</v>
      </c>
      <c r="G287" s="49" t="s">
        <v>534</v>
      </c>
      <c r="H287" s="170">
        <v>18275350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</row>
    <row r="288" spans="1:30">
      <c r="A288" s="49"/>
      <c r="B288" s="49" t="s">
        <v>806</v>
      </c>
      <c r="C288" s="169">
        <v>44450</v>
      </c>
      <c r="D288" s="49" t="s">
        <v>518</v>
      </c>
      <c r="E288" s="49" t="s">
        <v>370</v>
      </c>
      <c r="F288" s="49" t="s">
        <v>530</v>
      </c>
      <c r="G288" s="49" t="s">
        <v>534</v>
      </c>
      <c r="H288" s="170">
        <v>710400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</row>
    <row r="289" spans="1:30">
      <c r="A289" s="49"/>
      <c r="B289" s="49" t="s">
        <v>807</v>
      </c>
      <c r="C289" s="169">
        <v>44450</v>
      </c>
      <c r="D289" s="49" t="s">
        <v>518</v>
      </c>
      <c r="E289" s="49" t="s">
        <v>526</v>
      </c>
      <c r="F289" s="49" t="s">
        <v>530</v>
      </c>
      <c r="G289" s="49" t="s">
        <v>523</v>
      </c>
      <c r="H289" s="170">
        <v>2205950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</row>
    <row r="290" spans="1:30">
      <c r="A290" s="49"/>
      <c r="B290" s="49" t="s">
        <v>808</v>
      </c>
      <c r="C290" s="169">
        <v>44450</v>
      </c>
      <c r="D290" s="49" t="s">
        <v>518</v>
      </c>
      <c r="E290" s="49" t="s">
        <v>526</v>
      </c>
      <c r="F290" s="49" t="s">
        <v>522</v>
      </c>
      <c r="G290" s="49" t="s">
        <v>523</v>
      </c>
      <c r="H290" s="170">
        <v>8166050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</row>
    <row r="291" spans="1:30">
      <c r="A291" s="49"/>
      <c r="B291" s="49" t="s">
        <v>809</v>
      </c>
      <c r="C291" s="169">
        <v>44450</v>
      </c>
      <c r="D291" s="49" t="s">
        <v>518</v>
      </c>
      <c r="E291" s="49" t="s">
        <v>526</v>
      </c>
      <c r="F291" s="49" t="s">
        <v>530</v>
      </c>
      <c r="G291" s="49" t="s">
        <v>527</v>
      </c>
      <c r="H291" s="170">
        <v>3222081</v>
      </c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</row>
    <row r="292" spans="1:30">
      <c r="A292" s="49"/>
      <c r="B292" s="49" t="s">
        <v>810</v>
      </c>
      <c r="C292" s="169">
        <v>44452</v>
      </c>
      <c r="D292" s="49" t="s">
        <v>518</v>
      </c>
      <c r="E292" s="49" t="s">
        <v>370</v>
      </c>
      <c r="F292" s="49" t="s">
        <v>519</v>
      </c>
      <c r="G292" s="49" t="s">
        <v>531</v>
      </c>
      <c r="H292" s="170">
        <v>371600</v>
      </c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</row>
    <row r="293" spans="1:30">
      <c r="A293" s="49"/>
      <c r="B293" s="49" t="s">
        <v>811</v>
      </c>
      <c r="C293" s="169">
        <v>44454</v>
      </c>
      <c r="D293" s="49" t="s">
        <v>518</v>
      </c>
      <c r="E293" s="49" t="s">
        <v>526</v>
      </c>
      <c r="F293" s="49" t="s">
        <v>530</v>
      </c>
      <c r="G293" s="49" t="s">
        <v>531</v>
      </c>
      <c r="H293" s="170">
        <v>1365000</v>
      </c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</row>
    <row r="294" spans="1:30">
      <c r="A294" s="49"/>
      <c r="B294" s="49" t="s">
        <v>812</v>
      </c>
      <c r="C294" s="169">
        <v>44454</v>
      </c>
      <c r="D294" s="49" t="s">
        <v>518</v>
      </c>
      <c r="E294" s="49" t="s">
        <v>370</v>
      </c>
      <c r="F294" s="49" t="s">
        <v>519</v>
      </c>
      <c r="G294" s="49" t="s">
        <v>523</v>
      </c>
      <c r="H294" s="170">
        <v>24000000</v>
      </c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</row>
    <row r="295" spans="1:30">
      <c r="A295" s="49"/>
      <c r="B295" s="49" t="s">
        <v>813</v>
      </c>
      <c r="C295" s="169">
        <v>44454</v>
      </c>
      <c r="D295" s="49" t="s">
        <v>518</v>
      </c>
      <c r="E295" s="49" t="s">
        <v>370</v>
      </c>
      <c r="F295" s="49" t="s">
        <v>522</v>
      </c>
      <c r="G295" s="49" t="s">
        <v>516</v>
      </c>
      <c r="H295" s="170">
        <v>7700000</v>
      </c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</row>
    <row r="296" spans="1:30">
      <c r="A296" s="49"/>
      <c r="B296" s="49" t="s">
        <v>814</v>
      </c>
      <c r="C296" s="169">
        <v>44455</v>
      </c>
      <c r="D296" s="49" t="s">
        <v>518</v>
      </c>
      <c r="E296" s="49" t="s">
        <v>526</v>
      </c>
      <c r="F296" s="49" t="s">
        <v>519</v>
      </c>
      <c r="G296" s="49" t="s">
        <v>527</v>
      </c>
      <c r="H296" s="170">
        <v>4578800</v>
      </c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</row>
    <row r="297" spans="1:30">
      <c r="A297" s="49"/>
      <c r="B297" s="49" t="s">
        <v>815</v>
      </c>
      <c r="C297" s="169">
        <v>44460</v>
      </c>
      <c r="D297" s="49" t="s">
        <v>525</v>
      </c>
      <c r="E297" s="49" t="s">
        <v>552</v>
      </c>
      <c r="F297" s="49" t="s">
        <v>519</v>
      </c>
      <c r="G297" s="49" t="s">
        <v>527</v>
      </c>
      <c r="H297" s="170">
        <v>2477200</v>
      </c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</row>
    <row r="298" spans="1:30">
      <c r="A298" s="49"/>
      <c r="B298" s="49" t="s">
        <v>816</v>
      </c>
      <c r="C298" s="169">
        <v>44461</v>
      </c>
      <c r="D298" s="49" t="s">
        <v>518</v>
      </c>
      <c r="E298" s="49" t="s">
        <v>370</v>
      </c>
      <c r="F298" s="49" t="s">
        <v>519</v>
      </c>
      <c r="G298" s="49" t="s">
        <v>534</v>
      </c>
      <c r="H298" s="170">
        <v>3432600</v>
      </c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</row>
    <row r="299" spans="1:30">
      <c r="B299" s="49" t="s">
        <v>817</v>
      </c>
      <c r="C299" s="169">
        <v>44462</v>
      </c>
      <c r="D299" s="49" t="s">
        <v>525</v>
      </c>
      <c r="E299" s="49" t="s">
        <v>526</v>
      </c>
      <c r="F299" s="49" t="s">
        <v>519</v>
      </c>
      <c r="G299" s="49" t="s">
        <v>527</v>
      </c>
      <c r="H299" s="170">
        <v>172100</v>
      </c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</row>
    <row r="300" spans="1:30">
      <c r="B300" s="49" t="s">
        <v>818</v>
      </c>
      <c r="C300" s="169">
        <v>44462</v>
      </c>
      <c r="D300" s="49" t="s">
        <v>518</v>
      </c>
      <c r="E300" s="49" t="s">
        <v>370</v>
      </c>
      <c r="F300" s="49" t="s">
        <v>522</v>
      </c>
      <c r="G300" s="49" t="s">
        <v>523</v>
      </c>
      <c r="H300" s="170">
        <v>11147050</v>
      </c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</row>
    <row r="301" spans="1:30">
      <c r="B301" s="49" t="s">
        <v>819</v>
      </c>
      <c r="C301" s="169">
        <v>44462</v>
      </c>
      <c r="D301" s="49" t="s">
        <v>518</v>
      </c>
      <c r="E301" s="49" t="s">
        <v>370</v>
      </c>
      <c r="F301" s="49" t="s">
        <v>519</v>
      </c>
      <c r="G301" s="49" t="s">
        <v>534</v>
      </c>
      <c r="H301" s="170">
        <v>2007000</v>
      </c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</row>
    <row r="302" spans="1:30">
      <c r="B302" s="49" t="s">
        <v>820</v>
      </c>
      <c r="C302" s="169">
        <v>44463</v>
      </c>
      <c r="D302" s="49" t="s">
        <v>518</v>
      </c>
      <c r="E302" s="49" t="s">
        <v>370</v>
      </c>
      <c r="F302" s="49" t="s">
        <v>519</v>
      </c>
      <c r="G302" s="49" t="s">
        <v>523</v>
      </c>
      <c r="H302" s="170">
        <v>9404500</v>
      </c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</row>
    <row r="303" spans="1:30">
      <c r="B303" s="49" t="s">
        <v>821</v>
      </c>
      <c r="C303" s="169">
        <v>44463</v>
      </c>
      <c r="D303" s="49" t="s">
        <v>518</v>
      </c>
      <c r="E303" s="49" t="s">
        <v>370</v>
      </c>
      <c r="F303" s="49" t="s">
        <v>522</v>
      </c>
      <c r="G303" s="49" t="s">
        <v>523</v>
      </c>
      <c r="H303" s="170">
        <v>5056900</v>
      </c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</row>
    <row r="304" spans="1:30">
      <c r="B304" s="49" t="s">
        <v>822</v>
      </c>
      <c r="C304" s="169">
        <v>44465</v>
      </c>
      <c r="D304" s="49" t="s">
        <v>518</v>
      </c>
      <c r="E304" s="49" t="s">
        <v>526</v>
      </c>
      <c r="F304" s="49" t="s">
        <v>519</v>
      </c>
      <c r="G304" s="49" t="s">
        <v>527</v>
      </c>
      <c r="H304" s="170">
        <v>4577032</v>
      </c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</row>
    <row r="305" spans="2:30">
      <c r="B305" s="49" t="s">
        <v>823</v>
      </c>
      <c r="C305" s="169">
        <v>44465</v>
      </c>
      <c r="D305" s="49" t="s">
        <v>518</v>
      </c>
      <c r="E305" s="49" t="s">
        <v>370</v>
      </c>
      <c r="F305" s="49" t="s">
        <v>560</v>
      </c>
      <c r="G305" s="49" t="s">
        <v>534</v>
      </c>
      <c r="H305" s="170">
        <v>953100</v>
      </c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</row>
    <row r="306" spans="2:30">
      <c r="B306" s="49" t="s">
        <v>824</v>
      </c>
      <c r="C306" s="169">
        <v>44466</v>
      </c>
      <c r="D306" s="49" t="s">
        <v>525</v>
      </c>
      <c r="E306" s="49" t="s">
        <v>370</v>
      </c>
      <c r="F306" s="49" t="s">
        <v>522</v>
      </c>
      <c r="G306" s="49" t="s">
        <v>587</v>
      </c>
      <c r="H306" s="170">
        <v>2562500</v>
      </c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</row>
    <row r="307" spans="2:30">
      <c r="B307" s="49" t="s">
        <v>825</v>
      </c>
      <c r="C307" s="169">
        <v>44467</v>
      </c>
      <c r="D307" s="49" t="s">
        <v>518</v>
      </c>
      <c r="E307" s="49" t="s">
        <v>370</v>
      </c>
      <c r="F307" s="49" t="s">
        <v>519</v>
      </c>
      <c r="G307" s="49" t="s">
        <v>534</v>
      </c>
      <c r="H307" s="170">
        <v>6908000</v>
      </c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</row>
    <row r="308" spans="2:30">
      <c r="B308" s="49" t="s">
        <v>826</v>
      </c>
      <c r="C308" s="169">
        <v>44468</v>
      </c>
      <c r="D308" s="49" t="s">
        <v>518</v>
      </c>
      <c r="E308" s="49" t="s">
        <v>552</v>
      </c>
      <c r="F308" s="49" t="s">
        <v>530</v>
      </c>
      <c r="G308" s="49" t="s">
        <v>569</v>
      </c>
      <c r="H308" s="170">
        <v>1588100</v>
      </c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</row>
    <row r="309" spans="2:30">
      <c r="B309" s="49" t="s">
        <v>827</v>
      </c>
      <c r="C309" s="169">
        <v>44469</v>
      </c>
      <c r="D309" s="49" t="s">
        <v>518</v>
      </c>
      <c r="E309" s="49" t="s">
        <v>370</v>
      </c>
      <c r="F309" s="49" t="s">
        <v>519</v>
      </c>
      <c r="G309" s="49" t="s">
        <v>523</v>
      </c>
      <c r="H309" s="170">
        <v>311200</v>
      </c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</row>
    <row r="310" spans="2:30">
      <c r="B310" s="49" t="s">
        <v>828</v>
      </c>
      <c r="C310" s="169">
        <v>44470</v>
      </c>
      <c r="D310" s="49" t="s">
        <v>518</v>
      </c>
      <c r="E310" s="49" t="s">
        <v>370</v>
      </c>
      <c r="F310" s="49" t="s">
        <v>519</v>
      </c>
      <c r="G310" s="49" t="s">
        <v>534</v>
      </c>
      <c r="H310" s="170">
        <v>14850000</v>
      </c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</row>
    <row r="311" spans="2:30">
      <c r="B311" s="49" t="s">
        <v>829</v>
      </c>
      <c r="C311" s="169">
        <v>44470</v>
      </c>
      <c r="D311" s="49" t="s">
        <v>518</v>
      </c>
      <c r="E311" s="49" t="s">
        <v>370</v>
      </c>
      <c r="F311" s="49" t="s">
        <v>519</v>
      </c>
      <c r="G311" s="49" t="s">
        <v>534</v>
      </c>
      <c r="H311" s="170">
        <v>1557500</v>
      </c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</row>
    <row r="312" spans="2:30">
      <c r="B312" s="49" t="s">
        <v>830</v>
      </c>
      <c r="C312" s="169">
        <v>44470</v>
      </c>
      <c r="D312" s="49" t="s">
        <v>518</v>
      </c>
      <c r="E312" s="49" t="s">
        <v>370</v>
      </c>
      <c r="F312" s="49" t="s">
        <v>519</v>
      </c>
      <c r="G312" s="49" t="s">
        <v>534</v>
      </c>
      <c r="H312" s="170">
        <v>4267000</v>
      </c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</row>
    <row r="313" spans="2:30">
      <c r="B313" s="49" t="s">
        <v>831</v>
      </c>
      <c r="C313" s="169">
        <v>44472</v>
      </c>
      <c r="D313" s="49" t="s">
        <v>518</v>
      </c>
      <c r="E313" s="49" t="s">
        <v>526</v>
      </c>
      <c r="F313" s="49" t="s">
        <v>519</v>
      </c>
      <c r="G313" s="49" t="s">
        <v>523</v>
      </c>
      <c r="H313" s="170">
        <v>1702350</v>
      </c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</row>
    <row r="314" spans="2:30">
      <c r="B314" s="49" t="s">
        <v>832</v>
      </c>
      <c r="C314" s="169">
        <v>44473</v>
      </c>
      <c r="D314" s="49" t="s">
        <v>518</v>
      </c>
      <c r="E314" s="49" t="s">
        <v>370</v>
      </c>
      <c r="F314" s="49" t="s">
        <v>519</v>
      </c>
      <c r="G314" s="49" t="s">
        <v>534</v>
      </c>
      <c r="H314" s="170">
        <v>280600</v>
      </c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</row>
    <row r="315" spans="2:30">
      <c r="B315" s="49" t="s">
        <v>833</v>
      </c>
      <c r="C315" s="169">
        <v>44473</v>
      </c>
      <c r="D315" s="49" t="s">
        <v>518</v>
      </c>
      <c r="E315" s="49" t="s">
        <v>526</v>
      </c>
      <c r="F315" s="49" t="s">
        <v>530</v>
      </c>
      <c r="G315" s="49" t="s">
        <v>534</v>
      </c>
      <c r="H315" s="170">
        <v>2025100</v>
      </c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</row>
    <row r="316" spans="2:30">
      <c r="B316" s="49" t="s">
        <v>834</v>
      </c>
      <c r="C316" s="169">
        <v>44473</v>
      </c>
      <c r="D316" s="49" t="s">
        <v>518</v>
      </c>
      <c r="E316" s="49" t="s">
        <v>370</v>
      </c>
      <c r="F316" s="49" t="s">
        <v>519</v>
      </c>
      <c r="G316" s="49" t="s">
        <v>523</v>
      </c>
      <c r="H316" s="170">
        <v>6748000</v>
      </c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</row>
    <row r="317" spans="2:30">
      <c r="B317" s="49" t="s">
        <v>835</v>
      </c>
      <c r="C317" s="169">
        <v>44474</v>
      </c>
      <c r="D317" s="49" t="s">
        <v>518</v>
      </c>
      <c r="E317" s="49" t="s">
        <v>526</v>
      </c>
      <c r="F317" s="49" t="s">
        <v>522</v>
      </c>
      <c r="G317" s="49" t="s">
        <v>565</v>
      </c>
      <c r="H317" s="170">
        <v>2067500</v>
      </c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</row>
    <row r="318" spans="2:30">
      <c r="B318" s="49" t="s">
        <v>836</v>
      </c>
      <c r="C318" s="169">
        <v>44474</v>
      </c>
      <c r="D318" s="49" t="s">
        <v>518</v>
      </c>
      <c r="E318" s="49" t="s">
        <v>370</v>
      </c>
      <c r="F318" s="49" t="s">
        <v>519</v>
      </c>
      <c r="G318" s="49" t="s">
        <v>523</v>
      </c>
      <c r="H318" s="170">
        <v>3235700</v>
      </c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</row>
    <row r="319" spans="2:30">
      <c r="B319" s="49" t="s">
        <v>837</v>
      </c>
      <c r="C319" s="169">
        <v>44476</v>
      </c>
      <c r="D319" s="49" t="s">
        <v>518</v>
      </c>
      <c r="E319" s="49" t="s">
        <v>370</v>
      </c>
      <c r="F319" s="49" t="s">
        <v>519</v>
      </c>
      <c r="G319" s="49" t="s">
        <v>531</v>
      </c>
      <c r="H319" s="170">
        <v>2356100</v>
      </c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</row>
    <row r="320" spans="2:30">
      <c r="B320" s="49" t="s">
        <v>838</v>
      </c>
      <c r="C320" s="169">
        <v>44476</v>
      </c>
      <c r="D320" s="49" t="s">
        <v>518</v>
      </c>
      <c r="E320" s="49" t="s">
        <v>370</v>
      </c>
      <c r="F320" s="49" t="s">
        <v>519</v>
      </c>
      <c r="G320" s="49" t="s">
        <v>523</v>
      </c>
      <c r="H320" s="170">
        <v>7932500</v>
      </c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</row>
    <row r="321" spans="2:30">
      <c r="B321" s="49" t="s">
        <v>839</v>
      </c>
      <c r="C321" s="169">
        <v>44479</v>
      </c>
      <c r="D321" s="49" t="s">
        <v>518</v>
      </c>
      <c r="E321" s="49" t="s">
        <v>370</v>
      </c>
      <c r="F321" s="49" t="s">
        <v>519</v>
      </c>
      <c r="G321" s="49" t="s">
        <v>534</v>
      </c>
      <c r="H321" s="170">
        <v>1851125</v>
      </c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</row>
    <row r="322" spans="2:30">
      <c r="B322" s="49" t="s">
        <v>840</v>
      </c>
      <c r="C322" s="169">
        <v>44480</v>
      </c>
      <c r="D322" s="49" t="s">
        <v>518</v>
      </c>
      <c r="E322" s="49" t="s">
        <v>370</v>
      </c>
      <c r="F322" s="49" t="s">
        <v>519</v>
      </c>
      <c r="G322" s="49" t="s">
        <v>523</v>
      </c>
      <c r="H322" s="170">
        <v>8345500</v>
      </c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</row>
    <row r="323" spans="2:30">
      <c r="B323" s="49" t="s">
        <v>841</v>
      </c>
      <c r="C323" s="169">
        <v>44480</v>
      </c>
      <c r="D323" s="49" t="s">
        <v>518</v>
      </c>
      <c r="E323" s="49" t="s">
        <v>370</v>
      </c>
      <c r="F323" s="49" t="s">
        <v>519</v>
      </c>
      <c r="G323" s="49" t="s">
        <v>516</v>
      </c>
      <c r="H323" s="170">
        <v>2400000</v>
      </c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</row>
    <row r="324" spans="2:30">
      <c r="B324" s="49" t="s">
        <v>842</v>
      </c>
      <c r="C324" s="169">
        <v>44481</v>
      </c>
      <c r="D324" s="49" t="s">
        <v>518</v>
      </c>
      <c r="E324" s="49" t="s">
        <v>526</v>
      </c>
      <c r="F324" s="49" t="s">
        <v>519</v>
      </c>
      <c r="G324" s="49" t="s">
        <v>531</v>
      </c>
      <c r="H324" s="170">
        <v>1675000</v>
      </c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</row>
    <row r="325" spans="2:30">
      <c r="B325" s="49" t="s">
        <v>843</v>
      </c>
      <c r="C325" s="169">
        <v>44482</v>
      </c>
      <c r="D325" s="49" t="s">
        <v>518</v>
      </c>
      <c r="E325" s="49" t="s">
        <v>552</v>
      </c>
      <c r="F325" s="49" t="s">
        <v>519</v>
      </c>
      <c r="G325" s="49" t="s">
        <v>534</v>
      </c>
      <c r="H325" s="170">
        <v>145680</v>
      </c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</row>
    <row r="326" spans="2:30">
      <c r="B326" s="49" t="s">
        <v>844</v>
      </c>
      <c r="C326" s="169">
        <v>44483</v>
      </c>
      <c r="D326" s="49" t="s">
        <v>518</v>
      </c>
      <c r="E326" s="49" t="s">
        <v>370</v>
      </c>
      <c r="F326" s="49" t="s">
        <v>519</v>
      </c>
      <c r="G326" s="49" t="s">
        <v>534</v>
      </c>
      <c r="H326" s="170">
        <v>13900000</v>
      </c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</row>
    <row r="327" spans="2:30">
      <c r="B327" s="49" t="s">
        <v>845</v>
      </c>
      <c r="C327" s="169">
        <v>44483</v>
      </c>
      <c r="D327" s="49" t="s">
        <v>518</v>
      </c>
      <c r="E327" s="49" t="s">
        <v>370</v>
      </c>
      <c r="F327" s="49" t="s">
        <v>519</v>
      </c>
      <c r="G327" s="49" t="s">
        <v>534</v>
      </c>
      <c r="H327" s="170">
        <v>13575000</v>
      </c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</row>
    <row r="328" spans="2:30">
      <c r="B328" s="49" t="s">
        <v>846</v>
      </c>
      <c r="C328" s="169">
        <v>44483</v>
      </c>
      <c r="D328" s="49" t="s">
        <v>518</v>
      </c>
      <c r="E328" s="49" t="s">
        <v>370</v>
      </c>
      <c r="F328" s="49" t="s">
        <v>560</v>
      </c>
      <c r="G328" s="49" t="s">
        <v>534</v>
      </c>
      <c r="H328" s="170">
        <v>5950500</v>
      </c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</row>
    <row r="329" spans="2:30">
      <c r="B329" s="49" t="s">
        <v>847</v>
      </c>
      <c r="C329" s="169">
        <v>44484</v>
      </c>
      <c r="D329" s="49" t="s">
        <v>518</v>
      </c>
      <c r="E329" s="49" t="s">
        <v>371</v>
      </c>
      <c r="F329" s="49" t="s">
        <v>530</v>
      </c>
      <c r="G329" s="49" t="s">
        <v>548</v>
      </c>
      <c r="H329" s="170">
        <v>1569440</v>
      </c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</row>
    <row r="330" spans="2:30">
      <c r="B330" s="49" t="s">
        <v>848</v>
      </c>
      <c r="C330" s="169">
        <v>44486</v>
      </c>
      <c r="D330" s="49" t="s">
        <v>518</v>
      </c>
      <c r="E330" s="49" t="s">
        <v>370</v>
      </c>
      <c r="F330" s="49" t="s">
        <v>530</v>
      </c>
      <c r="G330" s="49" t="s">
        <v>520</v>
      </c>
      <c r="H330" s="170">
        <v>2131900</v>
      </c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</row>
    <row r="331" spans="2:30">
      <c r="B331" s="49" t="s">
        <v>849</v>
      </c>
      <c r="C331" s="169">
        <v>44486</v>
      </c>
      <c r="D331" s="49" t="s">
        <v>518</v>
      </c>
      <c r="E331" s="49" t="s">
        <v>526</v>
      </c>
      <c r="F331" s="49" t="s">
        <v>519</v>
      </c>
      <c r="G331" s="49" t="s">
        <v>527</v>
      </c>
      <c r="H331" s="170">
        <v>631410</v>
      </c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</row>
    <row r="332" spans="2:30">
      <c r="B332" s="49" t="s">
        <v>850</v>
      </c>
      <c r="C332" s="169">
        <v>44487</v>
      </c>
      <c r="D332" s="49" t="s">
        <v>518</v>
      </c>
      <c r="E332" s="49" t="s">
        <v>370</v>
      </c>
      <c r="F332" s="49" t="s">
        <v>530</v>
      </c>
      <c r="G332" s="49" t="s">
        <v>531</v>
      </c>
      <c r="H332" s="170">
        <v>1856637</v>
      </c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</row>
    <row r="333" spans="2:30">
      <c r="B333" s="49" t="s">
        <v>851</v>
      </c>
      <c r="C333" s="169">
        <v>44489</v>
      </c>
      <c r="D333" s="49" t="s">
        <v>518</v>
      </c>
      <c r="E333" s="49" t="s">
        <v>526</v>
      </c>
      <c r="F333" s="49" t="s">
        <v>519</v>
      </c>
      <c r="G333" s="49" t="s">
        <v>587</v>
      </c>
      <c r="H333" s="170">
        <v>2321900</v>
      </c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</row>
    <row r="334" spans="2:30">
      <c r="B334" s="49" t="s">
        <v>852</v>
      </c>
      <c r="C334" s="169">
        <v>44489</v>
      </c>
      <c r="D334" s="49" t="s">
        <v>518</v>
      </c>
      <c r="E334" s="49" t="s">
        <v>370</v>
      </c>
      <c r="F334" s="49" t="s">
        <v>519</v>
      </c>
      <c r="G334" s="49" t="s">
        <v>527</v>
      </c>
      <c r="H334" s="170">
        <v>4726686</v>
      </c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</row>
    <row r="335" spans="2:30">
      <c r="B335" s="49" t="s">
        <v>853</v>
      </c>
      <c r="C335" s="169">
        <v>44490</v>
      </c>
      <c r="D335" s="49" t="s">
        <v>518</v>
      </c>
      <c r="E335" s="49" t="s">
        <v>552</v>
      </c>
      <c r="F335" s="49" t="s">
        <v>519</v>
      </c>
      <c r="G335" s="49" t="s">
        <v>548</v>
      </c>
      <c r="H335" s="170">
        <v>1444255</v>
      </c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</row>
    <row r="336" spans="2:30">
      <c r="B336" s="49" t="s">
        <v>854</v>
      </c>
      <c r="C336" s="169">
        <v>44490</v>
      </c>
      <c r="D336" s="49" t="s">
        <v>518</v>
      </c>
      <c r="E336" s="49" t="s">
        <v>370</v>
      </c>
      <c r="F336" s="49" t="s">
        <v>519</v>
      </c>
      <c r="G336" s="49" t="s">
        <v>534</v>
      </c>
      <c r="H336" s="170">
        <v>1830900</v>
      </c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</row>
    <row r="337" spans="2:30">
      <c r="B337" s="49" t="s">
        <v>855</v>
      </c>
      <c r="C337" s="169">
        <v>44491</v>
      </c>
      <c r="D337" s="49" t="s">
        <v>518</v>
      </c>
      <c r="E337" s="49" t="s">
        <v>552</v>
      </c>
      <c r="F337" s="49" t="s">
        <v>519</v>
      </c>
      <c r="G337" s="49" t="s">
        <v>548</v>
      </c>
      <c r="H337" s="170">
        <v>1325200</v>
      </c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</row>
    <row r="338" spans="2:30">
      <c r="B338" s="49" t="s">
        <v>856</v>
      </c>
      <c r="C338" s="169">
        <v>44491</v>
      </c>
      <c r="D338" s="49" t="s">
        <v>518</v>
      </c>
      <c r="E338" s="49" t="s">
        <v>370</v>
      </c>
      <c r="F338" s="49" t="s">
        <v>519</v>
      </c>
      <c r="G338" s="49" t="s">
        <v>534</v>
      </c>
      <c r="H338" s="170">
        <v>1267625</v>
      </c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</row>
    <row r="339" spans="2:30">
      <c r="B339" s="49" t="s">
        <v>857</v>
      </c>
      <c r="C339" s="169">
        <v>44491</v>
      </c>
      <c r="D339" s="49" t="s">
        <v>525</v>
      </c>
      <c r="E339" s="49" t="s">
        <v>370</v>
      </c>
      <c r="F339" s="49" t="s">
        <v>560</v>
      </c>
      <c r="G339" s="49" t="s">
        <v>527</v>
      </c>
      <c r="H339" s="170">
        <v>3409000</v>
      </c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</row>
    <row r="340" spans="2:30">
      <c r="B340" s="49" t="s">
        <v>858</v>
      </c>
      <c r="C340" s="169">
        <v>44492</v>
      </c>
      <c r="D340" s="49" t="s">
        <v>518</v>
      </c>
      <c r="E340" s="49" t="s">
        <v>370</v>
      </c>
      <c r="F340" s="49" t="s">
        <v>519</v>
      </c>
      <c r="G340" s="49" t="s">
        <v>523</v>
      </c>
      <c r="H340" s="170">
        <v>33250000</v>
      </c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</row>
    <row r="341" spans="2:30">
      <c r="B341" s="49" t="s">
        <v>859</v>
      </c>
      <c r="C341" s="169">
        <v>44492</v>
      </c>
      <c r="D341" s="49" t="s">
        <v>518</v>
      </c>
      <c r="E341" s="49" t="s">
        <v>370</v>
      </c>
      <c r="F341" s="49" t="s">
        <v>519</v>
      </c>
      <c r="G341" s="49" t="s">
        <v>523</v>
      </c>
      <c r="H341" s="170">
        <v>320100</v>
      </c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</row>
    <row r="342" spans="2:30">
      <c r="B342" s="49" t="s">
        <v>860</v>
      </c>
      <c r="C342" s="169">
        <v>44492</v>
      </c>
      <c r="D342" s="49" t="s">
        <v>518</v>
      </c>
      <c r="E342" s="49" t="s">
        <v>526</v>
      </c>
      <c r="F342" s="49" t="s">
        <v>530</v>
      </c>
      <c r="G342" s="49" t="s">
        <v>523</v>
      </c>
      <c r="H342" s="170">
        <v>275000</v>
      </c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</row>
    <row r="343" spans="2:30">
      <c r="B343" s="49" t="s">
        <v>861</v>
      </c>
      <c r="C343" s="169">
        <v>44493</v>
      </c>
      <c r="D343" s="49" t="s">
        <v>518</v>
      </c>
      <c r="E343" s="49" t="s">
        <v>526</v>
      </c>
      <c r="F343" s="49" t="s">
        <v>530</v>
      </c>
      <c r="G343" s="49" t="s">
        <v>523</v>
      </c>
      <c r="H343" s="170">
        <v>1519100</v>
      </c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</row>
    <row r="344" spans="2:30">
      <c r="B344" s="49" t="s">
        <v>862</v>
      </c>
      <c r="C344" s="169">
        <v>44495</v>
      </c>
      <c r="D344" s="49" t="s">
        <v>525</v>
      </c>
      <c r="E344" s="49" t="s">
        <v>526</v>
      </c>
      <c r="F344" s="49" t="s">
        <v>519</v>
      </c>
      <c r="G344" s="49" t="s">
        <v>527</v>
      </c>
      <c r="H344" s="170">
        <v>2182250</v>
      </c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</row>
    <row r="345" spans="2:30">
      <c r="B345" s="49" t="s">
        <v>863</v>
      </c>
      <c r="C345" s="169">
        <v>44496</v>
      </c>
      <c r="D345" s="49" t="s">
        <v>525</v>
      </c>
      <c r="E345" s="49" t="s">
        <v>526</v>
      </c>
      <c r="F345" s="49" t="s">
        <v>519</v>
      </c>
      <c r="G345" s="49" t="s">
        <v>527</v>
      </c>
      <c r="H345" s="170">
        <v>4328620</v>
      </c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</row>
    <row r="346" spans="2:30">
      <c r="B346" s="49" t="s">
        <v>864</v>
      </c>
      <c r="C346" s="169">
        <v>44496</v>
      </c>
      <c r="D346" s="49" t="s">
        <v>518</v>
      </c>
      <c r="E346" s="49" t="s">
        <v>370</v>
      </c>
      <c r="F346" s="49" t="s">
        <v>530</v>
      </c>
      <c r="G346" s="49" t="s">
        <v>523</v>
      </c>
      <c r="H346" s="170">
        <v>1840000</v>
      </c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</row>
    <row r="347" spans="2:30">
      <c r="B347" s="49" t="s">
        <v>865</v>
      </c>
      <c r="C347" s="169">
        <v>44497</v>
      </c>
      <c r="D347" s="49" t="s">
        <v>518</v>
      </c>
      <c r="E347" s="49" t="s">
        <v>370</v>
      </c>
      <c r="F347" s="49" t="s">
        <v>519</v>
      </c>
      <c r="G347" s="49" t="s">
        <v>534</v>
      </c>
      <c r="H347" s="170">
        <v>21250000</v>
      </c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</row>
    <row r="348" spans="2:30">
      <c r="B348" s="49" t="s">
        <v>866</v>
      </c>
      <c r="C348" s="169">
        <v>44497</v>
      </c>
      <c r="D348" s="49" t="s">
        <v>525</v>
      </c>
      <c r="E348" s="49" t="s">
        <v>370</v>
      </c>
      <c r="F348" s="49" t="s">
        <v>519</v>
      </c>
      <c r="G348" s="49" t="s">
        <v>527</v>
      </c>
      <c r="H348" s="170">
        <v>2534633</v>
      </c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</row>
    <row r="349" spans="2:30">
      <c r="B349" s="49" t="s">
        <v>867</v>
      </c>
      <c r="C349" s="169">
        <v>44497</v>
      </c>
      <c r="D349" s="49" t="s">
        <v>518</v>
      </c>
      <c r="E349" s="49" t="s">
        <v>370</v>
      </c>
      <c r="F349" s="49" t="s">
        <v>519</v>
      </c>
      <c r="G349" s="49" t="s">
        <v>523</v>
      </c>
      <c r="H349" s="170">
        <v>2494300</v>
      </c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</row>
    <row r="350" spans="2:30">
      <c r="B350" s="49" t="s">
        <v>868</v>
      </c>
      <c r="C350" s="169">
        <v>44497</v>
      </c>
      <c r="D350" s="49" t="s">
        <v>518</v>
      </c>
      <c r="E350" s="49" t="s">
        <v>370</v>
      </c>
      <c r="F350" s="49" t="s">
        <v>519</v>
      </c>
      <c r="G350" s="49" t="s">
        <v>523</v>
      </c>
      <c r="H350" s="170">
        <v>2562500</v>
      </c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</row>
    <row r="351" spans="2:30">
      <c r="B351" s="49" t="s">
        <v>869</v>
      </c>
      <c r="C351" s="169">
        <v>44498</v>
      </c>
      <c r="D351" s="49" t="s">
        <v>518</v>
      </c>
      <c r="E351" s="49" t="s">
        <v>526</v>
      </c>
      <c r="F351" s="49" t="s">
        <v>530</v>
      </c>
      <c r="G351" s="49" t="s">
        <v>531</v>
      </c>
      <c r="H351" s="170">
        <v>685000</v>
      </c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</row>
    <row r="352" spans="2:30">
      <c r="B352" s="49" t="s">
        <v>870</v>
      </c>
      <c r="C352" s="169">
        <v>44498</v>
      </c>
      <c r="D352" s="49" t="s">
        <v>518</v>
      </c>
      <c r="E352" s="49" t="s">
        <v>370</v>
      </c>
      <c r="F352" s="49" t="s">
        <v>530</v>
      </c>
      <c r="G352" s="49" t="s">
        <v>531</v>
      </c>
      <c r="H352" s="170">
        <v>503000</v>
      </c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</row>
    <row r="353" spans="2:30">
      <c r="B353" s="49" t="s">
        <v>871</v>
      </c>
      <c r="C353" s="169">
        <v>44498</v>
      </c>
      <c r="D353" s="49" t="s">
        <v>518</v>
      </c>
      <c r="E353" s="49" t="s">
        <v>370</v>
      </c>
      <c r="F353" s="49" t="s">
        <v>519</v>
      </c>
      <c r="G353" s="49" t="s">
        <v>523</v>
      </c>
      <c r="H353" s="170">
        <v>10259600</v>
      </c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</row>
    <row r="354" spans="2:30">
      <c r="B354" s="49" t="s">
        <v>872</v>
      </c>
      <c r="C354" s="169">
        <v>44499</v>
      </c>
      <c r="D354" s="49" t="s">
        <v>518</v>
      </c>
      <c r="E354" s="49" t="s">
        <v>370</v>
      </c>
      <c r="F354" s="49" t="s">
        <v>560</v>
      </c>
      <c r="G354" s="49" t="s">
        <v>534</v>
      </c>
      <c r="H354" s="170">
        <v>3798400</v>
      </c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</row>
    <row r="355" spans="2:30">
      <c r="B355" s="49" t="s">
        <v>873</v>
      </c>
      <c r="C355" s="169">
        <v>44499</v>
      </c>
      <c r="D355" s="49" t="s">
        <v>518</v>
      </c>
      <c r="E355" s="49" t="s">
        <v>370</v>
      </c>
      <c r="F355" s="49" t="s">
        <v>530</v>
      </c>
      <c r="G355" s="49" t="s">
        <v>520</v>
      </c>
      <c r="H355" s="170">
        <v>2269865</v>
      </c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</row>
    <row r="356" spans="2:30">
      <c r="B356" s="49" t="s">
        <v>874</v>
      </c>
      <c r="C356" s="169">
        <v>44500</v>
      </c>
      <c r="D356" s="49" t="s">
        <v>518</v>
      </c>
      <c r="E356" s="49" t="s">
        <v>370</v>
      </c>
      <c r="F356" s="49" t="s">
        <v>519</v>
      </c>
      <c r="G356" s="49" t="s">
        <v>527</v>
      </c>
      <c r="H356" s="170">
        <v>2363700</v>
      </c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</row>
    <row r="357" spans="2:30">
      <c r="B357" s="49" t="s">
        <v>875</v>
      </c>
      <c r="C357" s="169">
        <v>44501</v>
      </c>
      <c r="D357" s="49" t="s">
        <v>518</v>
      </c>
      <c r="E357" s="49" t="s">
        <v>526</v>
      </c>
      <c r="F357" s="49" t="s">
        <v>530</v>
      </c>
      <c r="G357" s="49" t="s">
        <v>527</v>
      </c>
      <c r="H357" s="170">
        <v>1960200</v>
      </c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</row>
    <row r="358" spans="2:30">
      <c r="B358" s="49" t="s">
        <v>876</v>
      </c>
      <c r="C358" s="169">
        <v>44501</v>
      </c>
      <c r="D358" s="49" t="s">
        <v>518</v>
      </c>
      <c r="E358" s="49" t="s">
        <v>526</v>
      </c>
      <c r="F358" s="49" t="s">
        <v>522</v>
      </c>
      <c r="G358" s="49" t="s">
        <v>523</v>
      </c>
      <c r="H358" s="170">
        <v>16833800</v>
      </c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</row>
    <row r="359" spans="2:30">
      <c r="B359" s="49" t="s">
        <v>877</v>
      </c>
      <c r="C359" s="169">
        <v>44501</v>
      </c>
      <c r="D359" s="49" t="s">
        <v>525</v>
      </c>
      <c r="E359" s="49" t="s">
        <v>370</v>
      </c>
      <c r="F359" s="49" t="s">
        <v>560</v>
      </c>
      <c r="G359" s="49" t="s">
        <v>527</v>
      </c>
      <c r="H359" s="170">
        <v>4127900</v>
      </c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</row>
    <row r="360" spans="2:30">
      <c r="B360" s="49" t="s">
        <v>878</v>
      </c>
      <c r="C360" s="169">
        <v>44503</v>
      </c>
      <c r="D360" s="49" t="s">
        <v>518</v>
      </c>
      <c r="E360" s="49" t="s">
        <v>370</v>
      </c>
      <c r="F360" s="49" t="s">
        <v>530</v>
      </c>
      <c r="G360" s="49" t="s">
        <v>534</v>
      </c>
      <c r="H360" s="170">
        <v>2753500</v>
      </c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</row>
    <row r="361" spans="2:30">
      <c r="B361" s="49" t="s">
        <v>879</v>
      </c>
      <c r="C361" s="169">
        <v>44504</v>
      </c>
      <c r="D361" s="49" t="s">
        <v>518</v>
      </c>
      <c r="E361" s="49" t="s">
        <v>370</v>
      </c>
      <c r="F361" s="49" t="s">
        <v>519</v>
      </c>
      <c r="G361" s="49" t="s">
        <v>534</v>
      </c>
      <c r="H361" s="170">
        <v>10518041</v>
      </c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</row>
    <row r="362" spans="2:30">
      <c r="B362" s="49" t="s">
        <v>880</v>
      </c>
      <c r="C362" s="169">
        <v>44504</v>
      </c>
      <c r="D362" s="49" t="s">
        <v>518</v>
      </c>
      <c r="E362" s="49" t="s">
        <v>370</v>
      </c>
      <c r="F362" s="49" t="s">
        <v>519</v>
      </c>
      <c r="G362" s="49" t="s">
        <v>527</v>
      </c>
      <c r="H362" s="170">
        <v>1554500</v>
      </c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</row>
    <row r="363" spans="2:30">
      <c r="B363" s="49" t="s">
        <v>881</v>
      </c>
      <c r="C363" s="169">
        <v>44505</v>
      </c>
      <c r="D363" s="49" t="s">
        <v>518</v>
      </c>
      <c r="E363" s="49" t="s">
        <v>370</v>
      </c>
      <c r="F363" s="49" t="s">
        <v>519</v>
      </c>
      <c r="G363" s="49" t="s">
        <v>527</v>
      </c>
      <c r="H363" s="170">
        <v>1115870</v>
      </c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</row>
    <row r="364" spans="2:30">
      <c r="B364" s="49" t="s">
        <v>882</v>
      </c>
      <c r="C364" s="169">
        <v>44506</v>
      </c>
      <c r="D364" s="49" t="s">
        <v>518</v>
      </c>
      <c r="E364" s="49" t="s">
        <v>370</v>
      </c>
      <c r="F364" s="49" t="s">
        <v>519</v>
      </c>
      <c r="G364" s="49" t="s">
        <v>534</v>
      </c>
      <c r="H364" s="170">
        <v>15625000</v>
      </c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</row>
    <row r="365" spans="2:30">
      <c r="B365" s="49" t="s">
        <v>883</v>
      </c>
      <c r="C365" s="169">
        <v>44506</v>
      </c>
      <c r="D365" s="49" t="s">
        <v>518</v>
      </c>
      <c r="E365" s="49" t="s">
        <v>526</v>
      </c>
      <c r="F365" s="49" t="s">
        <v>519</v>
      </c>
      <c r="G365" s="49" t="s">
        <v>523</v>
      </c>
      <c r="H365" s="170">
        <v>787500</v>
      </c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</row>
    <row r="366" spans="2:30">
      <c r="B366" s="49" t="s">
        <v>884</v>
      </c>
      <c r="C366" s="169">
        <v>44507</v>
      </c>
      <c r="D366" s="49" t="s">
        <v>518</v>
      </c>
      <c r="E366" s="49" t="s">
        <v>370</v>
      </c>
      <c r="F366" s="49" t="s">
        <v>530</v>
      </c>
      <c r="G366" s="49" t="s">
        <v>523</v>
      </c>
      <c r="H366" s="170">
        <v>15750000</v>
      </c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</row>
    <row r="367" spans="2:30">
      <c r="B367" s="49" t="s">
        <v>885</v>
      </c>
      <c r="C367" s="169">
        <v>44507</v>
      </c>
      <c r="D367" s="49" t="s">
        <v>518</v>
      </c>
      <c r="E367" s="49" t="s">
        <v>371</v>
      </c>
      <c r="F367" s="49" t="s">
        <v>530</v>
      </c>
      <c r="G367" s="49" t="s">
        <v>520</v>
      </c>
      <c r="H367" s="170">
        <v>320000</v>
      </c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</row>
    <row r="368" spans="2:30">
      <c r="B368" s="49" t="s">
        <v>886</v>
      </c>
      <c r="C368" s="169">
        <v>44509</v>
      </c>
      <c r="D368" s="49" t="s">
        <v>525</v>
      </c>
      <c r="E368" s="49" t="s">
        <v>526</v>
      </c>
      <c r="F368" s="49" t="s">
        <v>519</v>
      </c>
      <c r="G368" s="49" t="s">
        <v>527</v>
      </c>
      <c r="H368" s="170">
        <v>2611400</v>
      </c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</row>
    <row r="369" spans="2:30">
      <c r="B369" s="49" t="s">
        <v>887</v>
      </c>
      <c r="C369" s="169">
        <v>44509</v>
      </c>
      <c r="D369" s="49" t="s">
        <v>525</v>
      </c>
      <c r="E369" s="49" t="s">
        <v>370</v>
      </c>
      <c r="F369" s="49" t="s">
        <v>560</v>
      </c>
      <c r="G369" s="49" t="s">
        <v>527</v>
      </c>
      <c r="H369" s="170">
        <v>2398000</v>
      </c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</row>
    <row r="370" spans="2:30">
      <c r="B370" s="49" t="s">
        <v>888</v>
      </c>
      <c r="C370" s="169">
        <v>44510</v>
      </c>
      <c r="D370" s="49" t="s">
        <v>518</v>
      </c>
      <c r="E370" s="49" t="s">
        <v>370</v>
      </c>
      <c r="F370" s="49" t="s">
        <v>519</v>
      </c>
      <c r="G370" s="49" t="s">
        <v>527</v>
      </c>
      <c r="H370" s="170">
        <v>2329942</v>
      </c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</row>
    <row r="371" spans="2:30">
      <c r="B371" s="49" t="s">
        <v>889</v>
      </c>
      <c r="C371" s="169">
        <v>44510</v>
      </c>
      <c r="D371" s="49" t="s">
        <v>518</v>
      </c>
      <c r="E371" s="49" t="s">
        <v>526</v>
      </c>
      <c r="F371" s="49" t="s">
        <v>519</v>
      </c>
      <c r="G371" s="49" t="s">
        <v>523</v>
      </c>
      <c r="H371" s="170">
        <v>1305100</v>
      </c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</row>
    <row r="372" spans="2:30">
      <c r="B372" s="49" t="s">
        <v>890</v>
      </c>
      <c r="C372" s="169">
        <v>44510</v>
      </c>
      <c r="D372" s="49" t="s">
        <v>525</v>
      </c>
      <c r="E372" s="49" t="s">
        <v>370</v>
      </c>
      <c r="F372" s="49" t="s">
        <v>519</v>
      </c>
      <c r="G372" s="49" t="s">
        <v>527</v>
      </c>
      <c r="H372" s="170">
        <v>4981500</v>
      </c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</row>
    <row r="373" spans="2:30">
      <c r="B373" s="49" t="s">
        <v>891</v>
      </c>
      <c r="C373" s="169">
        <v>44510</v>
      </c>
      <c r="D373" s="49" t="s">
        <v>518</v>
      </c>
      <c r="E373" s="49" t="s">
        <v>370</v>
      </c>
      <c r="F373" s="49" t="s">
        <v>522</v>
      </c>
      <c r="G373" s="49" t="s">
        <v>520</v>
      </c>
      <c r="H373" s="170">
        <v>535000</v>
      </c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</row>
    <row r="374" spans="2:30">
      <c r="B374" s="49" t="s">
        <v>892</v>
      </c>
      <c r="C374" s="169">
        <v>44510</v>
      </c>
      <c r="D374" s="49" t="s">
        <v>518</v>
      </c>
      <c r="E374" s="49" t="s">
        <v>370</v>
      </c>
      <c r="F374" s="49" t="s">
        <v>519</v>
      </c>
      <c r="G374" s="49" t="s">
        <v>523</v>
      </c>
      <c r="H374" s="170">
        <v>10397500</v>
      </c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</row>
    <row r="375" spans="2:30">
      <c r="B375" s="49" t="s">
        <v>893</v>
      </c>
      <c r="C375" s="169">
        <v>44511</v>
      </c>
      <c r="D375" s="49" t="s">
        <v>518</v>
      </c>
      <c r="E375" s="49" t="s">
        <v>370</v>
      </c>
      <c r="F375" s="49" t="s">
        <v>530</v>
      </c>
      <c r="G375" s="49" t="s">
        <v>523</v>
      </c>
      <c r="H375" s="170">
        <v>2003000</v>
      </c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</row>
    <row r="376" spans="2:30">
      <c r="B376" s="49" t="s">
        <v>894</v>
      </c>
      <c r="C376" s="169">
        <v>44511</v>
      </c>
      <c r="D376" s="49" t="s">
        <v>518</v>
      </c>
      <c r="E376" s="49" t="s">
        <v>370</v>
      </c>
      <c r="F376" s="49" t="s">
        <v>519</v>
      </c>
      <c r="G376" s="49" t="s">
        <v>534</v>
      </c>
      <c r="H376" s="170">
        <v>10808800</v>
      </c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</row>
    <row r="377" spans="2:30">
      <c r="B377" s="49" t="s">
        <v>895</v>
      </c>
      <c r="C377" s="169">
        <v>44511</v>
      </c>
      <c r="D377" s="49" t="s">
        <v>518</v>
      </c>
      <c r="E377" s="49" t="s">
        <v>370</v>
      </c>
      <c r="F377" s="49" t="s">
        <v>519</v>
      </c>
      <c r="G377" s="49" t="s">
        <v>523</v>
      </c>
      <c r="H377" s="170">
        <v>1962400</v>
      </c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</row>
    <row r="378" spans="2:30">
      <c r="B378" s="49" t="s">
        <v>896</v>
      </c>
      <c r="C378" s="169">
        <v>44512</v>
      </c>
      <c r="D378" s="49" t="s">
        <v>518</v>
      </c>
      <c r="E378" s="49" t="s">
        <v>370</v>
      </c>
      <c r="F378" s="49" t="s">
        <v>519</v>
      </c>
      <c r="G378" s="49" t="s">
        <v>523</v>
      </c>
      <c r="H378" s="170">
        <v>2423500</v>
      </c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</row>
    <row r="379" spans="2:30">
      <c r="B379" s="49" t="s">
        <v>897</v>
      </c>
      <c r="C379" s="169">
        <v>44512</v>
      </c>
      <c r="D379" s="49" t="s">
        <v>525</v>
      </c>
      <c r="E379" s="49" t="s">
        <v>370</v>
      </c>
      <c r="F379" s="49" t="s">
        <v>519</v>
      </c>
      <c r="G379" s="49" t="s">
        <v>527</v>
      </c>
      <c r="H379" s="170">
        <v>3067800</v>
      </c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</row>
    <row r="380" spans="2:30">
      <c r="B380" s="49" t="s">
        <v>898</v>
      </c>
      <c r="C380" s="169">
        <v>44513</v>
      </c>
      <c r="D380" s="49" t="s">
        <v>518</v>
      </c>
      <c r="E380" s="49" t="s">
        <v>371</v>
      </c>
      <c r="F380" s="49" t="s">
        <v>519</v>
      </c>
      <c r="G380" s="49" t="s">
        <v>548</v>
      </c>
      <c r="H380" s="170">
        <v>1202090</v>
      </c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</row>
    <row r="381" spans="2:30">
      <c r="B381" s="49" t="s">
        <v>899</v>
      </c>
      <c r="C381" s="169">
        <v>44513</v>
      </c>
      <c r="D381" s="49" t="s">
        <v>518</v>
      </c>
      <c r="E381" s="49" t="s">
        <v>370</v>
      </c>
      <c r="F381" s="49" t="s">
        <v>519</v>
      </c>
      <c r="G381" s="49" t="s">
        <v>523</v>
      </c>
      <c r="H381" s="170">
        <v>3062000</v>
      </c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</row>
    <row r="382" spans="2:30">
      <c r="B382" s="49" t="s">
        <v>900</v>
      </c>
      <c r="C382" s="169">
        <v>44513</v>
      </c>
      <c r="D382" s="49" t="s">
        <v>518</v>
      </c>
      <c r="E382" s="49" t="s">
        <v>370</v>
      </c>
      <c r="F382" s="49" t="s">
        <v>560</v>
      </c>
      <c r="G382" s="49" t="s">
        <v>587</v>
      </c>
      <c r="H382" s="170">
        <v>2815900</v>
      </c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</row>
    <row r="383" spans="2:30">
      <c r="B383" s="49" t="s">
        <v>901</v>
      </c>
      <c r="C383" s="169">
        <v>44513</v>
      </c>
      <c r="D383" s="49" t="s">
        <v>518</v>
      </c>
      <c r="E383" s="49" t="s">
        <v>552</v>
      </c>
      <c r="F383" s="49" t="s">
        <v>530</v>
      </c>
      <c r="G383" s="49" t="s">
        <v>523</v>
      </c>
      <c r="H383" s="170">
        <v>790000</v>
      </c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</row>
    <row r="384" spans="2:30">
      <c r="B384" s="49" t="s">
        <v>902</v>
      </c>
      <c r="C384" s="169">
        <v>44513</v>
      </c>
      <c r="D384" s="49" t="s">
        <v>518</v>
      </c>
      <c r="E384" s="49" t="s">
        <v>370</v>
      </c>
      <c r="F384" s="49" t="s">
        <v>522</v>
      </c>
      <c r="G384" s="49" t="s">
        <v>531</v>
      </c>
      <c r="H384" s="170">
        <v>1975000</v>
      </c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</row>
    <row r="385" spans="2:30">
      <c r="B385" s="49" t="s">
        <v>903</v>
      </c>
      <c r="C385" s="169">
        <v>44514</v>
      </c>
      <c r="D385" s="49" t="s">
        <v>518</v>
      </c>
      <c r="E385" s="49" t="s">
        <v>526</v>
      </c>
      <c r="F385" s="49" t="s">
        <v>530</v>
      </c>
      <c r="G385" s="49" t="s">
        <v>523</v>
      </c>
      <c r="H385" s="170">
        <v>2070000</v>
      </c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</row>
    <row r="386" spans="2:30">
      <c r="B386" s="49" t="s">
        <v>904</v>
      </c>
      <c r="C386" s="169">
        <v>44514</v>
      </c>
      <c r="D386" s="49" t="s">
        <v>518</v>
      </c>
      <c r="E386" s="49" t="s">
        <v>370</v>
      </c>
      <c r="F386" s="49" t="s">
        <v>519</v>
      </c>
      <c r="G386" s="49" t="s">
        <v>523</v>
      </c>
      <c r="H386" s="170">
        <v>847300</v>
      </c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</row>
    <row r="387" spans="2:30">
      <c r="B387" s="49" t="s">
        <v>905</v>
      </c>
      <c r="C387" s="169">
        <v>44515</v>
      </c>
      <c r="D387" s="49" t="s">
        <v>518</v>
      </c>
      <c r="E387" s="49" t="s">
        <v>370</v>
      </c>
      <c r="F387" s="49" t="s">
        <v>519</v>
      </c>
      <c r="G387" s="49" t="s">
        <v>523</v>
      </c>
      <c r="H387" s="170">
        <v>2029750</v>
      </c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</row>
    <row r="388" spans="2:30">
      <c r="B388" s="49" t="s">
        <v>906</v>
      </c>
      <c r="C388" s="169">
        <v>44516</v>
      </c>
      <c r="D388" s="49" t="s">
        <v>525</v>
      </c>
      <c r="E388" s="49" t="s">
        <v>370</v>
      </c>
      <c r="F388" s="49" t="s">
        <v>519</v>
      </c>
      <c r="G388" s="49" t="s">
        <v>527</v>
      </c>
      <c r="H388" s="170">
        <v>2636313</v>
      </c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</row>
    <row r="389" spans="2:30">
      <c r="B389" s="49" t="s">
        <v>907</v>
      </c>
      <c r="C389" s="169">
        <v>44516</v>
      </c>
      <c r="D389" s="49" t="s">
        <v>518</v>
      </c>
      <c r="E389" s="49" t="s">
        <v>370</v>
      </c>
      <c r="F389" s="49" t="s">
        <v>530</v>
      </c>
      <c r="G389" s="49" t="s">
        <v>531</v>
      </c>
      <c r="H389" s="170">
        <v>2080000</v>
      </c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</row>
    <row r="390" spans="2:30">
      <c r="B390" s="49" t="s">
        <v>908</v>
      </c>
      <c r="C390" s="169">
        <v>44516</v>
      </c>
      <c r="D390" s="49" t="s">
        <v>518</v>
      </c>
      <c r="E390" s="49" t="s">
        <v>370</v>
      </c>
      <c r="F390" s="49" t="s">
        <v>522</v>
      </c>
      <c r="G390" s="49" t="s">
        <v>520</v>
      </c>
      <c r="H390" s="170">
        <v>205000</v>
      </c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</row>
    <row r="391" spans="2:30">
      <c r="B391" s="49" t="s">
        <v>909</v>
      </c>
      <c r="C391" s="169">
        <v>44516</v>
      </c>
      <c r="D391" s="49" t="s">
        <v>518</v>
      </c>
      <c r="E391" s="49" t="s">
        <v>370</v>
      </c>
      <c r="F391" s="49" t="s">
        <v>519</v>
      </c>
      <c r="G391" s="49" t="s">
        <v>527</v>
      </c>
      <c r="H391" s="170">
        <v>1936200</v>
      </c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</row>
    <row r="392" spans="2:30">
      <c r="B392" s="49" t="s">
        <v>910</v>
      </c>
      <c r="C392" s="169">
        <v>44517</v>
      </c>
      <c r="D392" s="49" t="s">
        <v>518</v>
      </c>
      <c r="E392" s="49" t="s">
        <v>526</v>
      </c>
      <c r="F392" s="49" t="s">
        <v>519</v>
      </c>
      <c r="G392" s="49" t="s">
        <v>542</v>
      </c>
      <c r="H392" s="170">
        <v>1403100</v>
      </c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</row>
    <row r="393" spans="2:30">
      <c r="B393" s="49" t="s">
        <v>911</v>
      </c>
      <c r="C393" s="169">
        <v>44518</v>
      </c>
      <c r="D393" s="49" t="s">
        <v>518</v>
      </c>
      <c r="E393" s="49" t="s">
        <v>371</v>
      </c>
      <c r="F393" s="49" t="s">
        <v>519</v>
      </c>
      <c r="G393" s="49" t="s">
        <v>523</v>
      </c>
      <c r="H393" s="170">
        <v>315000</v>
      </c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</row>
    <row r="394" spans="2:30">
      <c r="B394" s="49" t="s">
        <v>912</v>
      </c>
      <c r="C394" s="169">
        <v>44519</v>
      </c>
      <c r="D394" s="49" t="s">
        <v>518</v>
      </c>
      <c r="E394" s="49" t="s">
        <v>370</v>
      </c>
      <c r="F394" s="49" t="s">
        <v>530</v>
      </c>
      <c r="G394" s="49" t="s">
        <v>523</v>
      </c>
      <c r="H394" s="170">
        <v>2000000</v>
      </c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</row>
    <row r="395" spans="2:30">
      <c r="B395" s="49" t="s">
        <v>913</v>
      </c>
      <c r="C395" s="169">
        <v>44519</v>
      </c>
      <c r="D395" s="49" t="s">
        <v>518</v>
      </c>
      <c r="E395" s="49" t="s">
        <v>370</v>
      </c>
      <c r="F395" s="49" t="s">
        <v>519</v>
      </c>
      <c r="G395" s="49" t="s">
        <v>523</v>
      </c>
      <c r="H395" s="170">
        <v>9900000</v>
      </c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</row>
    <row r="396" spans="2:30">
      <c r="B396" s="49" t="s">
        <v>914</v>
      </c>
      <c r="C396" s="169">
        <v>44519</v>
      </c>
      <c r="D396" s="49" t="s">
        <v>518</v>
      </c>
      <c r="E396" s="49" t="s">
        <v>371</v>
      </c>
      <c r="F396" s="49" t="s">
        <v>519</v>
      </c>
      <c r="G396" s="49" t="s">
        <v>531</v>
      </c>
      <c r="H396" s="170">
        <v>3255300</v>
      </c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</row>
    <row r="397" spans="2:30">
      <c r="B397" s="49" t="s">
        <v>915</v>
      </c>
      <c r="C397" s="169">
        <v>44519</v>
      </c>
      <c r="D397" s="49" t="s">
        <v>525</v>
      </c>
      <c r="E397" s="49" t="s">
        <v>370</v>
      </c>
      <c r="F397" s="49" t="s">
        <v>519</v>
      </c>
      <c r="G397" s="49" t="s">
        <v>527</v>
      </c>
      <c r="H397" s="170">
        <v>4477175</v>
      </c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</row>
    <row r="398" spans="2:30">
      <c r="B398" s="49" t="s">
        <v>916</v>
      </c>
      <c r="C398" s="169">
        <v>44519</v>
      </c>
      <c r="D398" s="49" t="s">
        <v>518</v>
      </c>
      <c r="E398" s="49" t="s">
        <v>370</v>
      </c>
      <c r="F398" s="49" t="s">
        <v>519</v>
      </c>
      <c r="G398" s="49" t="s">
        <v>531</v>
      </c>
      <c r="H398" s="170">
        <v>2395000</v>
      </c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</row>
    <row r="399" spans="2:30">
      <c r="B399" s="49" t="s">
        <v>917</v>
      </c>
      <c r="C399" s="169">
        <v>44520</v>
      </c>
      <c r="D399" s="49" t="s">
        <v>518</v>
      </c>
      <c r="E399" s="49" t="s">
        <v>370</v>
      </c>
      <c r="F399" s="49" t="s">
        <v>522</v>
      </c>
      <c r="G399" s="49" t="s">
        <v>523</v>
      </c>
      <c r="H399" s="170">
        <v>5550000</v>
      </c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</row>
    <row r="400" spans="2:30">
      <c r="B400" s="49" t="s">
        <v>918</v>
      </c>
      <c r="C400" s="169">
        <v>44521</v>
      </c>
      <c r="D400" s="49" t="s">
        <v>518</v>
      </c>
      <c r="E400" s="49" t="s">
        <v>370</v>
      </c>
      <c r="F400" s="49" t="s">
        <v>560</v>
      </c>
      <c r="G400" s="49" t="s">
        <v>534</v>
      </c>
      <c r="H400" s="170">
        <v>1922800</v>
      </c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</row>
    <row r="401" spans="2:30">
      <c r="B401" s="49" t="s">
        <v>919</v>
      </c>
      <c r="C401" s="169">
        <v>44521</v>
      </c>
      <c r="D401" s="49" t="s">
        <v>518</v>
      </c>
      <c r="E401" s="49" t="s">
        <v>370</v>
      </c>
      <c r="F401" s="49" t="s">
        <v>519</v>
      </c>
      <c r="G401" s="49" t="s">
        <v>527</v>
      </c>
      <c r="H401" s="170">
        <v>3028850</v>
      </c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</row>
    <row r="402" spans="2:30">
      <c r="B402" s="49" t="s">
        <v>920</v>
      </c>
      <c r="C402" s="169">
        <v>44521</v>
      </c>
      <c r="D402" s="49" t="s">
        <v>525</v>
      </c>
      <c r="E402" s="49" t="s">
        <v>370</v>
      </c>
      <c r="F402" s="49" t="s">
        <v>560</v>
      </c>
      <c r="G402" s="49" t="s">
        <v>520</v>
      </c>
      <c r="H402" s="170">
        <v>10811785</v>
      </c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</row>
    <row r="403" spans="2:30">
      <c r="B403" s="49" t="s">
        <v>921</v>
      </c>
      <c r="C403" s="169">
        <v>44522</v>
      </c>
      <c r="D403" s="49" t="s">
        <v>518</v>
      </c>
      <c r="E403" s="49" t="s">
        <v>370</v>
      </c>
      <c r="F403" s="49" t="s">
        <v>522</v>
      </c>
      <c r="G403" s="49" t="s">
        <v>565</v>
      </c>
      <c r="H403" s="170">
        <v>30000</v>
      </c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</row>
    <row r="404" spans="2:30">
      <c r="B404" s="49" t="s">
        <v>922</v>
      </c>
      <c r="C404" s="169">
        <v>44522</v>
      </c>
      <c r="D404" s="49" t="s">
        <v>518</v>
      </c>
      <c r="E404" s="49" t="s">
        <v>370</v>
      </c>
      <c r="F404" s="49" t="s">
        <v>519</v>
      </c>
      <c r="G404" s="49" t="s">
        <v>534</v>
      </c>
      <c r="H404" s="170">
        <v>15700000</v>
      </c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</row>
    <row r="405" spans="2:30">
      <c r="B405" s="49" t="s">
        <v>923</v>
      </c>
      <c r="C405" s="169">
        <v>44522</v>
      </c>
      <c r="D405" s="49" t="s">
        <v>518</v>
      </c>
      <c r="E405" s="49" t="s">
        <v>526</v>
      </c>
      <c r="F405" s="49" t="s">
        <v>530</v>
      </c>
      <c r="G405" s="49" t="s">
        <v>534</v>
      </c>
      <c r="H405" s="170">
        <v>5503255</v>
      </c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</row>
    <row r="406" spans="2:30">
      <c r="B406" s="49" t="s">
        <v>924</v>
      </c>
      <c r="C406" s="169">
        <v>44523</v>
      </c>
      <c r="D406" s="49" t="s">
        <v>518</v>
      </c>
      <c r="E406" s="49" t="s">
        <v>526</v>
      </c>
      <c r="F406" s="49" t="s">
        <v>530</v>
      </c>
      <c r="G406" s="49" t="s">
        <v>587</v>
      </c>
      <c r="H406" s="170">
        <v>5015000</v>
      </c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</row>
    <row r="407" spans="2:30">
      <c r="B407" s="49" t="s">
        <v>925</v>
      </c>
      <c r="C407" s="169">
        <v>44523</v>
      </c>
      <c r="D407" s="49" t="s">
        <v>518</v>
      </c>
      <c r="E407" s="49" t="s">
        <v>371</v>
      </c>
      <c r="F407" s="49" t="s">
        <v>519</v>
      </c>
      <c r="G407" s="49" t="s">
        <v>538</v>
      </c>
      <c r="H407" s="170">
        <v>601000</v>
      </c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</row>
    <row r="408" spans="2:30">
      <c r="B408" s="49" t="s">
        <v>926</v>
      </c>
      <c r="C408" s="169">
        <v>44524</v>
      </c>
      <c r="D408" s="49" t="s">
        <v>518</v>
      </c>
      <c r="E408" s="49" t="s">
        <v>370</v>
      </c>
      <c r="F408" s="49" t="s">
        <v>519</v>
      </c>
      <c r="G408" s="49" t="s">
        <v>520</v>
      </c>
      <c r="H408" s="170">
        <v>1563500</v>
      </c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</row>
    <row r="409" spans="2:30">
      <c r="B409" s="49" t="s">
        <v>927</v>
      </c>
      <c r="C409" s="169">
        <v>44525</v>
      </c>
      <c r="D409" s="49" t="s">
        <v>525</v>
      </c>
      <c r="E409" s="49" t="s">
        <v>370</v>
      </c>
      <c r="F409" s="49" t="s">
        <v>519</v>
      </c>
      <c r="G409" s="49" t="s">
        <v>527</v>
      </c>
      <c r="H409" s="170">
        <v>10979275</v>
      </c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</row>
    <row r="410" spans="2:30">
      <c r="B410" s="49" t="s">
        <v>928</v>
      </c>
      <c r="C410" s="169">
        <v>44525</v>
      </c>
      <c r="D410" s="49" t="s">
        <v>518</v>
      </c>
      <c r="E410" s="49" t="s">
        <v>370</v>
      </c>
      <c r="F410" s="49" t="s">
        <v>519</v>
      </c>
      <c r="G410" s="49" t="s">
        <v>534</v>
      </c>
      <c r="H410" s="170">
        <v>6198000</v>
      </c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</row>
    <row r="411" spans="2:30">
      <c r="B411" s="49" t="s">
        <v>929</v>
      </c>
      <c r="C411" s="169">
        <v>44525</v>
      </c>
      <c r="D411" s="49" t="s">
        <v>518</v>
      </c>
      <c r="E411" s="49" t="s">
        <v>526</v>
      </c>
      <c r="F411" s="49" t="s">
        <v>519</v>
      </c>
      <c r="G411" s="49" t="s">
        <v>523</v>
      </c>
      <c r="H411" s="170">
        <v>504000</v>
      </c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</row>
    <row r="412" spans="2:30">
      <c r="B412" s="49" t="s">
        <v>930</v>
      </c>
      <c r="C412" s="169">
        <v>44526</v>
      </c>
      <c r="D412" s="49" t="s">
        <v>518</v>
      </c>
      <c r="E412" s="49" t="s">
        <v>526</v>
      </c>
      <c r="F412" s="49" t="s">
        <v>530</v>
      </c>
      <c r="G412" s="49" t="s">
        <v>565</v>
      </c>
      <c r="H412" s="170">
        <v>2211300</v>
      </c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</row>
    <row r="413" spans="2:30">
      <c r="B413" s="49" t="s">
        <v>931</v>
      </c>
      <c r="C413" s="169">
        <v>44527</v>
      </c>
      <c r="D413" s="49" t="s">
        <v>525</v>
      </c>
      <c r="E413" s="49" t="s">
        <v>552</v>
      </c>
      <c r="F413" s="49" t="s">
        <v>519</v>
      </c>
      <c r="G413" s="49" t="s">
        <v>527</v>
      </c>
      <c r="H413" s="170">
        <v>6000902</v>
      </c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</row>
    <row r="414" spans="2:30">
      <c r="B414" s="49" t="s">
        <v>932</v>
      </c>
      <c r="C414" s="169">
        <v>44527</v>
      </c>
      <c r="D414" s="49" t="s">
        <v>518</v>
      </c>
      <c r="E414" s="49" t="s">
        <v>370</v>
      </c>
      <c r="F414" s="49" t="s">
        <v>519</v>
      </c>
      <c r="G414" s="49" t="s">
        <v>523</v>
      </c>
      <c r="H414" s="170">
        <v>660473</v>
      </c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</row>
    <row r="415" spans="2:30">
      <c r="B415" s="49" t="s">
        <v>933</v>
      </c>
      <c r="C415" s="169">
        <v>44527</v>
      </c>
      <c r="D415" s="49" t="s">
        <v>518</v>
      </c>
      <c r="E415" s="49" t="s">
        <v>370</v>
      </c>
      <c r="F415" s="49" t="s">
        <v>519</v>
      </c>
      <c r="G415" s="49" t="s">
        <v>527</v>
      </c>
      <c r="H415" s="170">
        <v>4978985</v>
      </c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</row>
    <row r="416" spans="2:30">
      <c r="B416" s="49" t="s">
        <v>934</v>
      </c>
      <c r="C416" s="169">
        <v>44528</v>
      </c>
      <c r="D416" s="49" t="s">
        <v>518</v>
      </c>
      <c r="E416" s="49" t="s">
        <v>370</v>
      </c>
      <c r="F416" s="49" t="s">
        <v>519</v>
      </c>
      <c r="G416" s="49" t="s">
        <v>523</v>
      </c>
      <c r="H416" s="170">
        <v>5213100</v>
      </c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</row>
    <row r="417" spans="2:30">
      <c r="B417" s="49" t="s">
        <v>935</v>
      </c>
      <c r="C417" s="169">
        <v>44528</v>
      </c>
      <c r="D417" s="49" t="s">
        <v>525</v>
      </c>
      <c r="E417" s="49" t="s">
        <v>370</v>
      </c>
      <c r="F417" s="49" t="s">
        <v>560</v>
      </c>
      <c r="G417" s="49" t="s">
        <v>527</v>
      </c>
      <c r="H417" s="170">
        <v>2336132</v>
      </c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</row>
    <row r="418" spans="2:30">
      <c r="B418" s="49" t="s">
        <v>936</v>
      </c>
      <c r="C418" s="169">
        <v>44528</v>
      </c>
      <c r="D418" s="49" t="s">
        <v>518</v>
      </c>
      <c r="E418" s="49" t="s">
        <v>370</v>
      </c>
      <c r="F418" s="49" t="s">
        <v>519</v>
      </c>
      <c r="G418" s="49" t="s">
        <v>523</v>
      </c>
      <c r="H418" s="170">
        <v>6253000</v>
      </c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</row>
    <row r="419" spans="2:30">
      <c r="B419" s="49" t="s">
        <v>937</v>
      </c>
      <c r="C419" s="169">
        <v>44528</v>
      </c>
      <c r="D419" s="49" t="s">
        <v>518</v>
      </c>
      <c r="E419" s="49" t="s">
        <v>370</v>
      </c>
      <c r="F419" s="49" t="s">
        <v>522</v>
      </c>
      <c r="G419" s="49" t="s">
        <v>531</v>
      </c>
      <c r="H419" s="170">
        <v>1500000</v>
      </c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</row>
    <row r="420" spans="2:30">
      <c r="B420" s="49" t="s">
        <v>938</v>
      </c>
      <c r="C420" s="169">
        <v>44528</v>
      </c>
      <c r="D420" s="49" t="s">
        <v>525</v>
      </c>
      <c r="E420" s="49" t="s">
        <v>526</v>
      </c>
      <c r="F420" s="49" t="s">
        <v>560</v>
      </c>
      <c r="G420" s="49" t="s">
        <v>527</v>
      </c>
      <c r="H420" s="170">
        <v>2984500</v>
      </c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</row>
    <row r="421" spans="2:30">
      <c r="B421" s="49" t="s">
        <v>939</v>
      </c>
      <c r="C421" s="169">
        <v>44528</v>
      </c>
      <c r="D421" s="49" t="s">
        <v>518</v>
      </c>
      <c r="E421" s="49" t="s">
        <v>526</v>
      </c>
      <c r="F421" s="49" t="s">
        <v>530</v>
      </c>
      <c r="G421" s="49" t="s">
        <v>523</v>
      </c>
      <c r="H421" s="170">
        <v>2502600</v>
      </c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</row>
    <row r="422" spans="2:30">
      <c r="B422" s="49" t="s">
        <v>940</v>
      </c>
      <c r="C422" s="169">
        <v>44528</v>
      </c>
      <c r="D422" s="49" t="s">
        <v>518</v>
      </c>
      <c r="E422" s="49" t="s">
        <v>370</v>
      </c>
      <c r="F422" s="49" t="s">
        <v>522</v>
      </c>
      <c r="G422" s="49" t="s">
        <v>523</v>
      </c>
      <c r="H422" s="170">
        <v>8115500</v>
      </c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</row>
    <row r="423" spans="2:30">
      <c r="B423" s="49" t="s">
        <v>941</v>
      </c>
      <c r="C423" s="169">
        <v>44529</v>
      </c>
      <c r="D423" s="49" t="s">
        <v>525</v>
      </c>
      <c r="E423" s="49" t="s">
        <v>370</v>
      </c>
      <c r="F423" s="49" t="s">
        <v>519</v>
      </c>
      <c r="G423" s="49" t="s">
        <v>527</v>
      </c>
      <c r="H423" s="170">
        <v>2162291</v>
      </c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</row>
    <row r="424" spans="2:30">
      <c r="B424" s="49" t="s">
        <v>942</v>
      </c>
      <c r="C424" s="169">
        <v>44530</v>
      </c>
      <c r="D424" s="49" t="s">
        <v>525</v>
      </c>
      <c r="E424" s="49" t="s">
        <v>526</v>
      </c>
      <c r="F424" s="49" t="s">
        <v>530</v>
      </c>
      <c r="G424" s="49" t="s">
        <v>527</v>
      </c>
      <c r="H424" s="170">
        <v>4064995</v>
      </c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</row>
    <row r="425" spans="2:30">
      <c r="B425" s="49" t="s">
        <v>943</v>
      </c>
      <c r="C425" s="169">
        <v>44530</v>
      </c>
      <c r="D425" s="49" t="s">
        <v>525</v>
      </c>
      <c r="E425" s="49" t="s">
        <v>370</v>
      </c>
      <c r="F425" s="49" t="s">
        <v>519</v>
      </c>
      <c r="G425" s="49" t="s">
        <v>527</v>
      </c>
      <c r="H425" s="170">
        <v>3295800</v>
      </c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</row>
    <row r="426" spans="2:30">
      <c r="B426" s="49" t="s">
        <v>944</v>
      </c>
      <c r="C426" s="169">
        <v>44530</v>
      </c>
      <c r="D426" s="49" t="s">
        <v>518</v>
      </c>
      <c r="E426" s="49" t="s">
        <v>370</v>
      </c>
      <c r="F426" s="49" t="s">
        <v>519</v>
      </c>
      <c r="G426" s="49" t="s">
        <v>523</v>
      </c>
      <c r="H426" s="170">
        <v>9710700</v>
      </c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</row>
    <row r="427" spans="2:30">
      <c r="B427" s="49" t="s">
        <v>945</v>
      </c>
      <c r="C427" s="169">
        <v>44531</v>
      </c>
      <c r="D427" s="49" t="s">
        <v>518</v>
      </c>
      <c r="E427" s="49" t="s">
        <v>370</v>
      </c>
      <c r="F427" s="49" t="s">
        <v>530</v>
      </c>
      <c r="G427" s="49" t="s">
        <v>523</v>
      </c>
      <c r="H427" s="170">
        <v>2350000</v>
      </c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</row>
    <row r="428" spans="2:30">
      <c r="B428" s="49" t="s">
        <v>946</v>
      </c>
      <c r="C428" s="169">
        <v>44531</v>
      </c>
      <c r="D428" s="49" t="s">
        <v>518</v>
      </c>
      <c r="E428" s="49" t="s">
        <v>370</v>
      </c>
      <c r="F428" s="49" t="s">
        <v>519</v>
      </c>
      <c r="G428" s="49" t="s">
        <v>548</v>
      </c>
      <c r="H428" s="170">
        <v>1807440</v>
      </c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</row>
    <row r="429" spans="2:30">
      <c r="B429" s="49" t="s">
        <v>947</v>
      </c>
      <c r="C429" s="169">
        <v>44531</v>
      </c>
      <c r="D429" s="49" t="s">
        <v>518</v>
      </c>
      <c r="E429" s="49" t="s">
        <v>526</v>
      </c>
      <c r="F429" s="49" t="s">
        <v>530</v>
      </c>
      <c r="G429" s="49" t="s">
        <v>534</v>
      </c>
      <c r="H429" s="170">
        <v>3175400</v>
      </c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</row>
    <row r="430" spans="2:30">
      <c r="B430" s="49" t="s">
        <v>948</v>
      </c>
      <c r="C430" s="169">
        <v>44531</v>
      </c>
      <c r="D430" s="49" t="s">
        <v>518</v>
      </c>
      <c r="E430" s="49" t="s">
        <v>526</v>
      </c>
      <c r="F430" s="49" t="s">
        <v>522</v>
      </c>
      <c r="G430" s="49" t="s">
        <v>523</v>
      </c>
      <c r="H430" s="170">
        <v>3741300</v>
      </c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</row>
    <row r="431" spans="2:30">
      <c r="B431" s="49" t="s">
        <v>949</v>
      </c>
      <c r="C431" s="169">
        <v>44532</v>
      </c>
      <c r="D431" s="49" t="s">
        <v>525</v>
      </c>
      <c r="E431" s="49" t="s">
        <v>370</v>
      </c>
      <c r="F431" s="49" t="s">
        <v>519</v>
      </c>
      <c r="G431" s="49" t="s">
        <v>527</v>
      </c>
      <c r="H431" s="170">
        <v>2806200</v>
      </c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</row>
    <row r="432" spans="2:30">
      <c r="B432" s="49" t="s">
        <v>950</v>
      </c>
      <c r="C432" s="169">
        <v>44532</v>
      </c>
      <c r="D432" s="49" t="s">
        <v>518</v>
      </c>
      <c r="E432" s="49" t="s">
        <v>552</v>
      </c>
      <c r="F432" s="49" t="s">
        <v>519</v>
      </c>
      <c r="G432" s="49" t="s">
        <v>523</v>
      </c>
      <c r="H432" s="170">
        <v>6169400</v>
      </c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</row>
    <row r="433" spans="2:30">
      <c r="B433" s="49" t="s">
        <v>951</v>
      </c>
      <c r="C433" s="169">
        <v>44532</v>
      </c>
      <c r="D433" s="49" t="s">
        <v>518</v>
      </c>
      <c r="E433" s="49" t="s">
        <v>370</v>
      </c>
      <c r="F433" s="49" t="s">
        <v>560</v>
      </c>
      <c r="G433" s="49" t="s">
        <v>587</v>
      </c>
      <c r="H433" s="170">
        <v>2325718</v>
      </c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</row>
    <row r="434" spans="2:30">
      <c r="B434" s="49" t="s">
        <v>952</v>
      </c>
      <c r="C434" s="169">
        <v>44533</v>
      </c>
      <c r="D434" s="49" t="s">
        <v>518</v>
      </c>
      <c r="E434" s="49" t="s">
        <v>370</v>
      </c>
      <c r="F434" s="49" t="s">
        <v>519</v>
      </c>
      <c r="G434" s="49" t="s">
        <v>565</v>
      </c>
      <c r="H434" s="170">
        <v>245000</v>
      </c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</row>
    <row r="435" spans="2:30">
      <c r="B435" s="49" t="s">
        <v>953</v>
      </c>
      <c r="C435" s="169">
        <v>44533</v>
      </c>
      <c r="D435" s="49" t="s">
        <v>518</v>
      </c>
      <c r="E435" s="49" t="s">
        <v>526</v>
      </c>
      <c r="F435" s="49" t="s">
        <v>519</v>
      </c>
      <c r="G435" s="49" t="s">
        <v>527</v>
      </c>
      <c r="H435" s="170">
        <v>4201800</v>
      </c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</row>
    <row r="436" spans="2:30">
      <c r="B436" s="49" t="s">
        <v>954</v>
      </c>
      <c r="C436" s="169">
        <v>44534</v>
      </c>
      <c r="D436" s="49" t="s">
        <v>525</v>
      </c>
      <c r="E436" s="49" t="s">
        <v>526</v>
      </c>
      <c r="F436" s="49" t="s">
        <v>519</v>
      </c>
      <c r="G436" s="49" t="s">
        <v>527</v>
      </c>
      <c r="H436" s="170">
        <v>2820265</v>
      </c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</row>
    <row r="437" spans="2:30">
      <c r="B437" s="49" t="s">
        <v>955</v>
      </c>
      <c r="C437" s="169">
        <v>44534</v>
      </c>
      <c r="D437" s="49" t="s">
        <v>518</v>
      </c>
      <c r="E437" s="49" t="s">
        <v>370</v>
      </c>
      <c r="F437" s="49" t="s">
        <v>519</v>
      </c>
      <c r="G437" s="49" t="s">
        <v>534</v>
      </c>
      <c r="H437" s="170">
        <v>12220000</v>
      </c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</row>
    <row r="438" spans="2:30">
      <c r="B438" s="49" t="s">
        <v>956</v>
      </c>
      <c r="C438" s="169">
        <v>44535</v>
      </c>
      <c r="D438" s="49" t="s">
        <v>518</v>
      </c>
      <c r="E438" s="49" t="s">
        <v>370</v>
      </c>
      <c r="F438" s="49" t="s">
        <v>519</v>
      </c>
      <c r="G438" s="49" t="s">
        <v>523</v>
      </c>
      <c r="H438" s="170">
        <v>1144300</v>
      </c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</row>
    <row r="439" spans="2:30">
      <c r="B439" s="49" t="s">
        <v>957</v>
      </c>
      <c r="C439" s="169">
        <v>44535</v>
      </c>
      <c r="D439" s="49" t="s">
        <v>518</v>
      </c>
      <c r="E439" s="49" t="s">
        <v>370</v>
      </c>
      <c r="F439" s="49" t="s">
        <v>519</v>
      </c>
      <c r="G439" s="49" t="s">
        <v>523</v>
      </c>
      <c r="H439" s="170">
        <v>4530000</v>
      </c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</row>
    <row r="440" spans="2:30">
      <c r="B440" s="49" t="s">
        <v>958</v>
      </c>
      <c r="C440" s="169">
        <v>44535</v>
      </c>
      <c r="D440" s="49" t="s">
        <v>518</v>
      </c>
      <c r="E440" s="49" t="s">
        <v>552</v>
      </c>
      <c r="F440" s="49" t="s">
        <v>519</v>
      </c>
      <c r="G440" s="49" t="s">
        <v>523</v>
      </c>
      <c r="H440" s="170">
        <v>552300</v>
      </c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</row>
    <row r="441" spans="2:30">
      <c r="B441" s="49" t="s">
        <v>959</v>
      </c>
      <c r="C441" s="169">
        <v>44535</v>
      </c>
      <c r="D441" s="49" t="s">
        <v>518</v>
      </c>
      <c r="E441" s="49" t="s">
        <v>370</v>
      </c>
      <c r="F441" s="49" t="s">
        <v>530</v>
      </c>
      <c r="G441" s="49" t="s">
        <v>534</v>
      </c>
      <c r="H441" s="170">
        <v>2000300</v>
      </c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</row>
    <row r="442" spans="2:30">
      <c r="B442" s="49" t="s">
        <v>960</v>
      </c>
      <c r="C442" s="169">
        <v>44535</v>
      </c>
      <c r="D442" s="49" t="s">
        <v>518</v>
      </c>
      <c r="E442" s="49" t="s">
        <v>370</v>
      </c>
      <c r="F442" s="49" t="s">
        <v>519</v>
      </c>
      <c r="G442" s="49" t="s">
        <v>523</v>
      </c>
      <c r="H442" s="170">
        <v>3990000</v>
      </c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</row>
    <row r="443" spans="2:30">
      <c r="B443" s="49" t="s">
        <v>961</v>
      </c>
      <c r="C443" s="169">
        <v>44537</v>
      </c>
      <c r="D443" s="49" t="s">
        <v>518</v>
      </c>
      <c r="E443" s="49" t="s">
        <v>370</v>
      </c>
      <c r="F443" s="49" t="s">
        <v>519</v>
      </c>
      <c r="G443" s="49" t="s">
        <v>523</v>
      </c>
      <c r="H443" s="170">
        <v>5850000</v>
      </c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</row>
    <row r="444" spans="2:30">
      <c r="B444" s="49" t="s">
        <v>962</v>
      </c>
      <c r="C444" s="169">
        <v>44537</v>
      </c>
      <c r="D444" s="49" t="s">
        <v>518</v>
      </c>
      <c r="E444" s="49" t="s">
        <v>370</v>
      </c>
      <c r="F444" s="49" t="s">
        <v>519</v>
      </c>
      <c r="G444" s="49" t="s">
        <v>523</v>
      </c>
      <c r="H444" s="170">
        <v>6250000</v>
      </c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</row>
    <row r="445" spans="2:30">
      <c r="B445" s="49" t="s">
        <v>963</v>
      </c>
      <c r="C445" s="169">
        <v>44537</v>
      </c>
      <c r="D445" s="49" t="s">
        <v>518</v>
      </c>
      <c r="E445" s="49" t="s">
        <v>552</v>
      </c>
      <c r="F445" s="49" t="s">
        <v>519</v>
      </c>
      <c r="G445" s="49" t="s">
        <v>523</v>
      </c>
      <c r="H445" s="170">
        <v>1327600</v>
      </c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</row>
    <row r="446" spans="2:30">
      <c r="B446" s="49" t="s">
        <v>964</v>
      </c>
      <c r="C446" s="169">
        <v>44537</v>
      </c>
      <c r="D446" s="49" t="s">
        <v>518</v>
      </c>
      <c r="E446" s="49" t="s">
        <v>370</v>
      </c>
      <c r="F446" s="49" t="s">
        <v>530</v>
      </c>
      <c r="G446" s="49" t="s">
        <v>531</v>
      </c>
      <c r="H446" s="170">
        <v>1510000</v>
      </c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</row>
    <row r="447" spans="2:30">
      <c r="B447" s="49" t="s">
        <v>965</v>
      </c>
      <c r="C447" s="169">
        <v>44538</v>
      </c>
      <c r="D447" s="49" t="s">
        <v>518</v>
      </c>
      <c r="E447" s="49" t="s">
        <v>370</v>
      </c>
      <c r="F447" s="49" t="s">
        <v>519</v>
      </c>
      <c r="G447" s="49" t="s">
        <v>523</v>
      </c>
      <c r="H447" s="170">
        <v>3871000</v>
      </c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</row>
    <row r="448" spans="2:30">
      <c r="B448" s="49" t="s">
        <v>966</v>
      </c>
      <c r="C448" s="169">
        <v>44539</v>
      </c>
      <c r="D448" s="49" t="s">
        <v>518</v>
      </c>
      <c r="E448" s="49" t="s">
        <v>370</v>
      </c>
      <c r="F448" s="49" t="s">
        <v>519</v>
      </c>
      <c r="G448" s="49" t="s">
        <v>523</v>
      </c>
      <c r="H448" s="170">
        <v>513300</v>
      </c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</row>
    <row r="449" spans="2:30">
      <c r="B449" s="49" t="s">
        <v>967</v>
      </c>
      <c r="C449" s="169">
        <v>44539</v>
      </c>
      <c r="D449" s="49" t="s">
        <v>525</v>
      </c>
      <c r="E449" s="49" t="s">
        <v>370</v>
      </c>
      <c r="F449" s="49" t="s">
        <v>519</v>
      </c>
      <c r="G449" s="49" t="s">
        <v>527</v>
      </c>
      <c r="H449" s="170">
        <v>2943800</v>
      </c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</row>
    <row r="450" spans="2:30">
      <c r="B450" s="49" t="s">
        <v>968</v>
      </c>
      <c r="C450" s="169">
        <v>44539</v>
      </c>
      <c r="D450" s="49" t="s">
        <v>518</v>
      </c>
      <c r="E450" s="49" t="s">
        <v>526</v>
      </c>
      <c r="F450" s="49" t="s">
        <v>530</v>
      </c>
      <c r="G450" s="49" t="s">
        <v>587</v>
      </c>
      <c r="H450" s="170">
        <v>3952500</v>
      </c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</row>
    <row r="451" spans="2:30">
      <c r="B451" s="49" t="s">
        <v>969</v>
      </c>
      <c r="C451" s="169">
        <v>44539</v>
      </c>
      <c r="D451" s="49" t="s">
        <v>518</v>
      </c>
      <c r="E451" s="49" t="s">
        <v>370</v>
      </c>
      <c r="F451" s="49" t="s">
        <v>519</v>
      </c>
      <c r="G451" s="49" t="s">
        <v>523</v>
      </c>
      <c r="H451" s="170">
        <v>8923000</v>
      </c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</row>
    <row r="452" spans="2:30">
      <c r="B452" s="49" t="s">
        <v>970</v>
      </c>
      <c r="C452" s="169">
        <v>44539</v>
      </c>
      <c r="D452" s="49" t="s">
        <v>518</v>
      </c>
      <c r="E452" s="49" t="s">
        <v>526</v>
      </c>
      <c r="F452" s="49" t="s">
        <v>522</v>
      </c>
      <c r="G452" s="49" t="s">
        <v>523</v>
      </c>
      <c r="H452" s="170">
        <v>2900000</v>
      </c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</row>
    <row r="453" spans="2:30">
      <c r="B453" s="49" t="s">
        <v>971</v>
      </c>
      <c r="C453" s="169">
        <v>44539</v>
      </c>
      <c r="D453" s="49" t="s">
        <v>518</v>
      </c>
      <c r="E453" s="49" t="s">
        <v>370</v>
      </c>
      <c r="F453" s="49" t="s">
        <v>519</v>
      </c>
      <c r="G453" s="49" t="s">
        <v>534</v>
      </c>
      <c r="H453" s="170">
        <v>6450000</v>
      </c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</row>
    <row r="454" spans="2:30">
      <c r="B454" s="49" t="s">
        <v>972</v>
      </c>
      <c r="C454" s="169">
        <v>44540</v>
      </c>
      <c r="D454" s="49" t="s">
        <v>518</v>
      </c>
      <c r="E454" s="49" t="s">
        <v>370</v>
      </c>
      <c r="F454" s="49" t="s">
        <v>519</v>
      </c>
      <c r="G454" s="49" t="s">
        <v>523</v>
      </c>
      <c r="H454" s="170">
        <v>4479400</v>
      </c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</row>
    <row r="455" spans="2:30">
      <c r="B455" s="49" t="s">
        <v>973</v>
      </c>
      <c r="C455" s="169">
        <v>44541</v>
      </c>
      <c r="D455" s="49" t="s">
        <v>518</v>
      </c>
      <c r="E455" s="49" t="s">
        <v>526</v>
      </c>
      <c r="F455" s="49" t="s">
        <v>519</v>
      </c>
      <c r="G455" s="49" t="s">
        <v>527</v>
      </c>
      <c r="H455" s="170">
        <v>2030600</v>
      </c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</row>
    <row r="456" spans="2:30">
      <c r="B456" s="49" t="s">
        <v>974</v>
      </c>
      <c r="C456" s="169">
        <v>44541</v>
      </c>
      <c r="D456" s="49" t="s">
        <v>525</v>
      </c>
      <c r="E456" s="49" t="s">
        <v>370</v>
      </c>
      <c r="F456" s="49" t="s">
        <v>519</v>
      </c>
      <c r="G456" s="49" t="s">
        <v>527</v>
      </c>
      <c r="H456" s="170">
        <v>2013357</v>
      </c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</row>
    <row r="457" spans="2:30">
      <c r="B457" s="49" t="s">
        <v>975</v>
      </c>
      <c r="C457" s="169">
        <v>44541</v>
      </c>
      <c r="D457" s="49" t="s">
        <v>525</v>
      </c>
      <c r="E457" s="49" t="s">
        <v>370</v>
      </c>
      <c r="F457" s="49" t="s">
        <v>519</v>
      </c>
      <c r="G457" s="49" t="s">
        <v>527</v>
      </c>
      <c r="H457" s="170">
        <v>4017155</v>
      </c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</row>
    <row r="458" spans="2:30">
      <c r="B458" s="49" t="s">
        <v>976</v>
      </c>
      <c r="C458" s="169">
        <v>44541</v>
      </c>
      <c r="D458" s="49" t="s">
        <v>518</v>
      </c>
      <c r="E458" s="49" t="s">
        <v>370</v>
      </c>
      <c r="F458" s="49" t="s">
        <v>519</v>
      </c>
      <c r="G458" s="49" t="s">
        <v>534</v>
      </c>
      <c r="H458" s="170">
        <v>11650000</v>
      </c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</row>
    <row r="459" spans="2:30">
      <c r="B459" s="49" t="s">
        <v>977</v>
      </c>
      <c r="C459" s="169">
        <v>44542</v>
      </c>
      <c r="D459" s="49" t="s">
        <v>518</v>
      </c>
      <c r="E459" s="49" t="s">
        <v>370</v>
      </c>
      <c r="F459" s="49" t="s">
        <v>519</v>
      </c>
      <c r="G459" s="49" t="s">
        <v>523</v>
      </c>
      <c r="H459" s="170">
        <v>9250000</v>
      </c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</row>
    <row r="460" spans="2:30">
      <c r="B460" s="49" t="s">
        <v>978</v>
      </c>
      <c r="C460" s="169">
        <v>44542</v>
      </c>
      <c r="D460" s="49" t="s">
        <v>525</v>
      </c>
      <c r="E460" s="49" t="s">
        <v>552</v>
      </c>
      <c r="F460" s="49" t="s">
        <v>519</v>
      </c>
      <c r="G460" s="49" t="s">
        <v>527</v>
      </c>
      <c r="H460" s="170">
        <v>2198800</v>
      </c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</row>
    <row r="461" spans="2:30">
      <c r="B461" s="49" t="s">
        <v>979</v>
      </c>
      <c r="C461" s="169">
        <v>44542</v>
      </c>
      <c r="D461" s="49" t="s">
        <v>525</v>
      </c>
      <c r="E461" s="49" t="s">
        <v>370</v>
      </c>
      <c r="F461" s="49" t="s">
        <v>519</v>
      </c>
      <c r="G461" s="49" t="s">
        <v>527</v>
      </c>
      <c r="H461" s="170">
        <v>3553009</v>
      </c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</row>
    <row r="462" spans="2:30">
      <c r="B462" s="49" t="s">
        <v>980</v>
      </c>
      <c r="C462" s="169">
        <v>44542</v>
      </c>
      <c r="D462" s="49" t="s">
        <v>518</v>
      </c>
      <c r="E462" s="49" t="s">
        <v>526</v>
      </c>
      <c r="F462" s="49" t="s">
        <v>530</v>
      </c>
      <c r="G462" s="49" t="s">
        <v>523</v>
      </c>
      <c r="H462" s="170">
        <v>1063100</v>
      </c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</row>
    <row r="463" spans="2:30">
      <c r="B463" s="49" t="s">
        <v>981</v>
      </c>
      <c r="C463" s="169">
        <v>44543</v>
      </c>
      <c r="D463" s="49" t="s">
        <v>518</v>
      </c>
      <c r="E463" s="49" t="s">
        <v>370</v>
      </c>
      <c r="F463" s="49" t="s">
        <v>530</v>
      </c>
      <c r="G463" s="49" t="s">
        <v>523</v>
      </c>
      <c r="H463" s="170">
        <v>2854500</v>
      </c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</row>
    <row r="464" spans="2:30">
      <c r="B464" s="49" t="s">
        <v>982</v>
      </c>
      <c r="C464" s="169">
        <v>44543</v>
      </c>
      <c r="D464" s="49" t="s">
        <v>518</v>
      </c>
      <c r="E464" s="49" t="s">
        <v>370</v>
      </c>
      <c r="F464" s="49" t="s">
        <v>530</v>
      </c>
      <c r="G464" s="49" t="s">
        <v>516</v>
      </c>
      <c r="H464" s="170">
        <v>3356200</v>
      </c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</row>
    <row r="465" spans="2:30">
      <c r="B465" s="49" t="s">
        <v>983</v>
      </c>
      <c r="C465" s="169">
        <v>44544</v>
      </c>
      <c r="D465" s="49" t="s">
        <v>525</v>
      </c>
      <c r="E465" s="49" t="s">
        <v>370</v>
      </c>
      <c r="F465" s="49" t="s">
        <v>519</v>
      </c>
      <c r="G465" s="49" t="s">
        <v>527</v>
      </c>
      <c r="H465" s="170">
        <v>1882600</v>
      </c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</row>
    <row r="466" spans="2:30">
      <c r="B466" s="49" t="s">
        <v>984</v>
      </c>
      <c r="C466" s="169">
        <v>44544</v>
      </c>
      <c r="D466" s="49" t="s">
        <v>525</v>
      </c>
      <c r="E466" s="49" t="s">
        <v>370</v>
      </c>
      <c r="F466" s="49" t="s">
        <v>519</v>
      </c>
      <c r="G466" s="49" t="s">
        <v>527</v>
      </c>
      <c r="H466" s="170">
        <v>2393232</v>
      </c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</row>
    <row r="467" spans="2:30">
      <c r="B467" s="49" t="s">
        <v>985</v>
      </c>
      <c r="C467" s="169">
        <v>44544</v>
      </c>
      <c r="D467" s="49" t="s">
        <v>518</v>
      </c>
      <c r="E467" s="49" t="s">
        <v>370</v>
      </c>
      <c r="F467" s="49" t="s">
        <v>519</v>
      </c>
      <c r="G467" s="49" t="s">
        <v>534</v>
      </c>
      <c r="H467" s="170">
        <v>14678200</v>
      </c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</row>
    <row r="468" spans="2:30">
      <c r="B468" s="49" t="s">
        <v>986</v>
      </c>
      <c r="C468" s="169">
        <v>44547</v>
      </c>
      <c r="D468" s="49" t="s">
        <v>525</v>
      </c>
      <c r="E468" s="49" t="s">
        <v>370</v>
      </c>
      <c r="F468" s="49" t="s">
        <v>519</v>
      </c>
      <c r="G468" s="49" t="s">
        <v>527</v>
      </c>
      <c r="H468" s="170">
        <v>5017360</v>
      </c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</row>
    <row r="469" spans="2:30">
      <c r="B469" s="49" t="s">
        <v>987</v>
      </c>
      <c r="C469" s="169">
        <v>44548</v>
      </c>
      <c r="D469" s="49" t="s">
        <v>518</v>
      </c>
      <c r="E469" s="49" t="s">
        <v>370</v>
      </c>
      <c r="F469" s="49" t="s">
        <v>519</v>
      </c>
      <c r="G469" s="49" t="s">
        <v>523</v>
      </c>
      <c r="H469" s="170">
        <v>2625000</v>
      </c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</row>
    <row r="470" spans="2:30">
      <c r="B470" s="49" t="s">
        <v>988</v>
      </c>
      <c r="C470" s="169">
        <v>44549</v>
      </c>
      <c r="D470" s="49" t="s">
        <v>518</v>
      </c>
      <c r="E470" s="49" t="s">
        <v>370</v>
      </c>
      <c r="F470" s="49" t="s">
        <v>519</v>
      </c>
      <c r="G470" s="49" t="s">
        <v>534</v>
      </c>
      <c r="H470" s="170">
        <v>285700</v>
      </c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</row>
    <row r="471" spans="2:30">
      <c r="B471" s="49" t="s">
        <v>989</v>
      </c>
      <c r="C471" s="169">
        <v>44549</v>
      </c>
      <c r="D471" s="49" t="s">
        <v>518</v>
      </c>
      <c r="E471" s="49" t="s">
        <v>370</v>
      </c>
      <c r="F471" s="49" t="s">
        <v>522</v>
      </c>
      <c r="G471" s="49" t="s">
        <v>520</v>
      </c>
      <c r="H471" s="170">
        <v>275000</v>
      </c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</row>
    <row r="472" spans="2:30">
      <c r="B472" s="49" t="s">
        <v>990</v>
      </c>
      <c r="C472" s="169">
        <v>44549</v>
      </c>
      <c r="D472" s="49" t="s">
        <v>518</v>
      </c>
      <c r="E472" s="49" t="s">
        <v>370</v>
      </c>
      <c r="F472" s="49" t="s">
        <v>519</v>
      </c>
      <c r="G472" s="49" t="s">
        <v>534</v>
      </c>
      <c r="H472" s="170">
        <v>10396250</v>
      </c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</row>
    <row r="473" spans="2:30">
      <c r="B473" s="49" t="s">
        <v>991</v>
      </c>
      <c r="C473" s="169">
        <v>44549</v>
      </c>
      <c r="D473" s="49" t="s">
        <v>518</v>
      </c>
      <c r="E473" s="49" t="s">
        <v>370</v>
      </c>
      <c r="F473" s="49" t="s">
        <v>522</v>
      </c>
      <c r="G473" s="49" t="s">
        <v>523</v>
      </c>
      <c r="H473" s="170">
        <v>27208210</v>
      </c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</row>
    <row r="474" spans="2:30">
      <c r="B474" s="49" t="s">
        <v>992</v>
      </c>
      <c r="C474" s="169">
        <v>44549</v>
      </c>
      <c r="D474" s="49" t="s">
        <v>518</v>
      </c>
      <c r="E474" s="49" t="s">
        <v>526</v>
      </c>
      <c r="F474" s="49" t="s">
        <v>530</v>
      </c>
      <c r="G474" s="49" t="s">
        <v>534</v>
      </c>
      <c r="H474" s="170">
        <v>1740000</v>
      </c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</row>
    <row r="475" spans="2:30">
      <c r="B475" s="49" t="s">
        <v>993</v>
      </c>
      <c r="C475" s="169">
        <v>44549</v>
      </c>
      <c r="D475" s="49" t="s">
        <v>525</v>
      </c>
      <c r="E475" s="49" t="s">
        <v>526</v>
      </c>
      <c r="F475" s="49" t="s">
        <v>560</v>
      </c>
      <c r="G475" s="49" t="s">
        <v>527</v>
      </c>
      <c r="H475" s="170">
        <v>2464755</v>
      </c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</row>
    <row r="476" spans="2:30">
      <c r="B476" s="49" t="s">
        <v>994</v>
      </c>
      <c r="C476" s="169">
        <v>44550</v>
      </c>
      <c r="D476" s="49" t="s">
        <v>518</v>
      </c>
      <c r="E476" s="49" t="s">
        <v>370</v>
      </c>
      <c r="F476" s="49" t="s">
        <v>519</v>
      </c>
      <c r="G476" s="49" t="s">
        <v>534</v>
      </c>
      <c r="H476" s="170">
        <v>535000</v>
      </c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</row>
    <row r="477" spans="2:30">
      <c r="B477" s="49" t="s">
        <v>995</v>
      </c>
      <c r="C477" s="169">
        <v>44550</v>
      </c>
      <c r="D477" s="49" t="s">
        <v>518</v>
      </c>
      <c r="E477" s="49" t="s">
        <v>370</v>
      </c>
      <c r="F477" s="49" t="s">
        <v>519</v>
      </c>
      <c r="G477" s="49" t="s">
        <v>587</v>
      </c>
      <c r="H477" s="170">
        <v>2837500</v>
      </c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</row>
    <row r="478" spans="2:30">
      <c r="B478" s="49" t="s">
        <v>996</v>
      </c>
      <c r="C478" s="169">
        <v>44551</v>
      </c>
      <c r="D478" s="49" t="s">
        <v>518</v>
      </c>
      <c r="E478" s="49" t="s">
        <v>526</v>
      </c>
      <c r="F478" s="49" t="s">
        <v>530</v>
      </c>
      <c r="G478" s="49" t="s">
        <v>548</v>
      </c>
      <c r="H478" s="170">
        <v>1400000</v>
      </c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</row>
    <row r="479" spans="2:30">
      <c r="B479" s="49" t="s">
        <v>997</v>
      </c>
      <c r="C479" s="169">
        <v>44551</v>
      </c>
      <c r="D479" s="49" t="s">
        <v>518</v>
      </c>
      <c r="E479" s="49" t="s">
        <v>526</v>
      </c>
      <c r="F479" s="49" t="s">
        <v>519</v>
      </c>
      <c r="G479" s="49" t="s">
        <v>587</v>
      </c>
      <c r="H479" s="170">
        <v>1711268</v>
      </c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</row>
    <row r="480" spans="2:30">
      <c r="B480" s="49" t="s">
        <v>998</v>
      </c>
      <c r="C480" s="169">
        <v>44551</v>
      </c>
      <c r="D480" s="49" t="s">
        <v>518</v>
      </c>
      <c r="E480" s="49" t="s">
        <v>370</v>
      </c>
      <c r="F480" s="49" t="s">
        <v>530</v>
      </c>
      <c r="G480" s="49" t="s">
        <v>531</v>
      </c>
      <c r="H480" s="170">
        <v>1780000</v>
      </c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</row>
    <row r="481" spans="2:30">
      <c r="B481" s="49" t="s">
        <v>999</v>
      </c>
      <c r="C481" s="169">
        <v>44551</v>
      </c>
      <c r="D481" s="49" t="s">
        <v>518</v>
      </c>
      <c r="E481" s="49" t="s">
        <v>370</v>
      </c>
      <c r="F481" s="49" t="s">
        <v>519</v>
      </c>
      <c r="G481" s="49" t="s">
        <v>523</v>
      </c>
      <c r="H481" s="170">
        <v>10746600</v>
      </c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</row>
    <row r="482" spans="2:30">
      <c r="B482" s="49" t="s">
        <v>1000</v>
      </c>
      <c r="C482" s="169">
        <v>44551</v>
      </c>
      <c r="D482" s="49" t="s">
        <v>518</v>
      </c>
      <c r="E482" s="49" t="s">
        <v>370</v>
      </c>
      <c r="F482" s="49" t="s">
        <v>522</v>
      </c>
      <c r="G482" s="49" t="s">
        <v>520</v>
      </c>
      <c r="H482" s="170">
        <v>645000</v>
      </c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</row>
    <row r="483" spans="2:30">
      <c r="B483" s="49" t="s">
        <v>1001</v>
      </c>
      <c r="C483" s="169">
        <v>44552</v>
      </c>
      <c r="D483" s="49" t="s">
        <v>525</v>
      </c>
      <c r="E483" s="49" t="s">
        <v>370</v>
      </c>
      <c r="F483" s="49" t="s">
        <v>519</v>
      </c>
      <c r="G483" s="49" t="s">
        <v>527</v>
      </c>
      <c r="H483" s="170">
        <v>3724339</v>
      </c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</row>
    <row r="484" spans="2:30">
      <c r="B484" s="49" t="s">
        <v>1002</v>
      </c>
      <c r="C484" s="169">
        <v>44552</v>
      </c>
      <c r="D484" s="49" t="s">
        <v>518</v>
      </c>
      <c r="E484" s="49" t="s">
        <v>370</v>
      </c>
      <c r="F484" s="49" t="s">
        <v>519</v>
      </c>
      <c r="G484" s="49" t="s">
        <v>523</v>
      </c>
      <c r="H484" s="170">
        <v>12493000</v>
      </c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</row>
    <row r="485" spans="2:30">
      <c r="B485" s="49" t="s">
        <v>1003</v>
      </c>
      <c r="C485" s="169">
        <v>44552</v>
      </c>
      <c r="D485" s="49" t="s">
        <v>518</v>
      </c>
      <c r="E485" s="49" t="s">
        <v>526</v>
      </c>
      <c r="F485" s="49" t="s">
        <v>519</v>
      </c>
      <c r="G485" s="49" t="s">
        <v>520</v>
      </c>
      <c r="H485" s="170">
        <v>539040</v>
      </c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</row>
    <row r="486" spans="2:30">
      <c r="B486" s="49" t="s">
        <v>1004</v>
      </c>
      <c r="C486" s="169">
        <v>44552</v>
      </c>
      <c r="D486" s="49" t="s">
        <v>518</v>
      </c>
      <c r="E486" s="49" t="s">
        <v>370</v>
      </c>
      <c r="F486" s="49" t="s">
        <v>519</v>
      </c>
      <c r="G486" s="49" t="s">
        <v>520</v>
      </c>
      <c r="H486" s="170">
        <v>2159000</v>
      </c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</row>
    <row r="487" spans="2:30">
      <c r="B487" s="49" t="s">
        <v>1005</v>
      </c>
      <c r="C487" s="169">
        <v>44553</v>
      </c>
      <c r="D487" s="49" t="s">
        <v>518</v>
      </c>
      <c r="E487" s="49" t="s">
        <v>370</v>
      </c>
      <c r="F487" s="49" t="s">
        <v>519</v>
      </c>
      <c r="G487" s="49" t="s">
        <v>523</v>
      </c>
      <c r="H487" s="170">
        <v>3750000</v>
      </c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</row>
    <row r="488" spans="2:30">
      <c r="B488" s="49" t="s">
        <v>1006</v>
      </c>
      <c r="C488" s="169">
        <v>44553</v>
      </c>
      <c r="D488" s="49" t="s">
        <v>525</v>
      </c>
      <c r="E488" s="49" t="s">
        <v>370</v>
      </c>
      <c r="F488" s="49" t="s">
        <v>560</v>
      </c>
      <c r="G488" s="49" t="s">
        <v>527</v>
      </c>
      <c r="H488" s="170">
        <v>100000</v>
      </c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</row>
    <row r="489" spans="2:30">
      <c r="B489" s="49" t="s">
        <v>1007</v>
      </c>
      <c r="C489" s="169">
        <v>44553</v>
      </c>
      <c r="D489" s="49" t="s">
        <v>525</v>
      </c>
      <c r="E489" s="49" t="s">
        <v>370</v>
      </c>
      <c r="F489" s="49" t="s">
        <v>560</v>
      </c>
      <c r="G489" s="49" t="s">
        <v>527</v>
      </c>
      <c r="H489" s="170">
        <v>1121600</v>
      </c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</row>
    <row r="490" spans="2:30">
      <c r="B490" s="49" t="s">
        <v>1008</v>
      </c>
      <c r="C490" s="169">
        <v>44554</v>
      </c>
      <c r="D490" s="49" t="s">
        <v>518</v>
      </c>
      <c r="E490" s="49" t="s">
        <v>370</v>
      </c>
      <c r="F490" s="49" t="s">
        <v>522</v>
      </c>
      <c r="G490" s="49" t="s">
        <v>523</v>
      </c>
      <c r="H490" s="170">
        <v>9000000</v>
      </c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</row>
    <row r="491" spans="2:30">
      <c r="B491" s="49" t="s">
        <v>1009</v>
      </c>
      <c r="C491" s="169">
        <v>44554</v>
      </c>
      <c r="D491" s="49" t="s">
        <v>518</v>
      </c>
      <c r="E491" s="49" t="s">
        <v>370</v>
      </c>
      <c r="F491" s="49" t="s">
        <v>519</v>
      </c>
      <c r="G491" s="49" t="s">
        <v>523</v>
      </c>
      <c r="H491" s="170">
        <v>292200</v>
      </c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</row>
    <row r="492" spans="2:30">
      <c r="B492" s="49" t="s">
        <v>1010</v>
      </c>
      <c r="C492" s="169">
        <v>44554</v>
      </c>
      <c r="D492" s="49" t="s">
        <v>518</v>
      </c>
      <c r="E492" s="49" t="s">
        <v>552</v>
      </c>
      <c r="F492" s="49" t="s">
        <v>560</v>
      </c>
      <c r="G492" s="49" t="s">
        <v>520</v>
      </c>
      <c r="H492" s="170">
        <v>345000</v>
      </c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</row>
    <row r="493" spans="2:30">
      <c r="B493" s="49" t="s">
        <v>1011</v>
      </c>
      <c r="C493" s="169">
        <v>44555</v>
      </c>
      <c r="D493" s="49" t="s">
        <v>518</v>
      </c>
      <c r="E493" s="49" t="s">
        <v>370</v>
      </c>
      <c r="F493" s="49" t="s">
        <v>519</v>
      </c>
      <c r="G493" s="49" t="s">
        <v>523</v>
      </c>
      <c r="H493" s="170">
        <v>11575700</v>
      </c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</row>
    <row r="494" spans="2:30">
      <c r="B494" s="49" t="s">
        <v>1012</v>
      </c>
      <c r="C494" s="169">
        <v>44555</v>
      </c>
      <c r="D494" s="49" t="s">
        <v>518</v>
      </c>
      <c r="E494" s="49" t="s">
        <v>371</v>
      </c>
      <c r="F494" s="49" t="s">
        <v>519</v>
      </c>
      <c r="G494" s="49" t="s">
        <v>523</v>
      </c>
      <c r="H494" s="170">
        <v>608500</v>
      </c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</row>
    <row r="495" spans="2:30">
      <c r="B495" s="49" t="s">
        <v>1013</v>
      </c>
      <c r="C495" s="169">
        <v>44555</v>
      </c>
      <c r="D495" s="49" t="s">
        <v>518</v>
      </c>
      <c r="E495" s="49" t="s">
        <v>370</v>
      </c>
      <c r="F495" s="49" t="s">
        <v>519</v>
      </c>
      <c r="G495" s="49" t="s">
        <v>534</v>
      </c>
      <c r="H495" s="170">
        <v>5114500</v>
      </c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</row>
    <row r="496" spans="2:30">
      <c r="B496" s="49" t="s">
        <v>1014</v>
      </c>
      <c r="C496" s="169">
        <v>44555</v>
      </c>
      <c r="D496" s="49" t="s">
        <v>518</v>
      </c>
      <c r="E496" s="49" t="s">
        <v>526</v>
      </c>
      <c r="F496" s="49" t="s">
        <v>530</v>
      </c>
      <c r="G496" s="49" t="s">
        <v>534</v>
      </c>
      <c r="H496" s="170">
        <v>4822450</v>
      </c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</row>
    <row r="497" spans="2:30">
      <c r="B497" s="49" t="s">
        <v>1015</v>
      </c>
      <c r="C497" s="169">
        <v>44555</v>
      </c>
      <c r="D497" s="49" t="s">
        <v>518</v>
      </c>
      <c r="E497" s="49" t="s">
        <v>370</v>
      </c>
      <c r="F497" s="49" t="s">
        <v>530</v>
      </c>
      <c r="G497" s="49" t="s">
        <v>523</v>
      </c>
      <c r="H497" s="170">
        <v>1125600</v>
      </c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</row>
    <row r="498" spans="2:30">
      <c r="B498" s="49" t="s">
        <v>1016</v>
      </c>
      <c r="C498" s="169">
        <v>44555</v>
      </c>
      <c r="D498" s="49" t="s">
        <v>518</v>
      </c>
      <c r="E498" s="49" t="s">
        <v>370</v>
      </c>
      <c r="F498" s="49" t="s">
        <v>519</v>
      </c>
      <c r="G498" s="49" t="s">
        <v>523</v>
      </c>
      <c r="H498" s="170">
        <v>9377600</v>
      </c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</row>
    <row r="499" spans="2:30">
      <c r="B499" s="49" t="s">
        <v>1017</v>
      </c>
      <c r="C499" s="169">
        <v>44555</v>
      </c>
      <c r="D499" s="49" t="s">
        <v>525</v>
      </c>
      <c r="E499" s="49" t="s">
        <v>370</v>
      </c>
      <c r="F499" s="49" t="s">
        <v>519</v>
      </c>
      <c r="G499" s="49" t="s">
        <v>527</v>
      </c>
      <c r="H499" s="170">
        <v>3920500</v>
      </c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</row>
    <row r="500" spans="2:30">
      <c r="B500" s="49" t="s">
        <v>1018</v>
      </c>
      <c r="C500" s="169">
        <v>44556</v>
      </c>
      <c r="D500" s="49" t="s">
        <v>518</v>
      </c>
      <c r="E500" s="49" t="s">
        <v>552</v>
      </c>
      <c r="F500" s="49" t="s">
        <v>530</v>
      </c>
      <c r="G500" s="49" t="s">
        <v>534</v>
      </c>
      <c r="H500" s="170">
        <v>626000</v>
      </c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</row>
    <row r="501" spans="2:30">
      <c r="B501" s="49" t="s">
        <v>1019</v>
      </c>
      <c r="C501" s="169">
        <v>44556</v>
      </c>
      <c r="D501" s="49" t="s">
        <v>525</v>
      </c>
      <c r="E501" s="49" t="s">
        <v>526</v>
      </c>
      <c r="F501" s="49" t="s">
        <v>519</v>
      </c>
      <c r="G501" s="49" t="s">
        <v>527</v>
      </c>
      <c r="H501" s="170">
        <v>4132600</v>
      </c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</row>
    <row r="502" spans="2:30">
      <c r="B502" s="49" t="s">
        <v>1020</v>
      </c>
      <c r="C502" s="169">
        <v>44556</v>
      </c>
      <c r="D502" s="49" t="s">
        <v>525</v>
      </c>
      <c r="E502" s="49" t="s">
        <v>370</v>
      </c>
      <c r="F502" s="49" t="s">
        <v>519</v>
      </c>
      <c r="G502" s="49" t="s">
        <v>527</v>
      </c>
      <c r="H502" s="170">
        <v>6235057</v>
      </c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</row>
    <row r="503" spans="2:30">
      <c r="B503" s="49" t="s">
        <v>1021</v>
      </c>
      <c r="C503" s="169">
        <v>44557</v>
      </c>
      <c r="D503" s="49" t="s">
        <v>525</v>
      </c>
      <c r="E503" s="49" t="s">
        <v>552</v>
      </c>
      <c r="F503" s="49" t="s">
        <v>519</v>
      </c>
      <c r="G503" s="49" t="s">
        <v>527</v>
      </c>
      <c r="H503" s="170">
        <v>1960000</v>
      </c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</row>
    <row r="504" spans="2:30">
      <c r="B504" s="49" t="s">
        <v>1022</v>
      </c>
      <c r="C504" s="169">
        <v>44557</v>
      </c>
      <c r="D504" s="49" t="s">
        <v>525</v>
      </c>
      <c r="E504" s="49" t="s">
        <v>370</v>
      </c>
      <c r="F504" s="49" t="s">
        <v>560</v>
      </c>
      <c r="G504" s="49" t="s">
        <v>527</v>
      </c>
      <c r="H504" s="170">
        <v>2500000</v>
      </c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</row>
    <row r="505" spans="2:30">
      <c r="B505" s="49" t="s">
        <v>1023</v>
      </c>
      <c r="C505" s="169">
        <v>44557</v>
      </c>
      <c r="D505" s="49" t="s">
        <v>518</v>
      </c>
      <c r="E505" s="49" t="s">
        <v>526</v>
      </c>
      <c r="F505" s="49" t="s">
        <v>560</v>
      </c>
      <c r="G505" s="49" t="s">
        <v>527</v>
      </c>
      <c r="H505" s="170">
        <v>3883300</v>
      </c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</row>
    <row r="506" spans="2:30">
      <c r="B506" s="49" t="s">
        <v>1024</v>
      </c>
      <c r="C506" s="169">
        <v>44558</v>
      </c>
      <c r="D506" s="49" t="s">
        <v>518</v>
      </c>
      <c r="E506" s="49" t="s">
        <v>370</v>
      </c>
      <c r="F506" s="49" t="s">
        <v>530</v>
      </c>
      <c r="G506" s="49" t="s">
        <v>523</v>
      </c>
      <c r="H506" s="170">
        <v>1425000</v>
      </c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</row>
    <row r="507" spans="2:30">
      <c r="B507" s="49" t="s">
        <v>1025</v>
      </c>
      <c r="C507" s="169">
        <v>44558</v>
      </c>
      <c r="D507" s="49" t="s">
        <v>518</v>
      </c>
      <c r="E507" s="49" t="s">
        <v>370</v>
      </c>
      <c r="F507" s="49" t="s">
        <v>519</v>
      </c>
      <c r="G507" s="49" t="s">
        <v>534</v>
      </c>
      <c r="H507" s="170">
        <v>1545100</v>
      </c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</row>
    <row r="508" spans="2:30">
      <c r="B508" s="49" t="s">
        <v>1026</v>
      </c>
      <c r="C508" s="169">
        <v>44558</v>
      </c>
      <c r="D508" s="49" t="s">
        <v>518</v>
      </c>
      <c r="E508" s="49" t="s">
        <v>526</v>
      </c>
      <c r="F508" s="49" t="s">
        <v>519</v>
      </c>
      <c r="G508" s="49" t="s">
        <v>523</v>
      </c>
      <c r="H508" s="170">
        <v>1665100</v>
      </c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</row>
    <row r="509" spans="2:30">
      <c r="B509" s="49" t="s">
        <v>1027</v>
      </c>
      <c r="C509" s="169">
        <v>44559</v>
      </c>
      <c r="D509" s="49" t="s">
        <v>518</v>
      </c>
      <c r="E509" s="49" t="s">
        <v>370</v>
      </c>
      <c r="F509" s="49" t="s">
        <v>519</v>
      </c>
      <c r="G509" s="49" t="s">
        <v>523</v>
      </c>
      <c r="H509" s="170">
        <v>8245000</v>
      </c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</row>
    <row r="510" spans="2:30">
      <c r="B510" s="49" t="s">
        <v>1028</v>
      </c>
      <c r="C510" s="169">
        <v>44560</v>
      </c>
      <c r="D510" s="49" t="s">
        <v>518</v>
      </c>
      <c r="E510" s="49" t="s">
        <v>370</v>
      </c>
      <c r="F510" s="49" t="s">
        <v>519</v>
      </c>
      <c r="G510" s="49" t="s">
        <v>520</v>
      </c>
      <c r="H510" s="170">
        <v>2432600</v>
      </c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</row>
    <row r="511" spans="2:30">
      <c r="B511" s="49" t="s">
        <v>1029</v>
      </c>
      <c r="C511" s="169">
        <v>44560</v>
      </c>
      <c r="D511" s="49" t="s">
        <v>518</v>
      </c>
      <c r="E511" s="49" t="s">
        <v>370</v>
      </c>
      <c r="F511" s="49" t="s">
        <v>522</v>
      </c>
      <c r="G511" s="49" t="s">
        <v>531</v>
      </c>
      <c r="H511" s="170">
        <v>1480000</v>
      </c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</row>
    <row r="512" spans="2:30">
      <c r="B512" s="49" t="s">
        <v>1030</v>
      </c>
      <c r="C512" s="169">
        <v>44560</v>
      </c>
      <c r="D512" s="49" t="s">
        <v>518</v>
      </c>
      <c r="E512" s="49" t="s">
        <v>370</v>
      </c>
      <c r="F512" s="49" t="s">
        <v>519</v>
      </c>
      <c r="G512" s="49" t="s">
        <v>523</v>
      </c>
      <c r="H512" s="170">
        <v>9050000</v>
      </c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</row>
    <row r="513" spans="1:40">
      <c r="A513" s="171"/>
      <c r="B513" s="49" t="s">
        <v>1031</v>
      </c>
      <c r="C513" s="169">
        <v>44560</v>
      </c>
      <c r="D513" s="49" t="s">
        <v>525</v>
      </c>
      <c r="E513" s="49" t="s">
        <v>370</v>
      </c>
      <c r="F513" s="49" t="s">
        <v>519</v>
      </c>
      <c r="G513" s="49" t="s">
        <v>527</v>
      </c>
      <c r="H513" s="170">
        <v>1480755</v>
      </c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</row>
    <row r="514" spans="1:40">
      <c r="B514" s="49" t="s">
        <v>1032</v>
      </c>
      <c r="C514" s="169">
        <v>44561</v>
      </c>
      <c r="D514" s="49" t="s">
        <v>518</v>
      </c>
      <c r="E514" s="49" t="s">
        <v>552</v>
      </c>
      <c r="F514" s="49" t="s">
        <v>522</v>
      </c>
      <c r="G514" s="49" t="s">
        <v>534</v>
      </c>
      <c r="H514" s="170">
        <v>4101750</v>
      </c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</row>
    <row r="515" spans="1:40">
      <c r="B515" s="49" t="s">
        <v>1033</v>
      </c>
      <c r="C515" s="169">
        <v>44561</v>
      </c>
      <c r="D515" s="49" t="s">
        <v>518</v>
      </c>
      <c r="E515" s="49" t="s">
        <v>371</v>
      </c>
      <c r="F515" s="49" t="s">
        <v>519</v>
      </c>
      <c r="G515" s="49" t="s">
        <v>523</v>
      </c>
      <c r="H515" s="170">
        <v>1739100</v>
      </c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</row>
    <row r="516" spans="1:40">
      <c r="B516" s="49" t="s">
        <v>1034</v>
      </c>
      <c r="C516" s="169">
        <v>44561</v>
      </c>
      <c r="D516" s="49" t="s">
        <v>518</v>
      </c>
      <c r="E516" s="49" t="s">
        <v>370</v>
      </c>
      <c r="F516" s="49" t="s">
        <v>519</v>
      </c>
      <c r="G516" s="49" t="s">
        <v>534</v>
      </c>
      <c r="H516" s="170">
        <v>2250000</v>
      </c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</row>
    <row r="517" spans="1:40">
      <c r="B517" s="49" t="s">
        <v>1035</v>
      </c>
      <c r="C517" s="169">
        <v>44561</v>
      </c>
      <c r="D517" s="49" t="s">
        <v>518</v>
      </c>
      <c r="E517" s="49" t="s">
        <v>370</v>
      </c>
      <c r="F517" s="49" t="s">
        <v>519</v>
      </c>
      <c r="G517" s="49" t="s">
        <v>534</v>
      </c>
      <c r="H517" s="170">
        <v>16482200</v>
      </c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</row>
    <row r="518" spans="1:40">
      <c r="B518" s="49" t="s">
        <v>1036</v>
      </c>
      <c r="C518" s="169">
        <v>44561</v>
      </c>
      <c r="D518" s="49" t="s">
        <v>518</v>
      </c>
      <c r="E518" s="49" t="s">
        <v>526</v>
      </c>
      <c r="F518" s="49" t="s">
        <v>519</v>
      </c>
      <c r="G518" s="49" t="s">
        <v>527</v>
      </c>
      <c r="H518" s="170">
        <v>1776800</v>
      </c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</row>
    <row r="519" spans="1:40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1:40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1:40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1:40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1:40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1:40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1:40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1:40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1:40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1:40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33" spans="2:40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</row>
    <row r="534" spans="2:40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</row>
    <row r="535" spans="2:40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</row>
    <row r="536" spans="2:40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</row>
    <row r="537" spans="2:40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</row>
    <row r="538" spans="2:40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</row>
    <row r="539" spans="2:40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</row>
    <row r="540" spans="2:40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</row>
    <row r="541" spans="2:40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</row>
    <row r="542" spans="2:40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</row>
    <row r="543" spans="2:40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</row>
    <row r="544" spans="2:40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</row>
    <row r="545" spans="2:40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</row>
    <row r="546" spans="2:40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</row>
    <row r="547" spans="2:40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</row>
    <row r="548" spans="2:40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</row>
    <row r="549" spans="2:40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</row>
    <row r="550" spans="2:40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</row>
    <row r="551" spans="2:40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</row>
    <row r="552" spans="2:40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</row>
    <row r="553" spans="2:40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</row>
    <row r="554" spans="2:40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</row>
    <row r="555" spans="2:40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</row>
    <row r="556" spans="2:40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</row>
    <row r="557" spans="2:40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</row>
    <row r="558" spans="2:40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</row>
    <row r="559" spans="2:40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</row>
    <row r="560" spans="2:40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</row>
    <row r="561" spans="2:40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</row>
    <row r="562" spans="2:40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</row>
    <row r="563" spans="2:40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</row>
    <row r="564" spans="2:40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2:40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2:40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2:40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2:40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2:40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2:40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2:40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2:40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2:40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2:40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2:40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2:40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2:40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2:40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2:40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2:40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2:40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2:40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2:40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2:40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2:40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2:40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2:40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2:40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2:40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2:40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2:40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2:40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2:40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2:40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2:40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2:40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2:40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2:40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2:40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2:40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2:40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2:40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2:40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2:40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2:40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2:40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2:40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2:40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2:40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2:40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2:40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2:40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2:40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2:40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2:40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2:40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2:40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2:40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2:40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2:40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2:40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2:40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2:40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2:40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2:40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2:40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2:40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2:40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2:40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2:40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2:40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2:40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2:40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2:40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2:40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2:40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2:40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2:40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2:40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2:40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1" spans="2:40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</row>
    <row r="642" spans="2:40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</row>
    <row r="643" spans="2:40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</row>
    <row r="644" spans="2:40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</row>
    <row r="645" spans="2:40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</row>
    <row r="646" spans="2:40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</row>
    <row r="647" spans="2:40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</row>
    <row r="648" spans="2:40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</row>
    <row r="649" spans="2:40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</row>
    <row r="650" spans="2:40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</row>
    <row r="651" spans="2:40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</row>
    <row r="652" spans="2:40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</row>
    <row r="653" spans="2:40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</row>
    <row r="654" spans="2:40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</row>
    <row r="655" spans="2:40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</row>
    <row r="656" spans="2:40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2:40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2:40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2:40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2:40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2:40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2:40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2:40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2:40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2:40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2:40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2:40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8" spans="2:40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</row>
    <row r="669" spans="2:40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</row>
    <row r="670" spans="2:40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</row>
    <row r="671" spans="2:40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</row>
    <row r="672" spans="2:40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</row>
    <row r="673" spans="2:40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</row>
    <row r="674" spans="2:40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</row>
    <row r="675" spans="2:40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</row>
    <row r="676" spans="2:40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</row>
    <row r="677" spans="2:40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</row>
    <row r="678" spans="2:40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</row>
    <row r="679" spans="2:40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</row>
    <row r="680" spans="2:40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</row>
    <row r="681" spans="2:40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</row>
    <row r="682" spans="2:40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</row>
    <row r="683" spans="2:40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</row>
    <row r="684" spans="2:40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</row>
    <row r="685" spans="2:40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</row>
    <row r="686" spans="2:40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</row>
    <row r="687" spans="2:40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</row>
    <row r="688" spans="2:40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</row>
    <row r="689" spans="2:40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</row>
    <row r="690" spans="2:40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</row>
    <row r="691" spans="2:40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</row>
    <row r="692" spans="2:40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</row>
    <row r="693" spans="2:40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</row>
    <row r="694" spans="2:40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</row>
    <row r="695" spans="2:40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</row>
    <row r="696" spans="2:40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2:40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2:40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2:40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2:40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2:40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2:40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2:40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2:40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2:40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2:40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2:40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8" spans="2:40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</row>
    <row r="709" spans="2:40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</row>
    <row r="710" spans="2:40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</row>
    <row r="711" spans="2:40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</row>
    <row r="712" spans="2:40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</row>
    <row r="713" spans="2:40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</row>
    <row r="714" spans="2:40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2:40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2:40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2:40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2:40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2:40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2:40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2:40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2:40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2:40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2:40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2:40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2:40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7" spans="2:40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</row>
    <row r="728" spans="2:40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</row>
    <row r="729" spans="2:40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</row>
    <row r="730" spans="2:40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</row>
    <row r="731" spans="2:40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</row>
    <row r="732" spans="2:40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</row>
    <row r="733" spans="2:40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</row>
    <row r="734" spans="2:40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</row>
    <row r="735" spans="2:40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</row>
    <row r="736" spans="2:40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</row>
    <row r="737" spans="2:40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</row>
    <row r="738" spans="2:40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</row>
    <row r="739" spans="2:40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</row>
    <row r="740" spans="2:40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</row>
    <row r="741" spans="2:40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2:40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2:40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2:40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2:40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2:40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2:40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2:40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2:40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2:40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2:40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2:40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2:40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2:40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2:40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2:40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2:40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2:40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2:40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2:40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2:40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2:40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2:40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2:40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2:40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2:40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2:40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2:40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2:40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2:40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2:40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2:40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2:40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2:40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2:40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2:40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2:40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2:40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2:40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0" spans="2:40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</row>
    <row r="781" spans="2:40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</row>
    <row r="782" spans="2:40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</row>
    <row r="783" spans="2:40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</row>
    <row r="784" spans="2:40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</row>
    <row r="785" spans="2:40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</row>
    <row r="786" spans="2:40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</row>
    <row r="787" spans="2:40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</row>
    <row r="788" spans="2:40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</row>
    <row r="789" spans="2:40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</row>
    <row r="790" spans="2:40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</row>
    <row r="791" spans="2:40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</row>
    <row r="792" spans="2:40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</row>
    <row r="793" spans="2:40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</row>
    <row r="794" spans="2:40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</row>
    <row r="795" spans="2:40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</row>
    <row r="796" spans="2:40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</row>
    <row r="797" spans="2:40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</row>
    <row r="798" spans="2:40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</row>
    <row r="799" spans="2:40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</row>
    <row r="800" spans="2:40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</row>
    <row r="801" spans="2:40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</row>
    <row r="802" spans="2:40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</row>
    <row r="803" spans="2:40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</row>
    <row r="804" spans="2:40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</row>
    <row r="805" spans="2:40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</row>
    <row r="806" spans="2:40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</row>
    <row r="807" spans="2:40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</row>
    <row r="808" spans="2:40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</row>
    <row r="809" spans="2:40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</row>
    <row r="810" spans="2:40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</row>
    <row r="811" spans="2:40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</row>
    <row r="812" spans="2:40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</row>
    <row r="813" spans="2:40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</row>
    <row r="814" spans="2:40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</row>
    <row r="815" spans="2:40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</row>
    <row r="816" spans="2:40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</row>
    <row r="817" spans="2:40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</row>
    <row r="818" spans="2:40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</row>
    <row r="819" spans="2:40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</row>
    <row r="820" spans="2:40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</row>
    <row r="821" spans="2:40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</row>
    <row r="822" spans="2:40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</row>
    <row r="823" spans="2:40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</row>
    <row r="824" spans="2:40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</row>
    <row r="825" spans="2:40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</row>
    <row r="826" spans="2:40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</row>
    <row r="827" spans="2:40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</row>
    <row r="828" spans="2:40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2:40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2:40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2:40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2:40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2:40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2:40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2:40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2:40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2:40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2:40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2:40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2:40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1" spans="2:40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</row>
    <row r="842" spans="2:40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</row>
    <row r="843" spans="2:40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</row>
    <row r="844" spans="2:40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</row>
    <row r="845" spans="2:40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</row>
    <row r="846" spans="2:40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</row>
    <row r="847" spans="2:40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</row>
    <row r="848" spans="2:40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</row>
    <row r="849" spans="2:40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</row>
    <row r="850" spans="2:40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</row>
    <row r="851" spans="2:40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</row>
    <row r="852" spans="2:40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</row>
    <row r="853" spans="2:40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</row>
    <row r="854" spans="2:40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2:40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2:40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2:40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2:40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2:40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2:40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2:40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2:40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2:40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2:40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2:40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2:40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2:40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2:40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2:40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2:40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2:40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2:40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3" spans="2:40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</row>
    <row r="874" spans="2:40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2:40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2:40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2:40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2:40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2:40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2:40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2:40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2:40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2:40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2:40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2:40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2:40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2:40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2:40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2:40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2:40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2:40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2:40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2:40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2:40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2:40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2:40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2:40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</sheetData>
  <pageMargins left="0.75" right="0.75" top="1" bottom="1" header="0.5" footer="0.5"/>
  <pageSetup scale="36" orientation="portrait" r:id="rId1"/>
  <headerFooter alignWithMargins="0"/>
  <ignoredErrors>
    <ignoredError sqref="B19:B518" numberStoredAsText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BF76-C772-4EB4-9E98-86190E47CE78}">
  <sheetPr codeName="Sheet39"/>
  <dimension ref="A1:AR286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3" width="13.5" bestFit="1" customWidth="1"/>
    <col min="4" max="11" width="12.5" customWidth="1"/>
    <col min="12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1151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 ht="16" thickBot="1">
      <c r="A6" s="49"/>
      <c r="B6" s="131" t="s">
        <v>1161</v>
      </c>
      <c r="C6" s="104" t="s">
        <v>1162</v>
      </c>
      <c r="D6" s="104"/>
      <c r="E6" s="104"/>
      <c r="F6" s="104"/>
      <c r="G6" s="105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>
      <c r="A7" s="49"/>
      <c r="B7" s="6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49" t="s">
        <v>1159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 t="s">
        <v>1160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 ht="14.5" customHeight="1">
      <c r="A13" s="49"/>
      <c r="B13" s="50"/>
      <c r="C13" s="50">
        <f ca="1">YEAR(TODAY())</f>
        <v>2023</v>
      </c>
      <c r="D13" s="50">
        <f ca="1">C13+1</f>
        <v>2024</v>
      </c>
      <c r="E13" s="50">
        <f t="shared" ref="E13:I13" ca="1" si="0">D13+1</f>
        <v>2025</v>
      </c>
      <c r="F13" s="50">
        <f t="shared" ca="1" si="0"/>
        <v>2026</v>
      </c>
      <c r="G13" s="50">
        <f t="shared" ca="1" si="0"/>
        <v>2027</v>
      </c>
      <c r="H13" s="50">
        <f t="shared" ca="1" si="0"/>
        <v>2028</v>
      </c>
      <c r="I13" s="50">
        <f t="shared" ca="1" si="0"/>
        <v>2029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ht="14.5" customHeight="1">
      <c r="A14" s="49"/>
      <c r="B14" s="49" t="s">
        <v>102</v>
      </c>
      <c r="C14" s="85">
        <v>100000</v>
      </c>
      <c r="D14" s="88"/>
      <c r="E14" s="88"/>
      <c r="F14" s="88"/>
      <c r="G14" s="88"/>
      <c r="H14" s="88"/>
      <c r="I14" s="8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ht="14.5" customHeight="1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4.5" customHeight="1" thickBot="1">
      <c r="A16" s="49"/>
      <c r="B16" s="150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6" thickBot="1">
      <c r="A17" s="49"/>
      <c r="B17" s="190" t="s">
        <v>1150</v>
      </c>
      <c r="C17" s="191"/>
      <c r="D17" s="191"/>
      <c r="E17" s="191"/>
      <c r="F17" s="191"/>
      <c r="G17" s="191"/>
      <c r="H17" s="191"/>
      <c r="I17" s="191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>
      <c r="A18" s="49"/>
      <c r="B18" s="192" t="s">
        <v>1156</v>
      </c>
      <c r="C18" s="49"/>
      <c r="D18" s="272">
        <v>0.25249999999999995</v>
      </c>
      <c r="E18" s="272">
        <v>0.32100000000000001</v>
      </c>
      <c r="F18" s="272">
        <v>0.27800000000000002</v>
      </c>
      <c r="G18" s="272">
        <v>0.19500000000000001</v>
      </c>
      <c r="H18" s="272">
        <v>0.14399999999999999</v>
      </c>
      <c r="I18" s="272">
        <v>9.2999999999999999E-2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>
      <c r="A19" s="49"/>
      <c r="B19" s="192" t="s">
        <v>1157</v>
      </c>
      <c r="C19" s="49"/>
      <c r="D19" s="193">
        <f>D18*0.7</f>
        <v>0.17674999999999996</v>
      </c>
      <c r="E19" s="193">
        <f t="shared" ref="E19:I19" si="1">E18*0.7</f>
        <v>0.22469999999999998</v>
      </c>
      <c r="F19" s="193">
        <f t="shared" si="1"/>
        <v>0.1946</v>
      </c>
      <c r="G19" s="193">
        <f t="shared" si="1"/>
        <v>0.13649999999999998</v>
      </c>
      <c r="H19" s="193">
        <f t="shared" si="1"/>
        <v>0.10079999999999999</v>
      </c>
      <c r="I19" s="193">
        <f t="shared" si="1"/>
        <v>6.5099999999999991E-2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>
      <c r="A20" s="49"/>
      <c r="B20" s="192" t="s">
        <v>1158</v>
      </c>
      <c r="C20" s="49"/>
      <c r="D20" s="193">
        <f>D18*0.5</f>
        <v>0.12624999999999997</v>
      </c>
      <c r="E20" s="193">
        <f t="shared" ref="E20:I20" si="2">E18*0.5</f>
        <v>0.1605</v>
      </c>
      <c r="F20" s="193">
        <f t="shared" si="2"/>
        <v>0.13900000000000001</v>
      </c>
      <c r="G20" s="193">
        <f t="shared" si="2"/>
        <v>9.7500000000000003E-2</v>
      </c>
      <c r="H20" s="193">
        <f t="shared" si="2"/>
        <v>7.1999999999999995E-2</v>
      </c>
      <c r="I20" s="193">
        <f t="shared" si="2"/>
        <v>4.65E-2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</sheetData>
  <pageMargins left="0.75" right="0.75" top="1" bottom="1" header="0.5" footer="0.5"/>
  <pageSetup scale="3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B3C3-4425-4E03-9CA2-D0B549F0E41C}">
  <sheetPr codeName="Sheet40"/>
  <dimension ref="A1:AK899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5" width="20.5" customWidth="1"/>
    <col min="6" max="8" width="12.5" customWidth="1"/>
    <col min="9" max="9" width="5.5" customWidth="1"/>
    <col min="10" max="11" width="20.5" customWidth="1"/>
  </cols>
  <sheetData>
    <row r="1" spans="1:37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</row>
    <row r="2" spans="1:37" s="78" customFormat="1" ht="18">
      <c r="A2" s="77"/>
      <c r="B2" s="84" t="s">
        <v>1321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</row>
    <row r="3" spans="1:37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</row>
    <row r="4" spans="1:37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>
      <c r="A6" s="49"/>
      <c r="B6" s="136" t="s">
        <v>1163</v>
      </c>
      <c r="C6" s="59" t="s">
        <v>1177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16" thickBot="1">
      <c r="A7" s="49"/>
      <c r="B7" s="137" t="s">
        <v>1178</v>
      </c>
      <c r="C7" s="56" t="s">
        <v>1179</v>
      </c>
      <c r="D7" s="56"/>
      <c r="E7" s="56"/>
      <c r="F7" s="55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>
      <c r="A10" s="49"/>
      <c r="B10" s="49" t="s">
        <v>1412</v>
      </c>
      <c r="C10" s="49"/>
      <c r="D10" s="49"/>
      <c r="E10" s="49"/>
      <c r="F10" s="49"/>
      <c r="G10" s="49"/>
      <c r="H10" s="140"/>
      <c r="I10" s="140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>
      <c r="A11" s="49"/>
      <c r="B11" s="49" t="s">
        <v>1186</v>
      </c>
      <c r="C11" s="49"/>
      <c r="D11" s="49"/>
      <c r="E11" s="49"/>
      <c r="F11" s="49"/>
      <c r="G11" s="49"/>
      <c r="H11" s="168"/>
      <c r="I11" s="168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>
      <c r="A12" s="49"/>
      <c r="B12" s="49" t="s">
        <v>1180</v>
      </c>
      <c r="C12" s="49"/>
      <c r="D12" s="49"/>
      <c r="E12" s="49"/>
      <c r="F12" s="49"/>
      <c r="G12" s="49"/>
      <c r="H12" s="168"/>
      <c r="I12" s="16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>
      <c r="A13" s="49"/>
      <c r="B13" s="49" t="s">
        <v>1181</v>
      </c>
      <c r="C13" s="49"/>
      <c r="D13" s="49"/>
      <c r="E13" s="49"/>
      <c r="F13" s="49"/>
      <c r="G13" s="49"/>
      <c r="H13" s="168"/>
      <c r="I13" s="16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>
      <c r="A14" s="49"/>
      <c r="B14" s="49"/>
      <c r="C14" s="49"/>
      <c r="D14" s="49"/>
      <c r="E14" s="49"/>
      <c r="F14" s="49"/>
      <c r="G14" s="49"/>
      <c r="H14" s="168"/>
      <c r="I14" s="16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>
      <c r="A15" s="49"/>
      <c r="B15" s="49"/>
      <c r="C15" s="49"/>
      <c r="D15" s="49"/>
      <c r="E15" s="49"/>
      <c r="F15" s="49"/>
      <c r="G15" s="49"/>
      <c r="H15" s="168"/>
      <c r="I15" s="16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</row>
    <row r="16" spans="1:37">
      <c r="A16" s="49"/>
      <c r="B16" s="117"/>
      <c r="C16" s="117" t="s">
        <v>1182</v>
      </c>
      <c r="D16" s="117" t="s">
        <v>1183</v>
      </c>
      <c r="E16" s="117" t="s">
        <v>1184</v>
      </c>
      <c r="F16" s="168"/>
      <c r="G16" s="168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</row>
    <row r="17" spans="1:37">
      <c r="A17" s="49"/>
      <c r="B17" s="117" t="s">
        <v>1185</v>
      </c>
      <c r="C17" s="181">
        <v>120000</v>
      </c>
      <c r="D17" s="196">
        <v>3</v>
      </c>
      <c r="E17" s="182" t="s">
        <v>1171</v>
      </c>
      <c r="F17" s="168"/>
      <c r="G17" s="168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</row>
    <row r="18" spans="1:37">
      <c r="A18" s="49"/>
      <c r="B18" s="49"/>
      <c r="C18" s="49"/>
      <c r="D18" s="49"/>
      <c r="E18" s="49"/>
      <c r="F18" s="49"/>
      <c r="G18" s="49"/>
      <c r="H18" s="168"/>
      <c r="I18" s="16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16" thickBo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</row>
    <row r="20" spans="1:37" ht="14.5" customHeight="1">
      <c r="A20" s="49"/>
      <c r="B20" s="50" t="s">
        <v>1164</v>
      </c>
      <c r="C20" s="108" t="s">
        <v>1165</v>
      </c>
      <c r="D20" s="108" t="s">
        <v>1166</v>
      </c>
      <c r="E20" s="108" t="s">
        <v>1167</v>
      </c>
      <c r="F20" s="108" t="s">
        <v>1168</v>
      </c>
      <c r="G20" s="108" t="s">
        <v>1187</v>
      </c>
      <c r="H20" s="149" t="s">
        <v>1169</v>
      </c>
      <c r="I20" s="128" t="s">
        <v>1170</v>
      </c>
      <c r="J20" s="280"/>
      <c r="K20" s="281" t="s">
        <v>1174</v>
      </c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37" ht="14.5" customHeight="1" thickBot="1">
      <c r="A21" s="167"/>
      <c r="B21" s="49" t="s">
        <v>1123</v>
      </c>
      <c r="C21" s="195">
        <v>23185</v>
      </c>
      <c r="D21" s="195">
        <v>50343</v>
      </c>
      <c r="E21" s="195"/>
      <c r="F21" s="49">
        <v>1</v>
      </c>
      <c r="G21" s="49"/>
      <c r="H21" s="194" t="s">
        <v>1171</v>
      </c>
      <c r="I21" s="170"/>
      <c r="J21" s="150" t="s">
        <v>1173</v>
      </c>
      <c r="K21" s="197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37" ht="14.5" customHeight="1" thickBot="1">
      <c r="A22" s="49"/>
      <c r="B22" s="49" t="s">
        <v>1124</v>
      </c>
      <c r="C22" s="195">
        <v>13636</v>
      </c>
      <c r="D22" s="195">
        <v>22915</v>
      </c>
      <c r="E22" s="195"/>
      <c r="F22" s="49">
        <v>4</v>
      </c>
      <c r="G22" s="49"/>
      <c r="H22" s="194" t="s">
        <v>1172</v>
      </c>
      <c r="I22" s="170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37" ht="14.5" customHeight="1">
      <c r="A23" s="49"/>
      <c r="B23" s="49" t="s">
        <v>332</v>
      </c>
      <c r="C23" s="195">
        <v>16754</v>
      </c>
      <c r="D23" s="195">
        <v>87536</v>
      </c>
      <c r="E23" s="195"/>
      <c r="F23" s="49">
        <v>1</v>
      </c>
      <c r="G23" s="49"/>
      <c r="H23" s="194" t="s">
        <v>1171</v>
      </c>
      <c r="I23" s="170"/>
      <c r="J23" s="282"/>
      <c r="K23" s="281" t="s">
        <v>1176</v>
      </c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37" ht="14.5" customHeight="1" thickBot="1">
      <c r="A24" s="49"/>
      <c r="B24" s="49" t="s">
        <v>1125</v>
      </c>
      <c r="C24" s="195">
        <v>94506</v>
      </c>
      <c r="D24" s="195">
        <v>30244</v>
      </c>
      <c r="E24" s="195"/>
      <c r="F24" s="49">
        <v>4</v>
      </c>
      <c r="G24" s="49"/>
      <c r="H24" s="194" t="s">
        <v>1171</v>
      </c>
      <c r="I24" s="170"/>
      <c r="J24" s="150" t="s">
        <v>1175</v>
      </c>
      <c r="K24" s="197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37" ht="14.5" customHeight="1">
      <c r="A25" s="49"/>
      <c r="B25" s="49" t="s">
        <v>1126</v>
      </c>
      <c r="C25" s="195">
        <v>0</v>
      </c>
      <c r="D25" s="195">
        <v>97373</v>
      </c>
      <c r="E25" s="195"/>
      <c r="F25" s="49">
        <v>2</v>
      </c>
      <c r="G25" s="49"/>
      <c r="H25" s="194" t="s">
        <v>1171</v>
      </c>
      <c r="I25" s="170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spans="1:37" ht="14.5" customHeight="1">
      <c r="A26" s="49"/>
      <c r="B26" s="49" t="s">
        <v>1127</v>
      </c>
      <c r="C26" s="195">
        <v>77137</v>
      </c>
      <c r="D26" s="195">
        <v>71865</v>
      </c>
      <c r="E26" s="195"/>
      <c r="F26" s="49">
        <v>2</v>
      </c>
      <c r="G26" s="49"/>
      <c r="H26" s="194" t="s">
        <v>1171</v>
      </c>
      <c r="I26" s="170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spans="1:37" ht="14.5" customHeight="1">
      <c r="A27" s="49"/>
      <c r="B27" s="49" t="s">
        <v>1128</v>
      </c>
      <c r="C27" s="195">
        <v>58747</v>
      </c>
      <c r="D27" s="195">
        <v>54741</v>
      </c>
      <c r="E27" s="195"/>
      <c r="F27" s="49">
        <v>2</v>
      </c>
      <c r="G27" s="49"/>
      <c r="H27" s="194" t="s">
        <v>1172</v>
      </c>
      <c r="I27" s="170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spans="1:37" ht="14.5" customHeight="1">
      <c r="A28" s="49"/>
      <c r="B28" s="49" t="s">
        <v>1129</v>
      </c>
      <c r="C28" s="195">
        <v>10482</v>
      </c>
      <c r="D28" s="195">
        <v>42534</v>
      </c>
      <c r="E28" s="195"/>
      <c r="F28" s="49">
        <v>2</v>
      </c>
      <c r="G28" s="49"/>
      <c r="H28" s="194" t="s">
        <v>1171</v>
      </c>
      <c r="I28" s="170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spans="1:37" ht="14.5" customHeight="1">
      <c r="A29" s="49"/>
      <c r="B29" s="49" t="s">
        <v>1130</v>
      </c>
      <c r="C29" s="195">
        <v>96573</v>
      </c>
      <c r="D29" s="195">
        <v>45141</v>
      </c>
      <c r="E29" s="195"/>
      <c r="F29" s="49">
        <v>0</v>
      </c>
      <c r="G29" s="49"/>
      <c r="H29" s="194" t="s">
        <v>1171</v>
      </c>
      <c r="I29" s="170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spans="1:37" ht="14.5" customHeight="1">
      <c r="A30" s="49"/>
      <c r="B30" s="49" t="s">
        <v>1131</v>
      </c>
      <c r="C30" s="195">
        <v>48308</v>
      </c>
      <c r="D30" s="195">
        <v>10780</v>
      </c>
      <c r="E30" s="195"/>
      <c r="F30" s="49">
        <v>4</v>
      </c>
      <c r="G30" s="49"/>
      <c r="H30" s="194" t="s">
        <v>1171</v>
      </c>
      <c r="I30" s="170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spans="1:37">
      <c r="A31" s="49"/>
      <c r="B31" s="49" t="s">
        <v>1132</v>
      </c>
      <c r="C31" s="195">
        <v>69772</v>
      </c>
      <c r="D31" s="195">
        <v>23124</v>
      </c>
      <c r="E31" s="195"/>
      <c r="F31" s="49">
        <v>2</v>
      </c>
      <c r="G31" s="49"/>
      <c r="H31" s="194" t="s">
        <v>1172</v>
      </c>
      <c r="I31" s="170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spans="1:37">
      <c r="A32" s="49"/>
      <c r="B32" s="49" t="s">
        <v>1133</v>
      </c>
      <c r="C32" s="195">
        <v>54882</v>
      </c>
      <c r="D32" s="195">
        <v>94857</v>
      </c>
      <c r="E32" s="195"/>
      <c r="F32" s="49">
        <v>3</v>
      </c>
      <c r="G32" s="49"/>
      <c r="H32" s="194" t="s">
        <v>1172</v>
      </c>
      <c r="I32" s="170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spans="1:27">
      <c r="A33" s="49"/>
      <c r="B33" s="49" t="s">
        <v>1134</v>
      </c>
      <c r="C33" s="195">
        <v>42166</v>
      </c>
      <c r="D33" s="195">
        <v>54580</v>
      </c>
      <c r="E33" s="195"/>
      <c r="F33" s="49">
        <v>0</v>
      </c>
      <c r="G33" s="49"/>
      <c r="H33" s="194" t="s">
        <v>1171</v>
      </c>
      <c r="I33" s="170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spans="1:27">
      <c r="A34" s="49"/>
      <c r="B34" s="49" t="s">
        <v>1135</v>
      </c>
      <c r="C34" s="195">
        <v>0</v>
      </c>
      <c r="D34" s="195">
        <v>11699</v>
      </c>
      <c r="E34" s="195"/>
      <c r="F34" s="49">
        <v>4</v>
      </c>
      <c r="G34" s="49"/>
      <c r="H34" s="194" t="s">
        <v>1171</v>
      </c>
      <c r="I34" s="170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spans="1:27">
      <c r="A35" s="49"/>
      <c r="B35" s="49" t="s">
        <v>1136</v>
      </c>
      <c r="C35" s="195">
        <v>49264</v>
      </c>
      <c r="D35" s="195">
        <v>38300</v>
      </c>
      <c r="E35" s="195"/>
      <c r="F35" s="49">
        <v>0</v>
      </c>
      <c r="G35" s="49"/>
      <c r="H35" s="194" t="s">
        <v>1172</v>
      </c>
      <c r="I35" s="170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spans="1:27">
      <c r="A36" s="49"/>
      <c r="B36" s="134" t="s">
        <v>317</v>
      </c>
      <c r="C36" s="195">
        <v>80310</v>
      </c>
      <c r="D36" s="195">
        <v>0</v>
      </c>
      <c r="E36" s="195"/>
      <c r="F36" s="49">
        <v>0</v>
      </c>
      <c r="G36" s="49"/>
      <c r="H36" s="194" t="s">
        <v>1171</v>
      </c>
      <c r="I36" s="170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spans="1:27">
      <c r="A37" s="49"/>
      <c r="B37" s="134" t="s">
        <v>1102</v>
      </c>
      <c r="C37" s="195">
        <v>44649</v>
      </c>
      <c r="D37" s="195">
        <v>71729</v>
      </c>
      <c r="E37" s="195"/>
      <c r="F37" s="49">
        <v>0</v>
      </c>
      <c r="G37" s="49"/>
      <c r="H37" s="194" t="s">
        <v>1172</v>
      </c>
      <c r="I37" s="170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spans="1:27">
      <c r="A38" s="49"/>
      <c r="B38" s="134" t="s">
        <v>337</v>
      </c>
      <c r="C38" s="195">
        <v>5862</v>
      </c>
      <c r="D38" s="195">
        <v>57310</v>
      </c>
      <c r="E38" s="195"/>
      <c r="F38" s="49">
        <v>3</v>
      </c>
      <c r="G38" s="49"/>
      <c r="H38" s="194" t="s">
        <v>1171</v>
      </c>
      <c r="I38" s="170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spans="1:27">
      <c r="A39" s="49"/>
      <c r="B39" s="134" t="s">
        <v>1103</v>
      </c>
      <c r="C39" s="195">
        <v>5000</v>
      </c>
      <c r="D39" s="195">
        <v>93285</v>
      </c>
      <c r="E39" s="195"/>
      <c r="F39" s="49">
        <v>2</v>
      </c>
      <c r="G39" s="49"/>
      <c r="H39" s="194" t="s">
        <v>1171</v>
      </c>
      <c r="I39" s="170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spans="1:27">
      <c r="A40" s="49"/>
      <c r="B40" s="134" t="s">
        <v>314</v>
      </c>
      <c r="C40" s="195">
        <v>29726</v>
      </c>
      <c r="D40" s="195">
        <v>84656</v>
      </c>
      <c r="E40" s="195"/>
      <c r="F40" s="49">
        <v>1</v>
      </c>
      <c r="G40" s="49"/>
      <c r="H40" s="194" t="s">
        <v>1171</v>
      </c>
      <c r="I40" s="170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spans="1:27">
      <c r="A41" s="49"/>
      <c r="B41" s="134" t="s">
        <v>345</v>
      </c>
      <c r="C41" s="195">
        <v>78291</v>
      </c>
      <c r="D41" s="195">
        <v>24447</v>
      </c>
      <c r="E41" s="195"/>
      <c r="F41" s="49">
        <v>2</v>
      </c>
      <c r="G41" s="49"/>
      <c r="H41" s="194" t="s">
        <v>1171</v>
      </c>
      <c r="I41" s="170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spans="1:27">
      <c r="A42" s="49"/>
      <c r="B42" s="134" t="s">
        <v>335</v>
      </c>
      <c r="C42" s="195">
        <v>84535</v>
      </c>
      <c r="D42" s="195">
        <v>78379</v>
      </c>
      <c r="E42" s="195"/>
      <c r="F42" s="49">
        <v>1</v>
      </c>
      <c r="G42" s="49"/>
      <c r="H42" s="194" t="s">
        <v>1172</v>
      </c>
      <c r="I42" s="170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spans="1:27">
      <c r="A43" s="49"/>
      <c r="B43" s="134" t="s">
        <v>1104</v>
      </c>
      <c r="C43" s="195">
        <v>44497</v>
      </c>
      <c r="D43" s="195">
        <v>53743</v>
      </c>
      <c r="E43" s="195"/>
      <c r="F43" s="49">
        <v>0</v>
      </c>
      <c r="G43" s="49"/>
      <c r="H43" s="194" t="s">
        <v>1172</v>
      </c>
      <c r="I43" s="170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spans="1:27">
      <c r="A44" s="49"/>
      <c r="B44" s="134" t="s">
        <v>349</v>
      </c>
      <c r="C44" s="195">
        <v>43539</v>
      </c>
      <c r="D44" s="195">
        <v>22211</v>
      </c>
      <c r="E44" s="195"/>
      <c r="F44" s="49">
        <v>4</v>
      </c>
      <c r="G44" s="49"/>
      <c r="H44" s="194" t="s">
        <v>1172</v>
      </c>
      <c r="I44" s="170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spans="1:27">
      <c r="A45" s="49"/>
      <c r="B45" s="134" t="s">
        <v>1105</v>
      </c>
      <c r="C45" s="195">
        <v>90295</v>
      </c>
      <c r="D45" s="195">
        <v>77743</v>
      </c>
      <c r="E45" s="195"/>
      <c r="F45" s="49">
        <v>0</v>
      </c>
      <c r="G45" s="49"/>
      <c r="H45" s="194" t="s">
        <v>1171</v>
      </c>
      <c r="I45" s="170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spans="1:27">
      <c r="A46" s="49"/>
      <c r="B46" s="134" t="s">
        <v>1113</v>
      </c>
      <c r="C46" s="195">
        <v>75276</v>
      </c>
      <c r="D46" s="195">
        <v>26929</v>
      </c>
      <c r="E46" s="195"/>
      <c r="F46" s="49">
        <v>4</v>
      </c>
      <c r="G46" s="49"/>
      <c r="H46" s="194" t="s">
        <v>1171</v>
      </c>
      <c r="I46" s="170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spans="1:27">
      <c r="A47" s="49"/>
      <c r="B47" s="134" t="s">
        <v>1106</v>
      </c>
      <c r="C47" s="195">
        <v>47240</v>
      </c>
      <c r="D47" s="195">
        <v>80298</v>
      </c>
      <c r="E47" s="195"/>
      <c r="F47" s="49">
        <v>1</v>
      </c>
      <c r="G47" s="49"/>
      <c r="H47" s="194" t="s">
        <v>1172</v>
      </c>
      <c r="I47" s="170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spans="1:27">
      <c r="A48" s="49"/>
      <c r="B48" s="134" t="s">
        <v>1107</v>
      </c>
      <c r="C48" s="195">
        <v>86111</v>
      </c>
      <c r="D48" s="195">
        <v>44490</v>
      </c>
      <c r="E48" s="195"/>
      <c r="F48" s="49">
        <v>1</v>
      </c>
      <c r="G48" s="49"/>
      <c r="H48" s="194" t="s">
        <v>1172</v>
      </c>
      <c r="I48" s="170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spans="1:27">
      <c r="A49" s="49"/>
      <c r="B49" s="134" t="s">
        <v>1112</v>
      </c>
      <c r="C49" s="195">
        <v>63205</v>
      </c>
      <c r="D49" s="195">
        <v>15659</v>
      </c>
      <c r="E49" s="195"/>
      <c r="F49" s="49">
        <v>3</v>
      </c>
      <c r="G49" s="49"/>
      <c r="H49" s="194" t="s">
        <v>1172</v>
      </c>
      <c r="I49" s="170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spans="1:27">
      <c r="A50" s="49"/>
      <c r="B50" s="134" t="s">
        <v>1108</v>
      </c>
      <c r="C50" s="195">
        <v>76959</v>
      </c>
      <c r="D50" s="195">
        <v>30999</v>
      </c>
      <c r="E50" s="195"/>
      <c r="F50" s="49">
        <v>4</v>
      </c>
      <c r="G50" s="49"/>
      <c r="H50" s="194" t="s">
        <v>1171</v>
      </c>
      <c r="I50" s="170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spans="1:27">
      <c r="A51" s="49"/>
      <c r="B51" s="122" t="s">
        <v>319</v>
      </c>
      <c r="C51" s="195">
        <v>52566</v>
      </c>
      <c r="D51" s="195">
        <v>70616</v>
      </c>
      <c r="E51" s="195"/>
      <c r="F51" s="49">
        <v>1</v>
      </c>
      <c r="G51" s="49"/>
      <c r="H51" s="194" t="s">
        <v>1171</v>
      </c>
      <c r="I51" s="170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spans="1:27">
      <c r="A52" s="49"/>
      <c r="B52" s="122" t="s">
        <v>342</v>
      </c>
      <c r="C52" s="195">
        <v>18554</v>
      </c>
      <c r="D52" s="195">
        <v>60052</v>
      </c>
      <c r="E52" s="195"/>
      <c r="F52" s="49">
        <v>1</v>
      </c>
      <c r="G52" s="49"/>
      <c r="H52" s="194" t="s">
        <v>1172</v>
      </c>
      <c r="I52" s="170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spans="1:27">
      <c r="A53" s="49"/>
      <c r="B53" s="122" t="s">
        <v>310</v>
      </c>
      <c r="C53" s="195">
        <v>73290</v>
      </c>
      <c r="D53" s="195">
        <v>29597</v>
      </c>
      <c r="E53" s="195"/>
      <c r="F53" s="49">
        <v>3</v>
      </c>
      <c r="G53" s="49"/>
      <c r="H53" s="194" t="s">
        <v>1171</v>
      </c>
      <c r="I53" s="170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spans="1:27">
      <c r="A54" s="49"/>
      <c r="B54" s="122" t="s">
        <v>322</v>
      </c>
      <c r="C54" s="195">
        <v>7695</v>
      </c>
      <c r="D54" s="195">
        <v>51413</v>
      </c>
      <c r="E54" s="195"/>
      <c r="F54" s="49">
        <v>4</v>
      </c>
      <c r="G54" s="49"/>
      <c r="H54" s="194" t="s">
        <v>1171</v>
      </c>
      <c r="I54" s="170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spans="1:27">
      <c r="A55" s="49"/>
      <c r="B55" s="122" t="s">
        <v>348</v>
      </c>
      <c r="C55" s="195">
        <v>68126</v>
      </c>
      <c r="D55" s="195">
        <v>6135</v>
      </c>
      <c r="E55" s="195"/>
      <c r="F55" s="49">
        <v>3</v>
      </c>
      <c r="G55" s="49"/>
      <c r="H55" s="194" t="s">
        <v>1172</v>
      </c>
      <c r="I55" s="170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 spans="1:27">
      <c r="A56" s="49"/>
      <c r="B56" s="122" t="s">
        <v>326</v>
      </c>
      <c r="C56" s="195">
        <v>29527</v>
      </c>
      <c r="D56" s="195">
        <v>98354</v>
      </c>
      <c r="E56" s="195"/>
      <c r="F56" s="49">
        <v>2</v>
      </c>
      <c r="G56" s="49"/>
      <c r="H56" s="194" t="s">
        <v>1171</v>
      </c>
      <c r="I56" s="170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spans="1:27">
      <c r="A57" s="49"/>
      <c r="B57" s="122" t="s">
        <v>309</v>
      </c>
      <c r="C57" s="195">
        <v>38557</v>
      </c>
      <c r="D57" s="195">
        <v>76666</v>
      </c>
      <c r="E57" s="195"/>
      <c r="F57" s="49">
        <v>1</v>
      </c>
      <c r="G57" s="49"/>
      <c r="H57" s="194" t="s">
        <v>1171</v>
      </c>
      <c r="I57" s="170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 spans="1:27">
      <c r="A58" s="49"/>
      <c r="B58" s="122" t="s">
        <v>330</v>
      </c>
      <c r="C58" s="195">
        <v>8101</v>
      </c>
      <c r="D58" s="195">
        <v>59876</v>
      </c>
      <c r="E58" s="195"/>
      <c r="F58" s="49">
        <v>2</v>
      </c>
      <c r="G58" s="49"/>
      <c r="H58" s="194" t="s">
        <v>1172</v>
      </c>
      <c r="I58" s="170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 spans="1:27">
      <c r="A59" s="49"/>
      <c r="B59" s="122" t="s">
        <v>321</v>
      </c>
      <c r="C59" s="195">
        <v>15217</v>
      </c>
      <c r="D59" s="195">
        <v>0</v>
      </c>
      <c r="E59" s="195"/>
      <c r="F59" s="49">
        <v>1</v>
      </c>
      <c r="G59" s="49"/>
      <c r="H59" s="194" t="s">
        <v>1172</v>
      </c>
      <c r="I59" s="170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 spans="1:27">
      <c r="A60" s="49"/>
      <c r="B60" s="122" t="s">
        <v>323</v>
      </c>
      <c r="C60" s="195">
        <v>1539</v>
      </c>
      <c r="D60" s="195">
        <v>29582</v>
      </c>
      <c r="E60" s="195"/>
      <c r="F60" s="49">
        <v>2</v>
      </c>
      <c r="G60" s="49"/>
      <c r="H60" s="194" t="s">
        <v>1172</v>
      </c>
      <c r="I60" s="170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 spans="1:27">
      <c r="A61" s="49"/>
      <c r="B61" s="122" t="s">
        <v>343</v>
      </c>
      <c r="C61" s="195">
        <v>28778</v>
      </c>
      <c r="D61" s="195">
        <v>76311</v>
      </c>
      <c r="E61" s="195"/>
      <c r="F61" s="49">
        <v>1</v>
      </c>
      <c r="G61" s="49"/>
      <c r="H61" s="194" t="s">
        <v>1171</v>
      </c>
      <c r="I61" s="170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</row>
    <row r="62" spans="1:27">
      <c r="A62" s="49"/>
      <c r="B62" s="122" t="s">
        <v>325</v>
      </c>
      <c r="C62" s="195">
        <v>30916</v>
      </c>
      <c r="D62" s="195">
        <v>97176</v>
      </c>
      <c r="E62" s="195"/>
      <c r="F62" s="49">
        <v>0</v>
      </c>
      <c r="G62" s="49"/>
      <c r="H62" s="194" t="s">
        <v>1171</v>
      </c>
      <c r="I62" s="170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 spans="1:27">
      <c r="A63" s="49"/>
      <c r="B63" s="122" t="s">
        <v>337</v>
      </c>
      <c r="C63" s="195">
        <v>28918</v>
      </c>
      <c r="D63" s="195">
        <v>35317</v>
      </c>
      <c r="E63" s="195"/>
      <c r="F63" s="49">
        <v>4</v>
      </c>
      <c r="G63" s="49"/>
      <c r="H63" s="194" t="s">
        <v>1171</v>
      </c>
      <c r="I63" s="170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 spans="1:27">
      <c r="A64" s="49"/>
      <c r="B64" s="122" t="s">
        <v>327</v>
      </c>
      <c r="C64" s="195">
        <v>10464</v>
      </c>
      <c r="D64" s="195">
        <v>30898</v>
      </c>
      <c r="E64" s="195"/>
      <c r="F64" s="49">
        <v>3</v>
      </c>
      <c r="G64" s="49"/>
      <c r="H64" s="194" t="s">
        <v>1171</v>
      </c>
      <c r="I64" s="170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 spans="1:27">
      <c r="A65" s="49"/>
      <c r="B65" s="122" t="s">
        <v>353</v>
      </c>
      <c r="C65" s="195">
        <v>13616</v>
      </c>
      <c r="D65" s="195">
        <v>4026</v>
      </c>
      <c r="E65" s="195"/>
      <c r="F65" s="49">
        <v>1</v>
      </c>
      <c r="G65" s="49"/>
      <c r="H65" s="194" t="s">
        <v>1171</v>
      </c>
      <c r="I65" s="170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 spans="1:27">
      <c r="A66" s="49"/>
      <c r="B66" s="122" t="s">
        <v>344</v>
      </c>
      <c r="C66" s="195">
        <v>27686</v>
      </c>
      <c r="D66" s="195">
        <v>89099</v>
      </c>
      <c r="E66" s="195"/>
      <c r="F66" s="49">
        <v>2</v>
      </c>
      <c r="G66" s="49"/>
      <c r="H66" s="194" t="s">
        <v>1171</v>
      </c>
      <c r="I66" s="170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</row>
    <row r="67" spans="1:27">
      <c r="A67" s="49"/>
      <c r="B67" s="122" t="s">
        <v>354</v>
      </c>
      <c r="C67" s="195">
        <v>62778</v>
      </c>
      <c r="D67" s="195">
        <v>48712</v>
      </c>
      <c r="E67" s="195"/>
      <c r="F67" s="49">
        <v>1</v>
      </c>
      <c r="G67" s="49"/>
      <c r="H67" s="194" t="s">
        <v>1171</v>
      </c>
      <c r="I67" s="170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</row>
    <row r="68" spans="1:27">
      <c r="A68" s="49"/>
      <c r="B68" s="122" t="s">
        <v>1410</v>
      </c>
      <c r="C68" s="195">
        <v>83182</v>
      </c>
      <c r="D68" s="195">
        <v>81647</v>
      </c>
      <c r="E68" s="195"/>
      <c r="F68" s="49">
        <v>1</v>
      </c>
      <c r="G68" s="49"/>
      <c r="H68" s="194" t="s">
        <v>1171</v>
      </c>
      <c r="I68" s="170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</row>
    <row r="69" spans="1:27">
      <c r="A69" s="49"/>
      <c r="B69" s="122" t="s">
        <v>345</v>
      </c>
      <c r="C69" s="195">
        <v>44346</v>
      </c>
      <c r="D69" s="195">
        <v>22843</v>
      </c>
      <c r="E69" s="195"/>
      <c r="F69" s="49">
        <v>3</v>
      </c>
      <c r="G69" s="49"/>
      <c r="H69" s="194" t="s">
        <v>1172</v>
      </c>
      <c r="I69" s="170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</row>
    <row r="70" spans="1:27">
      <c r="A70" s="49"/>
      <c r="B70" s="122" t="s">
        <v>311</v>
      </c>
      <c r="C70" s="195">
        <v>7757</v>
      </c>
      <c r="D70" s="195">
        <v>14223</v>
      </c>
      <c r="E70" s="195"/>
      <c r="F70" s="49">
        <v>4</v>
      </c>
      <c r="G70" s="49"/>
      <c r="H70" s="194" t="s">
        <v>1171</v>
      </c>
      <c r="I70" s="170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  <row r="71" spans="1:27">
      <c r="A71" s="49"/>
      <c r="B71" s="122" t="s">
        <v>331</v>
      </c>
      <c r="C71" s="195">
        <v>31994</v>
      </c>
      <c r="D71" s="195">
        <v>54368</v>
      </c>
      <c r="E71" s="195"/>
      <c r="F71" s="49">
        <v>3</v>
      </c>
      <c r="G71" s="49"/>
      <c r="H71" s="194" t="s">
        <v>1171</v>
      </c>
      <c r="I71" s="170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</row>
    <row r="72" spans="1:27">
      <c r="A72" s="49"/>
      <c r="B72" s="170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</row>
    <row r="73" spans="1:27">
      <c r="A73" s="49"/>
      <c r="B73" s="170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</row>
    <row r="74" spans="1:27">
      <c r="A74" s="49"/>
      <c r="B74" s="170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</row>
    <row r="75" spans="1:27">
      <c r="A75" s="49"/>
      <c r="B75" s="170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</row>
    <row r="76" spans="1:27">
      <c r="A76" s="49"/>
      <c r="B76" s="170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</row>
    <row r="77" spans="1:27">
      <c r="A77" s="49"/>
      <c r="B77" s="170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</row>
    <row r="78" spans="1:27">
      <c r="A78" s="49"/>
      <c r="B78" s="170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</row>
    <row r="79" spans="1:27">
      <c r="A79" s="49"/>
      <c r="B79" s="170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</row>
    <row r="80" spans="1:27">
      <c r="A80" s="49"/>
      <c r="B80" s="170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</row>
    <row r="81" spans="1:20">
      <c r="A81" s="49"/>
      <c r="B81" s="170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</row>
    <row r="82" spans="1:20">
      <c r="A82" s="49"/>
      <c r="B82" s="170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</row>
    <row r="83" spans="1:20">
      <c r="A83" s="49"/>
      <c r="B83" s="170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</row>
    <row r="84" spans="1:20">
      <c r="A84" s="49"/>
      <c r="B84" s="170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</row>
    <row r="85" spans="1:20">
      <c r="A85" s="49"/>
      <c r="B85" s="170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</row>
    <row r="86" spans="1:20">
      <c r="A86" s="49"/>
      <c r="B86" s="170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</row>
    <row r="87" spans="1:20">
      <c r="A87" s="49"/>
      <c r="B87" s="170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</row>
    <row r="88" spans="1:20">
      <c r="A88" s="49"/>
      <c r="B88" s="170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</row>
    <row r="89" spans="1:20">
      <c r="A89" s="49"/>
      <c r="B89" s="170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</row>
    <row r="90" spans="1:20">
      <c r="A90" s="49"/>
      <c r="B90" s="170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</row>
    <row r="91" spans="1:20">
      <c r="A91" s="49"/>
      <c r="B91" s="170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</row>
    <row r="92" spans="1:20">
      <c r="A92" s="49"/>
      <c r="B92" s="170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</row>
    <row r="93" spans="1:20">
      <c r="A93" s="49"/>
      <c r="B93" s="170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</row>
    <row r="94" spans="1:20">
      <c r="A94" s="49"/>
      <c r="B94" s="170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</row>
    <row r="95" spans="1:20">
      <c r="A95" s="49"/>
      <c r="B95" s="170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</row>
    <row r="96" spans="1:20">
      <c r="A96" s="49"/>
      <c r="B96" s="170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</row>
    <row r="97" spans="1:20">
      <c r="A97" s="49"/>
      <c r="B97" s="170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</row>
    <row r="98" spans="1:20">
      <c r="A98" s="49"/>
      <c r="B98" s="170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</row>
    <row r="99" spans="1:20">
      <c r="A99" s="49"/>
      <c r="B99" s="170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</row>
    <row r="100" spans="1:20">
      <c r="A100" s="49"/>
      <c r="B100" s="170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</row>
    <row r="101" spans="1:20">
      <c r="A101" s="49"/>
      <c r="B101" s="170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</row>
    <row r="102" spans="1:20">
      <c r="A102" s="49"/>
      <c r="B102" s="170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</row>
    <row r="103" spans="1:20">
      <c r="A103" s="49"/>
      <c r="B103" s="170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</row>
    <row r="104" spans="1:20">
      <c r="A104" s="49"/>
      <c r="B104" s="170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</row>
    <row r="105" spans="1:20">
      <c r="A105" s="49"/>
      <c r="B105" s="170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</row>
    <row r="106" spans="1:20">
      <c r="A106" s="49"/>
      <c r="B106" s="170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</row>
    <row r="107" spans="1:20">
      <c r="A107" s="49"/>
      <c r="B107" s="170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</row>
    <row r="108" spans="1:20">
      <c r="A108" s="49"/>
      <c r="B108" s="170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</row>
    <row r="109" spans="1:20">
      <c r="A109" s="49"/>
      <c r="B109" s="170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</row>
    <row r="110" spans="1:20">
      <c r="A110" s="49"/>
      <c r="B110" s="170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</row>
    <row r="111" spans="1:20">
      <c r="A111" s="49"/>
      <c r="B111" s="170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</row>
    <row r="112" spans="1:20">
      <c r="A112" s="49"/>
      <c r="B112" s="170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</row>
    <row r="113" spans="1:20">
      <c r="A113" s="49"/>
      <c r="B113" s="170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</row>
    <row r="114" spans="1:20">
      <c r="A114" s="49"/>
      <c r="B114" s="170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</row>
    <row r="115" spans="1:20">
      <c r="A115" s="49"/>
      <c r="B115" s="170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</row>
    <row r="116" spans="1:20">
      <c r="A116" s="49"/>
      <c r="B116" s="170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</row>
    <row r="117" spans="1:20">
      <c r="A117" s="49"/>
      <c r="B117" s="170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</row>
    <row r="118" spans="1:20">
      <c r="A118" s="49"/>
      <c r="B118" s="170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</row>
    <row r="119" spans="1:20">
      <c r="A119" s="49"/>
      <c r="B119" s="170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</row>
    <row r="120" spans="1:20">
      <c r="A120" s="49"/>
      <c r="B120" s="170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</row>
    <row r="121" spans="1:20">
      <c r="A121" s="49"/>
      <c r="B121" s="170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</row>
    <row r="122" spans="1:20">
      <c r="A122" s="49"/>
      <c r="B122" s="170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</row>
    <row r="123" spans="1:20">
      <c r="A123" s="49"/>
      <c r="B123" s="170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</row>
    <row r="124" spans="1:20">
      <c r="A124" s="49"/>
      <c r="B124" s="170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</row>
    <row r="125" spans="1:20">
      <c r="A125" s="49"/>
      <c r="B125" s="170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</row>
    <row r="126" spans="1:20">
      <c r="A126" s="49"/>
      <c r="B126" s="170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</row>
    <row r="127" spans="1:20">
      <c r="A127" s="49"/>
      <c r="B127" s="170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</row>
    <row r="128" spans="1:20">
      <c r="A128" s="49"/>
      <c r="B128" s="170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</row>
    <row r="129" spans="1:20">
      <c r="A129" s="49"/>
      <c r="B129" s="170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</row>
    <row r="130" spans="1:20">
      <c r="A130" s="49"/>
      <c r="B130" s="170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</row>
    <row r="131" spans="1:20">
      <c r="A131" s="49"/>
      <c r="B131" s="170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</row>
    <row r="132" spans="1:20">
      <c r="A132" s="49"/>
      <c r="B132" s="170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</row>
    <row r="133" spans="1:20">
      <c r="A133" s="49"/>
      <c r="B133" s="170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</row>
    <row r="134" spans="1:20">
      <c r="A134" s="49"/>
      <c r="B134" s="170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</row>
    <row r="135" spans="1:20">
      <c r="A135" s="49"/>
      <c r="B135" s="170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</row>
    <row r="136" spans="1:20">
      <c r="A136" s="49"/>
      <c r="B136" s="170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</row>
    <row r="137" spans="1:20">
      <c r="A137" s="49"/>
      <c r="B137" s="170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</row>
    <row r="138" spans="1:20">
      <c r="A138" s="49"/>
      <c r="B138" s="170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</row>
    <row r="139" spans="1:20">
      <c r="A139" s="49"/>
      <c r="B139" s="170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</row>
    <row r="140" spans="1:20">
      <c r="A140" s="49"/>
      <c r="B140" s="170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</row>
    <row r="141" spans="1:20">
      <c r="A141" s="49"/>
      <c r="B141" s="170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</row>
    <row r="142" spans="1:20">
      <c r="A142" s="49"/>
      <c r="B142" s="170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</row>
    <row r="143" spans="1:20">
      <c r="A143" s="49"/>
      <c r="B143" s="170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</row>
    <row r="144" spans="1:20">
      <c r="A144" s="49"/>
      <c r="B144" s="170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</row>
    <row r="145" spans="1:20">
      <c r="A145" s="49"/>
      <c r="B145" s="170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</row>
    <row r="146" spans="1:20">
      <c r="A146" s="49"/>
      <c r="B146" s="170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</row>
    <row r="147" spans="1:20">
      <c r="A147" s="49"/>
      <c r="B147" s="170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</row>
    <row r="148" spans="1:20">
      <c r="A148" s="49"/>
      <c r="B148" s="170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1:20">
      <c r="A149" s="49"/>
      <c r="B149" s="170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1:20">
      <c r="A150" s="49"/>
      <c r="B150" s="170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1:20">
      <c r="A151" s="49"/>
      <c r="B151" s="170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1:20">
      <c r="A152" s="49"/>
      <c r="B152" s="170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1:20">
      <c r="A153" s="49"/>
      <c r="B153" s="170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1:20">
      <c r="A154" s="49"/>
      <c r="B154" s="170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1:20">
      <c r="A155" s="49"/>
      <c r="B155" s="170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1:20">
      <c r="A156" s="49"/>
      <c r="B156" s="170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1:20">
      <c r="A157" s="49"/>
      <c r="B157" s="170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1:20">
      <c r="A158" s="49"/>
      <c r="B158" s="170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59" spans="1:20">
      <c r="A159" s="49"/>
      <c r="B159" s="170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</row>
    <row r="160" spans="1:20">
      <c r="A160" s="49"/>
      <c r="B160" s="170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</row>
    <row r="161" spans="1:20">
      <c r="A161" s="49"/>
      <c r="B161" s="170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</row>
    <row r="162" spans="1:20">
      <c r="A162" s="49"/>
      <c r="B162" s="170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</row>
    <row r="163" spans="1:20">
      <c r="A163" s="49"/>
      <c r="B163" s="170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</row>
    <row r="164" spans="1:20">
      <c r="A164" s="49"/>
      <c r="B164" s="170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</row>
    <row r="165" spans="1:20">
      <c r="A165" s="49"/>
      <c r="B165" s="170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</row>
    <row r="166" spans="1:20">
      <c r="A166" s="49"/>
      <c r="B166" s="170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</row>
    <row r="167" spans="1:20">
      <c r="A167" s="49"/>
      <c r="B167" s="170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</row>
    <row r="168" spans="1:20">
      <c r="A168" s="49"/>
      <c r="B168" s="170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</row>
    <row r="169" spans="1:20">
      <c r="A169" s="49"/>
      <c r="B169" s="170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</row>
    <row r="170" spans="1:20">
      <c r="A170" s="49"/>
      <c r="B170" s="170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</row>
    <row r="171" spans="1:20">
      <c r="A171" s="49"/>
      <c r="B171" s="170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</row>
    <row r="172" spans="1:20">
      <c r="A172" s="49"/>
      <c r="B172" s="170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</row>
    <row r="173" spans="1:20">
      <c r="A173" s="49"/>
      <c r="B173" s="170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</row>
    <row r="174" spans="1:20">
      <c r="A174" s="49"/>
      <c r="B174" s="170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</row>
    <row r="175" spans="1:20">
      <c r="A175" s="49"/>
      <c r="B175" s="170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</row>
    <row r="176" spans="1:20">
      <c r="A176" s="49"/>
      <c r="B176" s="170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</row>
    <row r="177" spans="1:20">
      <c r="A177" s="49"/>
      <c r="B177" s="170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</row>
    <row r="178" spans="1:20">
      <c r="A178" s="49"/>
      <c r="B178" s="170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</row>
    <row r="179" spans="1:20">
      <c r="A179" s="49"/>
      <c r="B179" s="170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</row>
    <row r="180" spans="1:20">
      <c r="A180" s="49"/>
      <c r="B180" s="170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</row>
    <row r="181" spans="1:20">
      <c r="A181" s="49"/>
      <c r="B181" s="170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</row>
    <row r="182" spans="1:20">
      <c r="A182" s="49"/>
      <c r="B182" s="170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</row>
    <row r="183" spans="1:20">
      <c r="A183" s="49"/>
      <c r="B183" s="170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</row>
    <row r="184" spans="1:20">
      <c r="A184" s="49"/>
      <c r="B184" s="170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</row>
    <row r="185" spans="1:20">
      <c r="A185" s="49"/>
      <c r="B185" s="170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</row>
    <row r="186" spans="1:20">
      <c r="A186" s="49"/>
      <c r="B186" s="170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</row>
    <row r="187" spans="1:20">
      <c r="A187" s="49"/>
      <c r="B187" s="170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</row>
    <row r="188" spans="1:20">
      <c r="A188" s="49"/>
      <c r="B188" s="170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</row>
    <row r="189" spans="1:20">
      <c r="A189" s="49"/>
      <c r="B189" s="170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</row>
    <row r="190" spans="1:20">
      <c r="A190" s="49"/>
      <c r="B190" s="170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</row>
    <row r="191" spans="1:20">
      <c r="A191" s="49"/>
      <c r="B191" s="170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</row>
    <row r="192" spans="1:20">
      <c r="A192" s="49"/>
      <c r="B192" s="170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</row>
    <row r="193" spans="1:20">
      <c r="A193" s="49"/>
      <c r="B193" s="170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1:20">
      <c r="A194" s="49"/>
      <c r="B194" s="170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1:20">
      <c r="A195" s="49"/>
      <c r="B195" s="170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1:20">
      <c r="A196" s="49"/>
      <c r="B196" s="170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1:20">
      <c r="A197" s="49"/>
      <c r="B197" s="170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1:20">
      <c r="A198" s="49"/>
      <c r="B198" s="170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1:20">
      <c r="A199" s="49"/>
      <c r="B199" s="170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1:20">
      <c r="A200" s="49"/>
      <c r="B200" s="170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1:20">
      <c r="A201" s="49"/>
      <c r="B201" s="170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1:20">
      <c r="A202" s="49"/>
      <c r="B202" s="170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1:20">
      <c r="A203" s="49"/>
      <c r="B203" s="170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1:20">
      <c r="A204" s="49"/>
      <c r="B204" s="170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1:20">
      <c r="A205" s="49"/>
      <c r="B205" s="170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1:20">
      <c r="A206" s="49"/>
      <c r="B206" s="170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7" spans="1:20">
      <c r="A207" s="49"/>
      <c r="B207" s="170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</row>
    <row r="208" spans="1:20">
      <c r="A208" s="49"/>
      <c r="B208" s="170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</row>
    <row r="209" spans="1:20">
      <c r="A209" s="49"/>
      <c r="B209" s="170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</row>
    <row r="210" spans="1:20">
      <c r="A210" s="49"/>
      <c r="B210" s="170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</row>
    <row r="211" spans="1:20">
      <c r="A211" s="49"/>
      <c r="B211" s="170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</row>
    <row r="212" spans="1:20">
      <c r="A212" s="49"/>
      <c r="B212" s="170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</row>
    <row r="213" spans="1:20">
      <c r="A213" s="49"/>
      <c r="B213" s="170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</row>
    <row r="214" spans="1:20">
      <c r="A214" s="49"/>
      <c r="B214" s="170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</row>
    <row r="215" spans="1:20">
      <c r="A215" s="49"/>
      <c r="B215" s="170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</row>
    <row r="216" spans="1:20">
      <c r="A216" s="49"/>
      <c r="B216" s="170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</row>
    <row r="217" spans="1:20">
      <c r="A217" s="49"/>
      <c r="B217" s="170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</row>
    <row r="218" spans="1:20">
      <c r="A218" s="49"/>
      <c r="B218" s="170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</row>
    <row r="219" spans="1:20">
      <c r="A219" s="49"/>
      <c r="B219" s="170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</row>
    <row r="220" spans="1:20">
      <c r="A220" s="49"/>
      <c r="B220" s="170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</row>
    <row r="221" spans="1:20">
      <c r="A221" s="49"/>
      <c r="B221" s="170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</row>
    <row r="222" spans="1:20">
      <c r="A222" s="49"/>
      <c r="B222" s="170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</row>
    <row r="223" spans="1:20">
      <c r="A223" s="49"/>
      <c r="B223" s="170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</row>
    <row r="224" spans="1:20">
      <c r="A224" s="49"/>
      <c r="B224" s="170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</row>
    <row r="225" spans="1:20">
      <c r="A225" s="49"/>
      <c r="B225" s="170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</row>
    <row r="226" spans="1:20">
      <c r="A226" s="49"/>
      <c r="B226" s="170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</row>
    <row r="227" spans="1:20">
      <c r="A227" s="49"/>
      <c r="B227" s="170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</row>
    <row r="228" spans="1:20">
      <c r="A228" s="49"/>
      <c r="B228" s="170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</row>
    <row r="229" spans="1:20">
      <c r="A229" s="49"/>
      <c r="B229" s="170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</row>
    <row r="230" spans="1:20">
      <c r="A230" s="49"/>
      <c r="B230" s="170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</row>
    <row r="231" spans="1:20">
      <c r="A231" s="49"/>
      <c r="B231" s="170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</row>
    <row r="232" spans="1:20">
      <c r="A232" s="49"/>
      <c r="B232" s="170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</row>
    <row r="233" spans="1:20">
      <c r="A233" s="49"/>
      <c r="B233" s="170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</row>
    <row r="234" spans="1:20">
      <c r="A234" s="49"/>
      <c r="B234" s="170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</row>
    <row r="235" spans="1:20">
      <c r="A235" s="49"/>
      <c r="B235" s="170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</row>
    <row r="236" spans="1:20">
      <c r="A236" s="49"/>
      <c r="B236" s="170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</row>
    <row r="237" spans="1:20">
      <c r="A237" s="49"/>
      <c r="B237" s="170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</row>
    <row r="238" spans="1:20">
      <c r="A238" s="49"/>
      <c r="B238" s="170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</row>
    <row r="239" spans="1:20">
      <c r="A239" s="49"/>
      <c r="B239" s="170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</row>
    <row r="240" spans="1:20">
      <c r="A240" s="49"/>
      <c r="B240" s="170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</row>
    <row r="241" spans="1:20">
      <c r="A241" s="49"/>
      <c r="B241" s="170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</row>
    <row r="242" spans="1:20">
      <c r="A242" s="49"/>
      <c r="B242" s="170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</row>
    <row r="243" spans="1:20">
      <c r="A243" s="49"/>
      <c r="B243" s="170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</row>
    <row r="244" spans="1:20">
      <c r="A244" s="49"/>
      <c r="B244" s="170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</row>
    <row r="245" spans="1:20">
      <c r="A245" s="49"/>
      <c r="B245" s="170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</row>
    <row r="246" spans="1:20">
      <c r="A246" s="49"/>
      <c r="B246" s="170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</row>
    <row r="247" spans="1:20">
      <c r="A247" s="49"/>
      <c r="B247" s="170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</row>
    <row r="248" spans="1:20">
      <c r="A248" s="49"/>
      <c r="B248" s="170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</row>
    <row r="249" spans="1:20">
      <c r="A249" s="49"/>
      <c r="B249" s="170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</row>
    <row r="250" spans="1:20">
      <c r="A250" s="49"/>
      <c r="B250" s="170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</row>
    <row r="251" spans="1:20">
      <c r="A251" s="49"/>
      <c r="B251" s="170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</row>
    <row r="252" spans="1:20">
      <c r="A252" s="49"/>
      <c r="B252" s="170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</row>
    <row r="253" spans="1:20">
      <c r="A253" s="49"/>
      <c r="B253" s="170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</row>
    <row r="254" spans="1:20">
      <c r="A254" s="49"/>
      <c r="B254" s="170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</row>
    <row r="255" spans="1:20">
      <c r="A255" s="49"/>
      <c r="B255" s="170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</row>
    <row r="256" spans="1:20">
      <c r="A256" s="49"/>
      <c r="B256" s="170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</row>
    <row r="257" spans="1:20">
      <c r="A257" s="49"/>
      <c r="B257" s="170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</row>
    <row r="258" spans="1:20">
      <c r="A258" s="49"/>
      <c r="B258" s="170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</row>
    <row r="259" spans="1:20">
      <c r="A259" s="49"/>
      <c r="B259" s="170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</row>
    <row r="260" spans="1:20">
      <c r="A260" s="49"/>
      <c r="B260" s="170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</row>
    <row r="261" spans="1:20">
      <c r="A261" s="49"/>
      <c r="B261" s="170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</row>
    <row r="262" spans="1:20">
      <c r="A262" s="49"/>
      <c r="B262" s="170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</row>
    <row r="263" spans="1:20">
      <c r="A263" s="49"/>
      <c r="B263" s="170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</row>
    <row r="264" spans="1:20">
      <c r="A264" s="49"/>
      <c r="B264" s="170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</row>
    <row r="265" spans="1:20">
      <c r="A265" s="49"/>
      <c r="B265" s="170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</row>
    <row r="266" spans="1:20">
      <c r="A266" s="49"/>
      <c r="B266" s="170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</row>
    <row r="267" spans="1:20">
      <c r="A267" s="49"/>
      <c r="B267" s="170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</row>
    <row r="268" spans="1:20">
      <c r="A268" s="49"/>
      <c r="B268" s="170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</row>
    <row r="269" spans="1:20">
      <c r="A269" s="49"/>
      <c r="B269" s="170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</row>
    <row r="270" spans="1:20">
      <c r="A270" s="49"/>
      <c r="B270" s="170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</row>
    <row r="271" spans="1:20">
      <c r="A271" s="49"/>
      <c r="B271" s="170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</row>
    <row r="272" spans="1:20">
      <c r="A272" s="49"/>
      <c r="B272" s="170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</row>
    <row r="273" spans="1:20">
      <c r="A273" s="49"/>
      <c r="B273" s="170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</row>
    <row r="274" spans="1:20">
      <c r="A274" s="49"/>
      <c r="B274" s="170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</row>
    <row r="275" spans="1:20">
      <c r="A275" s="49"/>
      <c r="B275" s="170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</row>
    <row r="276" spans="1:20">
      <c r="A276" s="49"/>
      <c r="B276" s="170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</row>
    <row r="277" spans="1:20">
      <c r="A277" s="49"/>
      <c r="B277" s="170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</row>
    <row r="278" spans="1:20">
      <c r="A278" s="49"/>
      <c r="B278" s="170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</row>
    <row r="279" spans="1:20">
      <c r="A279" s="49"/>
      <c r="B279" s="170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</row>
    <row r="280" spans="1:20">
      <c r="A280" s="49"/>
      <c r="B280" s="170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</row>
    <row r="281" spans="1:20">
      <c r="A281" s="49"/>
      <c r="B281" s="170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</row>
    <row r="282" spans="1:20">
      <c r="A282" s="49"/>
      <c r="B282" s="170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</row>
    <row r="283" spans="1:20">
      <c r="A283" s="49"/>
      <c r="B283" s="170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</row>
    <row r="284" spans="1:20">
      <c r="A284" s="49"/>
      <c r="B284" s="170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</row>
    <row r="285" spans="1:20">
      <c r="A285" s="49"/>
      <c r="B285" s="170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</row>
    <row r="286" spans="1:20">
      <c r="A286" s="49"/>
      <c r="B286" s="170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</row>
    <row r="287" spans="1:20">
      <c r="A287" s="49"/>
      <c r="B287" s="170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</row>
    <row r="288" spans="1:20">
      <c r="A288" s="49"/>
      <c r="B288" s="170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</row>
    <row r="289" spans="1:20">
      <c r="A289" s="49"/>
      <c r="B289" s="170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</row>
    <row r="290" spans="1:20">
      <c r="A290" s="49"/>
      <c r="B290" s="170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</row>
    <row r="291" spans="1:20">
      <c r="A291" s="49"/>
      <c r="B291" s="170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</row>
    <row r="292" spans="1:20">
      <c r="A292" s="49"/>
      <c r="B292" s="170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</row>
    <row r="293" spans="1:20">
      <c r="A293" s="49"/>
      <c r="B293" s="170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</row>
    <row r="294" spans="1:20">
      <c r="A294" s="49"/>
      <c r="B294" s="170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</row>
    <row r="295" spans="1:20">
      <c r="A295" s="49"/>
      <c r="B295" s="170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</row>
    <row r="296" spans="1:20">
      <c r="A296" s="49"/>
      <c r="B296" s="170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</row>
    <row r="297" spans="1:20">
      <c r="A297" s="49"/>
      <c r="B297" s="170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</row>
    <row r="298" spans="1:20">
      <c r="A298" s="49"/>
      <c r="B298" s="170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</row>
    <row r="299" spans="1:20">
      <c r="A299" s="49"/>
      <c r="B299" s="170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</row>
    <row r="300" spans="1:20">
      <c r="A300" s="49"/>
      <c r="B300" s="170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</row>
    <row r="301" spans="1:20">
      <c r="B301" s="170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</row>
    <row r="302" spans="1:20">
      <c r="B302" s="170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</row>
    <row r="303" spans="1:20">
      <c r="B303" s="170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</row>
    <row r="304" spans="1:20">
      <c r="B304" s="170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</row>
    <row r="305" spans="2:20">
      <c r="B305" s="170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</row>
    <row r="306" spans="2:20">
      <c r="B306" s="170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</row>
    <row r="307" spans="2:20">
      <c r="B307" s="170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</row>
    <row r="308" spans="2:20">
      <c r="B308" s="170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</row>
    <row r="309" spans="2:20">
      <c r="B309" s="170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</row>
    <row r="310" spans="2:20">
      <c r="B310" s="170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</row>
    <row r="311" spans="2:20">
      <c r="B311" s="170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</row>
    <row r="312" spans="2:20">
      <c r="B312" s="170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</row>
    <row r="313" spans="2:20">
      <c r="B313" s="170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</row>
    <row r="314" spans="2:20">
      <c r="B314" s="170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</row>
    <row r="315" spans="2:20">
      <c r="B315" s="170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</row>
    <row r="316" spans="2:20">
      <c r="B316" s="170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</row>
    <row r="317" spans="2:20">
      <c r="B317" s="170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</row>
    <row r="318" spans="2:20">
      <c r="B318" s="170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</row>
    <row r="319" spans="2:20">
      <c r="B319" s="170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</row>
    <row r="320" spans="2:20">
      <c r="B320" s="170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</row>
    <row r="321" spans="2:20">
      <c r="B321" s="170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</row>
    <row r="322" spans="2:20">
      <c r="B322" s="170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</row>
    <row r="323" spans="2:20">
      <c r="B323" s="170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</row>
    <row r="324" spans="2:20">
      <c r="B324" s="170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</row>
    <row r="325" spans="2:20">
      <c r="B325" s="170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</row>
    <row r="326" spans="2:20">
      <c r="B326" s="170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</row>
    <row r="327" spans="2:20">
      <c r="B327" s="170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</row>
    <row r="328" spans="2:20">
      <c r="B328" s="170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</row>
    <row r="329" spans="2:20">
      <c r="B329" s="170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</row>
    <row r="330" spans="2:20">
      <c r="B330" s="170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</row>
    <row r="331" spans="2:20">
      <c r="B331" s="170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</row>
    <row r="332" spans="2:20">
      <c r="B332" s="170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</row>
    <row r="333" spans="2:20">
      <c r="B333" s="170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</row>
    <row r="334" spans="2:20">
      <c r="B334" s="170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</row>
    <row r="335" spans="2:20">
      <c r="B335" s="170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</row>
    <row r="336" spans="2:20">
      <c r="B336" s="170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</row>
    <row r="337" spans="2:20">
      <c r="B337" s="170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</row>
    <row r="338" spans="2:20">
      <c r="B338" s="170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</row>
    <row r="339" spans="2:20">
      <c r="B339" s="170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</row>
    <row r="340" spans="2:20">
      <c r="B340" s="170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</row>
    <row r="341" spans="2:20">
      <c r="B341" s="170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</row>
    <row r="342" spans="2:20">
      <c r="B342" s="170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</row>
    <row r="343" spans="2:20">
      <c r="B343" s="170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</row>
    <row r="344" spans="2:20">
      <c r="B344" s="170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</row>
    <row r="345" spans="2:20">
      <c r="B345" s="170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</row>
    <row r="346" spans="2:20">
      <c r="B346" s="170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</row>
    <row r="347" spans="2:20">
      <c r="B347" s="170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</row>
    <row r="348" spans="2:20">
      <c r="B348" s="170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</row>
    <row r="349" spans="2:20">
      <c r="B349" s="170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</row>
    <row r="350" spans="2:20">
      <c r="B350" s="170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</row>
    <row r="351" spans="2:20">
      <c r="B351" s="170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</row>
    <row r="352" spans="2:20">
      <c r="B352" s="170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</row>
    <row r="353" spans="2:20">
      <c r="B353" s="170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</row>
    <row r="354" spans="2:20">
      <c r="B354" s="170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</row>
    <row r="355" spans="2:20">
      <c r="B355" s="170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</row>
    <row r="356" spans="2:20">
      <c r="B356" s="170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</row>
    <row r="357" spans="2:20">
      <c r="B357" s="170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</row>
    <row r="358" spans="2:20">
      <c r="B358" s="170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</row>
    <row r="359" spans="2:20">
      <c r="B359" s="170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</row>
    <row r="360" spans="2:20">
      <c r="B360" s="170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</row>
    <row r="361" spans="2:20">
      <c r="B361" s="170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</row>
    <row r="362" spans="2:20">
      <c r="B362" s="170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</row>
    <row r="363" spans="2:20">
      <c r="B363" s="170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</row>
    <row r="364" spans="2:20">
      <c r="B364" s="170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</row>
    <row r="365" spans="2:20">
      <c r="B365" s="170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</row>
    <row r="366" spans="2:20">
      <c r="B366" s="170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</row>
    <row r="367" spans="2:20">
      <c r="B367" s="170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</row>
    <row r="368" spans="2:20">
      <c r="B368" s="170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</row>
    <row r="369" spans="2:20">
      <c r="B369" s="170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</row>
    <row r="370" spans="2:20">
      <c r="B370" s="170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</row>
    <row r="371" spans="2:20">
      <c r="B371" s="170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</row>
    <row r="372" spans="2:20">
      <c r="B372" s="170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</row>
    <row r="373" spans="2:20">
      <c r="B373" s="170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</row>
    <row r="374" spans="2:20">
      <c r="B374" s="170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</row>
    <row r="375" spans="2:20">
      <c r="B375" s="170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</row>
    <row r="376" spans="2:20">
      <c r="B376" s="170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</row>
    <row r="377" spans="2:20">
      <c r="B377" s="170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</row>
    <row r="378" spans="2:20">
      <c r="B378" s="170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</row>
    <row r="379" spans="2:20">
      <c r="B379" s="170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</row>
    <row r="380" spans="2:20">
      <c r="B380" s="170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</row>
    <row r="381" spans="2:20">
      <c r="B381" s="170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</row>
    <row r="382" spans="2:20">
      <c r="B382" s="170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</row>
    <row r="383" spans="2:20">
      <c r="B383" s="170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</row>
    <row r="384" spans="2:20">
      <c r="B384" s="170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</row>
    <row r="385" spans="2:20">
      <c r="B385" s="170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</row>
    <row r="386" spans="2:20">
      <c r="B386" s="170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</row>
    <row r="387" spans="2:20">
      <c r="B387" s="170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</row>
    <row r="388" spans="2:20">
      <c r="B388" s="170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</row>
    <row r="389" spans="2:20">
      <c r="B389" s="170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</row>
    <row r="390" spans="2:20">
      <c r="B390" s="170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</row>
    <row r="391" spans="2:20">
      <c r="B391" s="170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</row>
    <row r="392" spans="2:20">
      <c r="B392" s="170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</row>
    <row r="393" spans="2:20">
      <c r="B393" s="170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</row>
    <row r="394" spans="2:20">
      <c r="B394" s="170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</row>
    <row r="395" spans="2:20">
      <c r="B395" s="170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</row>
    <row r="396" spans="2:20">
      <c r="B396" s="170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</row>
    <row r="397" spans="2:20">
      <c r="B397" s="170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</row>
    <row r="398" spans="2:20">
      <c r="B398" s="170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</row>
    <row r="399" spans="2:20">
      <c r="B399" s="170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</row>
    <row r="400" spans="2:20">
      <c r="B400" s="170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</row>
    <row r="401" spans="2:20">
      <c r="B401" s="170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</row>
    <row r="402" spans="2:20">
      <c r="B402" s="170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</row>
    <row r="403" spans="2:20">
      <c r="B403" s="170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</row>
    <row r="404" spans="2:20">
      <c r="B404" s="170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</row>
    <row r="405" spans="2:20">
      <c r="B405" s="170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</row>
    <row r="406" spans="2:20">
      <c r="B406" s="170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</row>
    <row r="407" spans="2:20">
      <c r="B407" s="170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</row>
    <row r="408" spans="2:20">
      <c r="B408" s="170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</row>
    <row r="409" spans="2:20">
      <c r="B409" s="170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</row>
    <row r="410" spans="2:20">
      <c r="B410" s="170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</row>
    <row r="411" spans="2:20">
      <c r="B411" s="170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</row>
    <row r="412" spans="2:20">
      <c r="B412" s="170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</row>
    <row r="413" spans="2:20">
      <c r="B413" s="170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</row>
    <row r="414" spans="2:20">
      <c r="B414" s="170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</row>
    <row r="415" spans="2:20">
      <c r="B415" s="170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</row>
    <row r="416" spans="2:20">
      <c r="B416" s="170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</row>
    <row r="417" spans="2:20">
      <c r="B417" s="170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</row>
    <row r="418" spans="2:20">
      <c r="B418" s="170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</row>
    <row r="419" spans="2:20">
      <c r="B419" s="170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</row>
    <row r="420" spans="2:20">
      <c r="B420" s="170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</row>
    <row r="421" spans="2:20">
      <c r="B421" s="170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</row>
    <row r="422" spans="2:20">
      <c r="B422" s="170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</row>
    <row r="423" spans="2:20">
      <c r="B423" s="170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</row>
    <row r="424" spans="2:20">
      <c r="B424" s="170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</row>
    <row r="425" spans="2:20">
      <c r="B425" s="170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</row>
    <row r="426" spans="2:20">
      <c r="B426" s="170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</row>
    <row r="427" spans="2:20">
      <c r="B427" s="170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</row>
    <row r="428" spans="2:20">
      <c r="B428" s="170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</row>
    <row r="429" spans="2:20">
      <c r="B429" s="170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</row>
    <row r="430" spans="2:20">
      <c r="B430" s="170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</row>
    <row r="431" spans="2:20">
      <c r="B431" s="170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</row>
    <row r="432" spans="2:20">
      <c r="B432" s="170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</row>
    <row r="433" spans="2:20">
      <c r="B433" s="170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</row>
    <row r="434" spans="2:20">
      <c r="B434" s="170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</row>
    <row r="435" spans="2:20">
      <c r="B435" s="170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</row>
    <row r="436" spans="2:20">
      <c r="B436" s="170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</row>
    <row r="437" spans="2:20">
      <c r="B437" s="170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</row>
    <row r="438" spans="2:20">
      <c r="B438" s="170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</row>
    <row r="439" spans="2:20">
      <c r="B439" s="170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</row>
    <row r="440" spans="2:20">
      <c r="B440" s="170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</row>
    <row r="441" spans="2:20">
      <c r="B441" s="170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</row>
    <row r="442" spans="2:20">
      <c r="B442" s="170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</row>
    <row r="443" spans="2:20">
      <c r="B443" s="170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</row>
    <row r="444" spans="2:20">
      <c r="B444" s="170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</row>
    <row r="445" spans="2:20">
      <c r="B445" s="170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</row>
    <row r="446" spans="2:20">
      <c r="B446" s="170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</row>
    <row r="447" spans="2:20">
      <c r="B447" s="170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</row>
    <row r="448" spans="2:20">
      <c r="B448" s="170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</row>
    <row r="449" spans="2:20">
      <c r="B449" s="170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</row>
    <row r="450" spans="2:20">
      <c r="B450" s="170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</row>
    <row r="451" spans="2:20">
      <c r="B451" s="170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</row>
    <row r="452" spans="2:20">
      <c r="B452" s="170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</row>
    <row r="453" spans="2:20">
      <c r="B453" s="170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</row>
    <row r="454" spans="2:20">
      <c r="B454" s="170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</row>
    <row r="455" spans="2:20">
      <c r="B455" s="170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</row>
    <row r="456" spans="2:20">
      <c r="B456" s="170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</row>
    <row r="457" spans="2:20">
      <c r="B457" s="170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</row>
    <row r="458" spans="2:20">
      <c r="B458" s="170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</row>
    <row r="459" spans="2:20">
      <c r="B459" s="170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</row>
    <row r="460" spans="2:20">
      <c r="B460" s="170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</row>
    <row r="461" spans="2:20">
      <c r="B461" s="170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</row>
    <row r="462" spans="2:20">
      <c r="B462" s="170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</row>
    <row r="463" spans="2:20">
      <c r="B463" s="170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</row>
    <row r="464" spans="2:20">
      <c r="B464" s="170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</row>
    <row r="465" spans="2:20">
      <c r="B465" s="170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</row>
    <row r="466" spans="2:20">
      <c r="B466" s="170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</row>
    <row r="467" spans="2:20">
      <c r="B467" s="170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</row>
    <row r="468" spans="2:20">
      <c r="B468" s="170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</row>
    <row r="469" spans="2:20">
      <c r="B469" s="170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</row>
    <row r="470" spans="2:20">
      <c r="B470" s="170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</row>
    <row r="471" spans="2:20">
      <c r="B471" s="170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</row>
    <row r="472" spans="2:20">
      <c r="B472" s="170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</row>
    <row r="473" spans="2:20">
      <c r="B473" s="170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</row>
    <row r="474" spans="2:20">
      <c r="B474" s="170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</row>
    <row r="475" spans="2:20">
      <c r="B475" s="170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</row>
    <row r="476" spans="2:20">
      <c r="B476" s="170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</row>
    <row r="477" spans="2:20">
      <c r="B477" s="170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</row>
    <row r="478" spans="2:20">
      <c r="B478" s="170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</row>
    <row r="479" spans="2:20">
      <c r="B479" s="170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</row>
    <row r="480" spans="2:20">
      <c r="B480" s="170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</row>
    <row r="481" spans="2:20">
      <c r="B481" s="170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</row>
    <row r="482" spans="2:20">
      <c r="B482" s="170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</row>
    <row r="483" spans="2:20">
      <c r="B483" s="170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</row>
    <row r="484" spans="2:20">
      <c r="B484" s="170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</row>
    <row r="485" spans="2:20">
      <c r="B485" s="170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</row>
    <row r="486" spans="2:20">
      <c r="B486" s="170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</row>
    <row r="487" spans="2:20">
      <c r="B487" s="170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</row>
    <row r="488" spans="2:20">
      <c r="B488" s="170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</row>
    <row r="489" spans="2:20">
      <c r="B489" s="170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</row>
    <row r="490" spans="2:20">
      <c r="B490" s="170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</row>
    <row r="491" spans="2:20">
      <c r="B491" s="170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</row>
    <row r="492" spans="2:20">
      <c r="B492" s="170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</row>
    <row r="493" spans="2:20">
      <c r="B493" s="170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</row>
    <row r="494" spans="2:20">
      <c r="B494" s="170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</row>
    <row r="495" spans="2:20">
      <c r="B495" s="170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</row>
    <row r="496" spans="2:20">
      <c r="B496" s="170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</row>
    <row r="497" spans="2:20">
      <c r="B497" s="170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</row>
    <row r="498" spans="2:20">
      <c r="B498" s="170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</row>
    <row r="499" spans="2:20">
      <c r="B499" s="170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</row>
    <row r="500" spans="2:20">
      <c r="B500" s="170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</row>
    <row r="501" spans="2:20">
      <c r="B501" s="170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</row>
    <row r="502" spans="2:20">
      <c r="B502" s="170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</row>
    <row r="503" spans="2:20">
      <c r="B503" s="170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</row>
    <row r="504" spans="2:20">
      <c r="B504" s="170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</row>
    <row r="505" spans="2:20">
      <c r="B505" s="170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</row>
    <row r="506" spans="2:20">
      <c r="B506" s="170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</row>
    <row r="507" spans="2:20">
      <c r="B507" s="170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</row>
    <row r="508" spans="2:20">
      <c r="B508" s="170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</row>
    <row r="509" spans="2:20">
      <c r="B509" s="170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</row>
    <row r="510" spans="2:20">
      <c r="B510" s="170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</row>
    <row r="511" spans="2:20">
      <c r="B511" s="170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</row>
    <row r="512" spans="2:20">
      <c r="B512" s="170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</row>
    <row r="513" spans="1:37">
      <c r="B513" s="170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</row>
    <row r="514" spans="1:37">
      <c r="B514" s="170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</row>
    <row r="515" spans="1:37">
      <c r="A515" s="171"/>
      <c r="B515" s="170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</row>
    <row r="516" spans="1:37">
      <c r="B516" s="170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</row>
    <row r="517" spans="1:37">
      <c r="B517" s="170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</row>
    <row r="518" spans="1:37">
      <c r="B518" s="170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</row>
    <row r="519" spans="1:37">
      <c r="B519" s="170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</row>
    <row r="520" spans="1:37">
      <c r="B520" s="170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</row>
    <row r="521" spans="1:37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1:37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</row>
    <row r="523" spans="1:37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</row>
    <row r="524" spans="1:37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</row>
    <row r="525" spans="1:37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</row>
    <row r="526" spans="1:37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</row>
    <row r="527" spans="1:37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</row>
    <row r="528" spans="1:37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</row>
    <row r="529" spans="2:37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</row>
    <row r="530" spans="2:37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</row>
    <row r="531" spans="2:37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</row>
    <row r="532" spans="2:37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</row>
    <row r="533" spans="2:37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</row>
    <row r="534" spans="2:37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</row>
    <row r="535" spans="2:37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</row>
    <row r="536" spans="2:37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</row>
    <row r="537" spans="2:37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</row>
    <row r="538" spans="2:37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</row>
    <row r="539" spans="2:37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</row>
    <row r="540" spans="2:37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</row>
    <row r="541" spans="2:37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</row>
    <row r="542" spans="2:37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</row>
    <row r="543" spans="2:37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</row>
    <row r="544" spans="2:37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</row>
    <row r="545" spans="2:37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</row>
    <row r="546" spans="2:37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</row>
    <row r="547" spans="2:37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</row>
    <row r="548" spans="2:37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</row>
    <row r="549" spans="2:37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</row>
    <row r="550" spans="2:37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</row>
    <row r="551" spans="2:37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</row>
    <row r="552" spans="2:37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</row>
    <row r="553" spans="2:37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</row>
    <row r="554" spans="2:37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</row>
    <row r="555" spans="2:37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</row>
    <row r="556" spans="2:37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</row>
    <row r="557" spans="2:37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</row>
    <row r="558" spans="2:37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</row>
    <row r="559" spans="2:37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</row>
    <row r="560" spans="2:37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</row>
    <row r="561" spans="2:37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</row>
    <row r="562" spans="2:37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37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</row>
    <row r="564" spans="2:37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</row>
    <row r="565" spans="2:37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</row>
    <row r="566" spans="2:37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</row>
    <row r="567" spans="2:37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</row>
    <row r="568" spans="2:37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</row>
    <row r="569" spans="2:37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</row>
    <row r="570" spans="2:37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</row>
    <row r="571" spans="2:37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</row>
    <row r="572" spans="2:37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</row>
    <row r="573" spans="2:37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</row>
    <row r="574" spans="2:37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</row>
    <row r="575" spans="2:37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</row>
    <row r="576" spans="2:37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</row>
    <row r="577" spans="2:37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</row>
    <row r="578" spans="2:37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</row>
    <row r="579" spans="2:37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</row>
    <row r="580" spans="2:37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37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37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</row>
    <row r="583" spans="2:37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</row>
    <row r="584" spans="2:37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</row>
    <row r="585" spans="2:37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</row>
    <row r="586" spans="2:37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</row>
    <row r="587" spans="2:37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</row>
    <row r="588" spans="2:37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</row>
    <row r="589" spans="2:37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</row>
    <row r="590" spans="2:37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</row>
    <row r="591" spans="2:37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</row>
    <row r="592" spans="2:37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</row>
    <row r="593" spans="2:37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</row>
    <row r="594" spans="2:37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</row>
    <row r="595" spans="2:37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</row>
    <row r="596" spans="2:37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</row>
    <row r="597" spans="2:37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</row>
    <row r="598" spans="2:37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</row>
    <row r="599" spans="2:37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</row>
    <row r="600" spans="2:37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</row>
    <row r="601" spans="2:37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</row>
    <row r="602" spans="2:37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</row>
    <row r="603" spans="2:37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</row>
    <row r="604" spans="2:37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</row>
    <row r="605" spans="2:37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</row>
    <row r="606" spans="2:37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</row>
    <row r="607" spans="2:37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</row>
    <row r="608" spans="2:37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</row>
    <row r="609" spans="2:37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</row>
    <row r="610" spans="2:37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</row>
    <row r="611" spans="2:37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</row>
    <row r="612" spans="2:37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</row>
    <row r="613" spans="2:37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</row>
    <row r="614" spans="2:37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</row>
    <row r="615" spans="2:37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</row>
    <row r="616" spans="2:37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</row>
    <row r="617" spans="2:37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</row>
    <row r="618" spans="2:37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</row>
    <row r="619" spans="2:37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</row>
    <row r="620" spans="2:37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37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</row>
    <row r="622" spans="2:37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</row>
    <row r="623" spans="2:37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37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</row>
    <row r="625" spans="2:37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</row>
    <row r="626" spans="2:37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</row>
    <row r="627" spans="2:37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</row>
    <row r="628" spans="2:37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</row>
    <row r="629" spans="2:37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</row>
    <row r="630" spans="2:37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</row>
    <row r="631" spans="2:37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</row>
    <row r="632" spans="2:37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</row>
    <row r="633" spans="2:37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</row>
    <row r="634" spans="2:37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</row>
    <row r="635" spans="2:37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</row>
    <row r="636" spans="2:37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</row>
    <row r="637" spans="2:37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</row>
    <row r="638" spans="2:37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</row>
    <row r="639" spans="2:37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</row>
    <row r="640" spans="2:37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</row>
    <row r="641" spans="2:37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</row>
    <row r="642" spans="2:37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</row>
    <row r="643" spans="2:37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</row>
    <row r="644" spans="2:37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</row>
    <row r="645" spans="2:37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</row>
    <row r="646" spans="2:37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</row>
    <row r="647" spans="2:37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</row>
    <row r="648" spans="2:37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</row>
    <row r="649" spans="2:37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</row>
    <row r="650" spans="2:37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</row>
    <row r="651" spans="2:37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</row>
    <row r="652" spans="2:37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</row>
    <row r="653" spans="2:37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</row>
    <row r="654" spans="2:37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</row>
    <row r="655" spans="2:37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</row>
    <row r="656" spans="2:37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</row>
    <row r="657" spans="2:37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</row>
    <row r="658" spans="2:37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</row>
    <row r="659" spans="2:37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</row>
    <row r="660" spans="2:37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</row>
    <row r="661" spans="2:37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</row>
    <row r="662" spans="2:37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</row>
    <row r="663" spans="2:37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</row>
    <row r="664" spans="2:37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</row>
    <row r="665" spans="2:37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</row>
    <row r="666" spans="2:37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</row>
    <row r="667" spans="2:37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</row>
    <row r="668" spans="2:37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</row>
    <row r="669" spans="2:37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</row>
    <row r="670" spans="2:37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</row>
    <row r="671" spans="2:37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</row>
    <row r="672" spans="2:37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</row>
    <row r="673" spans="2:37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</row>
    <row r="674" spans="2:37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</row>
    <row r="675" spans="2:37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</row>
    <row r="676" spans="2:37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</row>
    <row r="677" spans="2:37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</row>
    <row r="678" spans="2:37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</row>
    <row r="679" spans="2:37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37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</row>
    <row r="681" spans="2:37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</row>
    <row r="682" spans="2:37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</row>
    <row r="683" spans="2:37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</row>
    <row r="684" spans="2:37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</row>
    <row r="685" spans="2:37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</row>
    <row r="686" spans="2:37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</row>
    <row r="687" spans="2:37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</row>
    <row r="688" spans="2:37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</row>
    <row r="689" spans="2:37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</row>
    <row r="690" spans="2:37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</row>
    <row r="691" spans="2:37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</row>
    <row r="692" spans="2:37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</row>
    <row r="693" spans="2:37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</row>
    <row r="694" spans="2:37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</row>
    <row r="695" spans="2:37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</row>
    <row r="696" spans="2:37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</row>
    <row r="697" spans="2:37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</row>
    <row r="698" spans="2:37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</row>
    <row r="699" spans="2:37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</row>
    <row r="700" spans="2:37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</row>
    <row r="701" spans="2:37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</row>
    <row r="702" spans="2:37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</row>
    <row r="703" spans="2:37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</row>
    <row r="704" spans="2:37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</row>
    <row r="705" spans="2:37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</row>
    <row r="706" spans="2:37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</row>
    <row r="707" spans="2:37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</row>
    <row r="708" spans="2:37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</row>
    <row r="709" spans="2:37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37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</row>
    <row r="711" spans="2:37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</row>
    <row r="712" spans="2:37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</row>
    <row r="713" spans="2:37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</row>
    <row r="714" spans="2:37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</row>
    <row r="715" spans="2:37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</row>
    <row r="716" spans="2:37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</row>
    <row r="717" spans="2:37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</row>
    <row r="718" spans="2:37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</row>
    <row r="719" spans="2:37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</row>
    <row r="720" spans="2:37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</row>
    <row r="721" spans="2:37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</row>
    <row r="722" spans="2:37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</row>
    <row r="723" spans="2:37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</row>
    <row r="724" spans="2:37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</row>
    <row r="725" spans="2:37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</row>
    <row r="726" spans="2:37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</row>
    <row r="727" spans="2:37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</row>
    <row r="728" spans="2:37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</row>
    <row r="729" spans="2:37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</row>
    <row r="730" spans="2:37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</row>
    <row r="731" spans="2:37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</row>
    <row r="732" spans="2:37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</row>
    <row r="733" spans="2:37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</row>
    <row r="734" spans="2:37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</row>
    <row r="735" spans="2:37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</row>
    <row r="736" spans="2:37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</row>
    <row r="737" spans="2:37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2:37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</row>
    <row r="739" spans="2:37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</row>
    <row r="740" spans="2:37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</row>
    <row r="741" spans="2:37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</row>
    <row r="742" spans="2:37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</row>
    <row r="743" spans="2:37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</row>
    <row r="744" spans="2:37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</row>
    <row r="745" spans="2:37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</row>
    <row r="746" spans="2:37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</row>
    <row r="747" spans="2:37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</row>
    <row r="748" spans="2:37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37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</row>
    <row r="750" spans="2:37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</row>
    <row r="751" spans="2:37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</row>
    <row r="752" spans="2:37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</row>
    <row r="753" spans="2:37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</row>
    <row r="754" spans="2:37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</row>
    <row r="755" spans="2:37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</row>
    <row r="756" spans="2:37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</row>
    <row r="757" spans="2:37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</row>
    <row r="758" spans="2:37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</row>
    <row r="759" spans="2:37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</row>
    <row r="760" spans="2:37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</row>
    <row r="761" spans="2:37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</row>
    <row r="762" spans="2:37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</row>
    <row r="763" spans="2:37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</row>
    <row r="764" spans="2:37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</row>
    <row r="765" spans="2:37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</row>
    <row r="766" spans="2:37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</row>
    <row r="767" spans="2:37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</row>
    <row r="768" spans="2:37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</row>
    <row r="769" spans="2:37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</row>
    <row r="770" spans="2:37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</row>
    <row r="771" spans="2:37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</row>
    <row r="772" spans="2:37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</row>
    <row r="773" spans="2:37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</row>
    <row r="774" spans="2:37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</row>
    <row r="775" spans="2:37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</row>
    <row r="776" spans="2:37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</row>
    <row r="777" spans="2:37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</row>
    <row r="778" spans="2:37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</row>
    <row r="779" spans="2:37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</row>
    <row r="780" spans="2:37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</row>
    <row r="781" spans="2:37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</row>
    <row r="782" spans="2:37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</row>
    <row r="783" spans="2:37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</row>
    <row r="784" spans="2:37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</row>
    <row r="785" spans="2:37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</row>
    <row r="786" spans="2:37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</row>
    <row r="787" spans="2:37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</row>
    <row r="788" spans="2:37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</row>
    <row r="789" spans="2:37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</row>
    <row r="790" spans="2:37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</row>
    <row r="791" spans="2:37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</row>
    <row r="792" spans="2:37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</row>
    <row r="793" spans="2:37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</row>
    <row r="794" spans="2:37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</row>
    <row r="795" spans="2:37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</row>
    <row r="796" spans="2:37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</row>
    <row r="797" spans="2:37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</row>
    <row r="798" spans="2:37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</row>
    <row r="799" spans="2:37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</row>
    <row r="800" spans="2:37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</row>
    <row r="801" spans="2:37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</row>
    <row r="802" spans="2:37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</row>
    <row r="803" spans="2:37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</row>
    <row r="804" spans="2:37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</row>
    <row r="805" spans="2:37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</row>
    <row r="806" spans="2:37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</row>
    <row r="807" spans="2:37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</row>
    <row r="808" spans="2:37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</row>
    <row r="809" spans="2:37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</row>
    <row r="810" spans="2:37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</row>
    <row r="811" spans="2:37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</row>
    <row r="812" spans="2:37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</row>
    <row r="813" spans="2:37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</row>
    <row r="814" spans="2:37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</row>
    <row r="815" spans="2:37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</row>
    <row r="816" spans="2:37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</row>
    <row r="817" spans="2:37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</row>
    <row r="818" spans="2:37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</row>
    <row r="819" spans="2:37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</row>
    <row r="820" spans="2:37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</row>
    <row r="821" spans="2:37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</row>
    <row r="822" spans="2:37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</row>
    <row r="823" spans="2:37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</row>
    <row r="824" spans="2:37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</row>
    <row r="825" spans="2:37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</row>
    <row r="826" spans="2:37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</row>
    <row r="827" spans="2:37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</row>
    <row r="828" spans="2:37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</row>
    <row r="829" spans="2:37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</row>
    <row r="830" spans="2:37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</row>
    <row r="831" spans="2:37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</row>
    <row r="832" spans="2:37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</row>
    <row r="833" spans="2:37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</row>
    <row r="834" spans="2:37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</row>
    <row r="835" spans="2:37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</row>
    <row r="836" spans="2:37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</row>
    <row r="837" spans="2:37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</row>
    <row r="838" spans="2:37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</row>
    <row r="839" spans="2:37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</row>
    <row r="840" spans="2:37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</row>
    <row r="841" spans="2:37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</row>
    <row r="842" spans="2:37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</row>
    <row r="843" spans="2:37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</row>
    <row r="844" spans="2:37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</row>
    <row r="845" spans="2:37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</row>
    <row r="846" spans="2:37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</row>
    <row r="847" spans="2:37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</row>
    <row r="848" spans="2:37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</row>
    <row r="849" spans="2:37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</row>
    <row r="850" spans="2:37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</row>
    <row r="851" spans="2:37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</row>
    <row r="852" spans="2:37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</row>
    <row r="853" spans="2:37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</row>
    <row r="854" spans="2:37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</row>
    <row r="855" spans="2:37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</row>
    <row r="856" spans="2:37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</row>
    <row r="857" spans="2:37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</row>
    <row r="858" spans="2:37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</row>
    <row r="859" spans="2:37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</row>
    <row r="860" spans="2:37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</row>
    <row r="861" spans="2:37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</row>
    <row r="862" spans="2:37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</row>
    <row r="863" spans="2:37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</row>
    <row r="864" spans="2:37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</row>
    <row r="865" spans="2:37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</row>
    <row r="866" spans="2:37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</row>
    <row r="867" spans="2:37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</row>
    <row r="868" spans="2:37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</row>
    <row r="869" spans="2:37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</row>
    <row r="870" spans="2:37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</row>
    <row r="871" spans="2:37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</row>
    <row r="872" spans="2:37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</row>
    <row r="873" spans="2:37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</row>
    <row r="874" spans="2:37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</row>
    <row r="875" spans="2:37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</row>
    <row r="876" spans="2:37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</row>
    <row r="877" spans="2:37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</row>
    <row r="878" spans="2:37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</row>
    <row r="879" spans="2:37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</row>
    <row r="880" spans="2:37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</row>
    <row r="881" spans="2:37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</row>
    <row r="882" spans="2:37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</row>
    <row r="883" spans="2:37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</row>
    <row r="884" spans="2:37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</row>
    <row r="885" spans="2:37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</row>
    <row r="886" spans="2:37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</row>
    <row r="887" spans="2:37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</row>
    <row r="888" spans="2:37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</row>
    <row r="889" spans="2:37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</row>
    <row r="890" spans="2:37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</row>
    <row r="891" spans="2:37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</row>
    <row r="892" spans="2:37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</row>
    <row r="893" spans="2:37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</row>
    <row r="894" spans="2:37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</row>
    <row r="895" spans="2:37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</row>
    <row r="896" spans="2:37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</row>
    <row r="897" spans="2:37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</row>
    <row r="898" spans="2:37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</row>
    <row r="899" spans="2:37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</row>
  </sheetData>
  <pageMargins left="0.75" right="0.75" top="1" bottom="1" header="0.5" footer="0.5"/>
  <pageSetup scale="3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41CA-9457-47F8-BA80-0B8637F501E1}">
  <sheetPr codeName="Sheet28"/>
  <dimension ref="A1:AH894"/>
  <sheetViews>
    <sheetView showGridLines="0" zoomScale="130" zoomScaleNormal="130" zoomScaleSheetLayoutView="130" workbookViewId="0">
      <selection activeCell="B10" sqref="B10"/>
    </sheetView>
  </sheetViews>
  <sheetFormatPr baseColWidth="10" defaultColWidth="7.6640625" defaultRowHeight="15"/>
  <cols>
    <col min="1" max="1" width="2.33203125" customWidth="1"/>
    <col min="2" max="5" width="20.6640625" customWidth="1"/>
    <col min="6" max="6" width="5.6640625" customWidth="1"/>
    <col min="7" max="9" width="20.6640625" customWidth="1"/>
  </cols>
  <sheetData>
    <row r="1" spans="1:3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</row>
    <row r="2" spans="1:34" s="78" customFormat="1" ht="18">
      <c r="A2" s="77"/>
      <c r="B2" s="84" t="s">
        <v>1446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</row>
    <row r="3" spans="1:3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 spans="1:3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</row>
    <row r="5" spans="1:34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</row>
    <row r="6" spans="1:34">
      <c r="A6" s="49"/>
      <c r="B6" s="136" t="s">
        <v>1163</v>
      </c>
      <c r="C6" s="59" t="s">
        <v>1177</v>
      </c>
      <c r="D6" s="59"/>
      <c r="E6" s="58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</row>
    <row r="7" spans="1:34" ht="16" thickBot="1">
      <c r="A7" s="49"/>
      <c r="B7" s="137" t="s">
        <v>1178</v>
      </c>
      <c r="C7" s="56" t="s">
        <v>1179</v>
      </c>
      <c r="D7" s="56"/>
      <c r="E7" s="55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</row>
    <row r="8" spans="1:34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</row>
    <row r="9" spans="1:34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</row>
    <row r="10" spans="1:34">
      <c r="A10" s="49"/>
      <c r="B10" s="49" t="s">
        <v>1447</v>
      </c>
      <c r="C10" s="49"/>
      <c r="D10" s="49"/>
      <c r="E10" s="49"/>
      <c r="F10" s="140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</row>
    <row r="11" spans="1:34">
      <c r="A11" s="49"/>
      <c r="B11" s="49" t="s">
        <v>1448</v>
      </c>
      <c r="C11" s="49"/>
      <c r="D11" s="49"/>
      <c r="E11" s="49"/>
      <c r="F11" s="168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</row>
    <row r="12" spans="1:34">
      <c r="A12" s="49"/>
      <c r="B12" s="49" t="s">
        <v>1449</v>
      </c>
      <c r="C12" s="49"/>
      <c r="D12" s="49"/>
      <c r="E12" s="49"/>
      <c r="F12" s="168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</row>
    <row r="13" spans="1:34">
      <c r="A13" s="49"/>
      <c r="B13" s="49"/>
      <c r="C13" s="49"/>
      <c r="D13" s="49"/>
      <c r="E13" s="49"/>
      <c r="F13" s="168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</row>
    <row r="14" spans="1:34" ht="16" thickBot="1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</row>
    <row r="15" spans="1:34" s="243" customFormat="1" ht="14.5" customHeight="1">
      <c r="A15" s="241"/>
      <c r="B15" s="245" t="s">
        <v>1323</v>
      </c>
      <c r="C15" s="245" t="s">
        <v>1324</v>
      </c>
      <c r="D15" s="245" t="s">
        <v>369</v>
      </c>
      <c r="E15" s="246" t="s">
        <v>1347</v>
      </c>
      <c r="F15" s="242"/>
      <c r="G15" s="279" t="s">
        <v>1322</v>
      </c>
      <c r="H15" s="279"/>
      <c r="I15" s="298" t="s">
        <v>1174</v>
      </c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</row>
    <row r="16" spans="1:34" ht="14.5" customHeight="1">
      <c r="A16" s="167"/>
      <c r="B16" s="299">
        <v>43761</v>
      </c>
      <c r="C16" s="300" t="s">
        <v>1325</v>
      </c>
      <c r="D16" s="300" t="s">
        <v>1326</v>
      </c>
      <c r="E16" s="301">
        <v>11197</v>
      </c>
      <c r="F16" s="170"/>
      <c r="G16" s="302" t="s">
        <v>1078</v>
      </c>
      <c r="H16" s="302">
        <v>20000</v>
      </c>
      <c r="I16" s="303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</row>
    <row r="17" spans="1:24" ht="14.5" customHeight="1">
      <c r="A17" s="49"/>
      <c r="B17" s="299">
        <v>43577</v>
      </c>
      <c r="C17" s="300" t="s">
        <v>1327</v>
      </c>
      <c r="D17" s="300" t="s">
        <v>1328</v>
      </c>
      <c r="E17" s="301">
        <v>20335</v>
      </c>
      <c r="F17" s="170"/>
      <c r="G17" s="302">
        <v>20000</v>
      </c>
      <c r="H17" s="304">
        <v>30000</v>
      </c>
      <c r="I17" s="305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</row>
    <row r="18" spans="1:24" ht="14.5" customHeight="1" thickBot="1">
      <c r="A18" s="49"/>
      <c r="B18" s="299">
        <v>43903</v>
      </c>
      <c r="C18" s="300" t="s">
        <v>1329</v>
      </c>
      <c r="D18" s="300" t="s">
        <v>1326</v>
      </c>
      <c r="E18" s="301">
        <v>20874</v>
      </c>
      <c r="F18" s="170"/>
      <c r="G18" s="302" t="s">
        <v>1076</v>
      </c>
      <c r="H18" s="304">
        <v>30000</v>
      </c>
      <c r="I18" s="306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</row>
    <row r="19" spans="1:24" ht="14.5" customHeight="1">
      <c r="A19" s="49"/>
      <c r="B19" s="299">
        <v>43966</v>
      </c>
      <c r="C19" s="300" t="s">
        <v>1325</v>
      </c>
      <c r="D19" s="300" t="s">
        <v>1330</v>
      </c>
      <c r="E19" s="301">
        <v>20166</v>
      </c>
      <c r="F19" s="170"/>
      <c r="G19" s="49"/>
      <c r="H19" s="49"/>
      <c r="I19" s="307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</row>
    <row r="20" spans="1:24" ht="14.5" customHeight="1">
      <c r="A20" s="49"/>
      <c r="B20" s="299">
        <v>44104</v>
      </c>
      <c r="C20" s="300" t="s">
        <v>1331</v>
      </c>
      <c r="D20" s="300" t="s">
        <v>1326</v>
      </c>
      <c r="E20" s="301">
        <v>26349</v>
      </c>
      <c r="F20" s="170"/>
      <c r="G20" s="49"/>
      <c r="H20" s="271"/>
      <c r="I20" s="30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</row>
    <row r="21" spans="1:24" ht="14.5" customHeight="1">
      <c r="A21" s="49"/>
      <c r="B21" s="299">
        <v>44880</v>
      </c>
      <c r="C21" s="300" t="s">
        <v>1331</v>
      </c>
      <c r="D21" s="300" t="s">
        <v>1330</v>
      </c>
      <c r="E21" s="301">
        <v>17918</v>
      </c>
      <c r="F21" s="170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 ht="14.5" customHeight="1">
      <c r="A22" s="49"/>
      <c r="B22" s="299">
        <v>43694</v>
      </c>
      <c r="C22" s="300" t="s">
        <v>1329</v>
      </c>
      <c r="D22" s="300" t="s">
        <v>1330</v>
      </c>
      <c r="E22" s="301">
        <v>39341</v>
      </c>
      <c r="F22" s="170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 ht="14.5" customHeight="1">
      <c r="A23" s="49"/>
      <c r="B23" s="299">
        <v>43810</v>
      </c>
      <c r="C23" s="300" t="s">
        <v>1325</v>
      </c>
      <c r="D23" s="300" t="s">
        <v>1326</v>
      </c>
      <c r="E23" s="301">
        <v>33241</v>
      </c>
      <c r="F23" s="170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</row>
    <row r="24" spans="1:24" ht="14.5" customHeight="1">
      <c r="A24" s="49"/>
      <c r="B24" s="299">
        <v>43706</v>
      </c>
      <c r="C24" s="300" t="s">
        <v>1327</v>
      </c>
      <c r="D24" s="300" t="s">
        <v>1330</v>
      </c>
      <c r="E24" s="301">
        <v>22824</v>
      </c>
      <c r="F24" s="170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</row>
    <row r="25" spans="1:24" ht="14.5" customHeight="1">
      <c r="A25" s="49"/>
      <c r="B25" s="299">
        <v>43944</v>
      </c>
      <c r="C25" s="300" t="s">
        <v>1329</v>
      </c>
      <c r="D25" s="300" t="s">
        <v>1332</v>
      </c>
      <c r="E25" s="301">
        <v>15745</v>
      </c>
      <c r="F25" s="170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</row>
    <row r="26" spans="1:24">
      <c r="A26" s="49"/>
      <c r="B26" s="299">
        <v>44909</v>
      </c>
      <c r="C26" s="300" t="s">
        <v>1331</v>
      </c>
      <c r="D26" s="300" t="s">
        <v>1332</v>
      </c>
      <c r="E26" s="301">
        <v>22782</v>
      </c>
      <c r="F26" s="170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</row>
    <row r="27" spans="1:24">
      <c r="A27" s="49"/>
      <c r="B27" s="299">
        <v>44810</v>
      </c>
      <c r="C27" s="300" t="s">
        <v>1329</v>
      </c>
      <c r="D27" s="300" t="s">
        <v>1326</v>
      </c>
      <c r="E27" s="301">
        <v>14181</v>
      </c>
      <c r="F27" s="170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</row>
    <row r="28" spans="1:24">
      <c r="A28" s="49"/>
      <c r="B28" s="299">
        <v>43893</v>
      </c>
      <c r="C28" s="300" t="s">
        <v>1325</v>
      </c>
      <c r="D28" s="300" t="s">
        <v>1326</v>
      </c>
      <c r="E28" s="301">
        <v>28985</v>
      </c>
      <c r="F28" s="170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</row>
    <row r="29" spans="1:24">
      <c r="A29" s="49"/>
      <c r="B29" s="299">
        <v>44122</v>
      </c>
      <c r="C29" s="300" t="s">
        <v>1327</v>
      </c>
      <c r="D29" s="300" t="s">
        <v>1332</v>
      </c>
      <c r="E29" s="301">
        <v>6242</v>
      </c>
      <c r="F29" s="170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</row>
    <row r="30" spans="1:24">
      <c r="A30" s="49"/>
      <c r="B30" s="299">
        <v>43698</v>
      </c>
      <c r="C30" s="300" t="s">
        <v>1329</v>
      </c>
      <c r="D30" s="300" t="s">
        <v>1332</v>
      </c>
      <c r="E30" s="301">
        <v>19720</v>
      </c>
      <c r="F30" s="170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</row>
    <row r="31" spans="1:24">
      <c r="A31" s="49"/>
      <c r="B31" s="299">
        <v>43985</v>
      </c>
      <c r="C31" s="300" t="s">
        <v>1329</v>
      </c>
      <c r="D31" s="300" t="s">
        <v>1330</v>
      </c>
      <c r="E31" s="301">
        <v>30713</v>
      </c>
      <c r="F31" s="170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</row>
    <row r="32" spans="1:24">
      <c r="A32" s="49"/>
      <c r="B32" s="299">
        <v>43821</v>
      </c>
      <c r="C32" s="300" t="s">
        <v>1325</v>
      </c>
      <c r="D32" s="300" t="s">
        <v>1330</v>
      </c>
      <c r="E32" s="301">
        <v>8901</v>
      </c>
      <c r="F32" s="170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</row>
    <row r="33" spans="1:24">
      <c r="A33" s="49"/>
      <c r="B33" s="299">
        <v>43849</v>
      </c>
      <c r="C33" s="300" t="s">
        <v>1329</v>
      </c>
      <c r="D33" s="300" t="s">
        <v>1326</v>
      </c>
      <c r="E33" s="301">
        <v>33834</v>
      </c>
      <c r="F33" s="170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</row>
    <row r="34" spans="1:24">
      <c r="A34" s="49"/>
      <c r="B34" s="299">
        <v>44919</v>
      </c>
      <c r="C34" s="300" t="s">
        <v>1329</v>
      </c>
      <c r="D34" s="300" t="s">
        <v>1326</v>
      </c>
      <c r="E34" s="301">
        <v>33896</v>
      </c>
      <c r="F34" s="170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</row>
    <row r="35" spans="1:24">
      <c r="A35" s="49"/>
      <c r="B35" s="299">
        <v>44894</v>
      </c>
      <c r="C35" s="300" t="s">
        <v>1329</v>
      </c>
      <c r="D35" s="300" t="s">
        <v>1328</v>
      </c>
      <c r="E35" s="301">
        <v>24520</v>
      </c>
      <c r="F35" s="170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</row>
    <row r="36" spans="1:24">
      <c r="A36" s="49"/>
      <c r="B36" s="299">
        <v>43721</v>
      </c>
      <c r="C36" s="300" t="s">
        <v>1325</v>
      </c>
      <c r="D36" s="300" t="s">
        <v>1330</v>
      </c>
      <c r="E36" s="301">
        <v>12519</v>
      </c>
      <c r="F36" s="170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</row>
    <row r="37" spans="1:24">
      <c r="A37" s="49"/>
      <c r="B37" s="299">
        <v>43684</v>
      </c>
      <c r="C37" s="300" t="s">
        <v>1331</v>
      </c>
      <c r="D37" s="300" t="s">
        <v>1330</v>
      </c>
      <c r="E37" s="301">
        <v>34324</v>
      </c>
      <c r="F37" s="170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</row>
    <row r="38" spans="1:24">
      <c r="A38" s="49"/>
      <c r="B38" s="299">
        <v>44028</v>
      </c>
      <c r="C38" s="300" t="s">
        <v>1327</v>
      </c>
      <c r="D38" s="300" t="s">
        <v>1326</v>
      </c>
      <c r="E38" s="301">
        <v>36139</v>
      </c>
      <c r="F38" s="170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</row>
    <row r="39" spans="1:24">
      <c r="A39" s="49"/>
      <c r="B39" s="299">
        <v>44788</v>
      </c>
      <c r="C39" s="300" t="s">
        <v>1329</v>
      </c>
      <c r="D39" s="300" t="s">
        <v>1326</v>
      </c>
      <c r="E39" s="301">
        <v>20595</v>
      </c>
      <c r="F39" s="170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</row>
    <row r="40" spans="1:24">
      <c r="A40" s="49"/>
      <c r="B40" s="299">
        <v>44824</v>
      </c>
      <c r="C40" s="300" t="s">
        <v>1329</v>
      </c>
      <c r="D40" s="300" t="s">
        <v>1328</v>
      </c>
      <c r="E40" s="301">
        <v>19799</v>
      </c>
      <c r="F40" s="170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</row>
    <row r="41" spans="1:24">
      <c r="A41" s="49"/>
      <c r="B41" s="299">
        <v>44874</v>
      </c>
      <c r="C41" s="300" t="s">
        <v>1327</v>
      </c>
      <c r="D41" s="300" t="s">
        <v>1326</v>
      </c>
      <c r="E41" s="301">
        <v>27644</v>
      </c>
      <c r="F41" s="170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</row>
    <row r="42" spans="1:24">
      <c r="A42" s="49"/>
      <c r="B42" s="299">
        <v>43860</v>
      </c>
      <c r="C42" s="300" t="s">
        <v>1327</v>
      </c>
      <c r="D42" s="300" t="s">
        <v>1332</v>
      </c>
      <c r="E42" s="301">
        <v>21741</v>
      </c>
      <c r="F42" s="170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</row>
    <row r="43" spans="1:24">
      <c r="A43" s="49"/>
      <c r="B43" s="299">
        <v>44778</v>
      </c>
      <c r="C43" s="300" t="s">
        <v>1331</v>
      </c>
      <c r="D43" s="300" t="s">
        <v>1328</v>
      </c>
      <c r="E43" s="301">
        <v>14052</v>
      </c>
      <c r="F43" s="170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49"/>
      <c r="B44" s="299">
        <v>44912</v>
      </c>
      <c r="C44" s="300" t="s">
        <v>1329</v>
      </c>
      <c r="D44" s="300" t="s">
        <v>1330</v>
      </c>
      <c r="E44" s="301">
        <v>7231</v>
      </c>
      <c r="F44" s="170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49"/>
      <c r="B45" s="299">
        <v>43682</v>
      </c>
      <c r="C45" s="300" t="s">
        <v>1331</v>
      </c>
      <c r="D45" s="300" t="s">
        <v>1326</v>
      </c>
      <c r="E45" s="301">
        <v>31277</v>
      </c>
      <c r="F45" s="170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49"/>
      <c r="B46" s="299">
        <v>43654</v>
      </c>
      <c r="C46" s="300" t="s">
        <v>1327</v>
      </c>
      <c r="D46" s="300" t="s">
        <v>1330</v>
      </c>
      <c r="E46" s="301">
        <v>24074</v>
      </c>
      <c r="F46" s="170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49"/>
      <c r="B47" s="299">
        <v>44834</v>
      </c>
      <c r="C47" s="300" t="s">
        <v>1329</v>
      </c>
      <c r="D47" s="300" t="s">
        <v>1326</v>
      </c>
      <c r="E47" s="301">
        <v>36267</v>
      </c>
      <c r="F47" s="170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49"/>
      <c r="B48" s="299">
        <v>44097</v>
      </c>
      <c r="C48" s="300" t="s">
        <v>1327</v>
      </c>
      <c r="D48" s="300" t="s">
        <v>1326</v>
      </c>
      <c r="E48" s="301">
        <v>29160</v>
      </c>
      <c r="F48" s="170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49"/>
      <c r="B49" s="299">
        <v>43953</v>
      </c>
      <c r="C49" s="300" t="s">
        <v>1331</v>
      </c>
      <c r="D49" s="300" t="s">
        <v>1332</v>
      </c>
      <c r="E49" s="301">
        <v>35826</v>
      </c>
      <c r="F49" s="170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0" spans="1:24">
      <c r="A50" s="49"/>
      <c r="B50" s="299">
        <v>44024</v>
      </c>
      <c r="C50" s="300" t="s">
        <v>1325</v>
      </c>
      <c r="D50" s="300" t="s">
        <v>1332</v>
      </c>
      <c r="E50" s="301">
        <v>20847</v>
      </c>
      <c r="F50" s="170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</row>
    <row r="51" spans="1:24">
      <c r="A51" s="49"/>
      <c r="B51" s="299">
        <v>44910</v>
      </c>
      <c r="C51" s="300" t="s">
        <v>1331</v>
      </c>
      <c r="D51" s="300" t="s">
        <v>1328</v>
      </c>
      <c r="E51" s="301">
        <v>39946</v>
      </c>
      <c r="F51" s="170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</row>
    <row r="52" spans="1:24">
      <c r="A52" s="49"/>
      <c r="B52" s="299">
        <v>43727</v>
      </c>
      <c r="C52" s="300" t="s">
        <v>1331</v>
      </c>
      <c r="D52" s="300" t="s">
        <v>1330</v>
      </c>
      <c r="E52" s="301">
        <v>16733</v>
      </c>
      <c r="F52" s="170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</row>
    <row r="53" spans="1:24">
      <c r="A53" s="49"/>
      <c r="B53" s="299">
        <v>43623</v>
      </c>
      <c r="C53" s="300" t="s">
        <v>1331</v>
      </c>
      <c r="D53" s="300" t="s">
        <v>1328</v>
      </c>
      <c r="E53" s="301">
        <v>7395</v>
      </c>
      <c r="F53" s="170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</row>
    <row r="54" spans="1:24">
      <c r="A54" s="49"/>
      <c r="B54" s="299">
        <v>43902</v>
      </c>
      <c r="C54" s="300" t="s">
        <v>1325</v>
      </c>
      <c r="D54" s="300" t="s">
        <v>1326</v>
      </c>
      <c r="E54" s="301">
        <v>30969</v>
      </c>
      <c r="F54" s="170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</row>
    <row r="55" spans="1:24">
      <c r="A55" s="49"/>
      <c r="B55" s="299">
        <v>44812</v>
      </c>
      <c r="C55" s="300" t="s">
        <v>1325</v>
      </c>
      <c r="D55" s="300" t="s">
        <v>1326</v>
      </c>
      <c r="E55" s="301">
        <v>19078</v>
      </c>
      <c r="F55" s="170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</row>
    <row r="56" spans="1:24">
      <c r="A56" s="49"/>
      <c r="B56" s="299">
        <v>44891</v>
      </c>
      <c r="C56" s="300" t="s">
        <v>1327</v>
      </c>
      <c r="D56" s="300" t="s">
        <v>1328</v>
      </c>
      <c r="E56" s="301">
        <v>25177</v>
      </c>
      <c r="F56" s="170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</row>
    <row r="57" spans="1:24">
      <c r="A57" s="49"/>
      <c r="B57" s="299">
        <v>44819</v>
      </c>
      <c r="C57" s="300" t="s">
        <v>1327</v>
      </c>
      <c r="D57" s="300" t="s">
        <v>1330</v>
      </c>
      <c r="E57" s="301">
        <v>9269</v>
      </c>
      <c r="F57" s="170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</row>
    <row r="58" spans="1:24">
      <c r="A58" s="49"/>
      <c r="B58" s="299">
        <v>43550</v>
      </c>
      <c r="C58" s="300" t="s">
        <v>1325</v>
      </c>
      <c r="D58" s="300" t="s">
        <v>1328</v>
      </c>
      <c r="E58" s="301">
        <v>10714</v>
      </c>
      <c r="F58" s="170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</row>
    <row r="59" spans="1:24">
      <c r="A59" s="49"/>
      <c r="B59" s="299">
        <v>43966</v>
      </c>
      <c r="C59" s="300" t="s">
        <v>1325</v>
      </c>
      <c r="D59" s="300" t="s">
        <v>1326</v>
      </c>
      <c r="E59" s="301">
        <v>6429</v>
      </c>
      <c r="F59" s="170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</row>
    <row r="60" spans="1:24">
      <c r="A60" s="49"/>
      <c r="B60" s="299">
        <v>43574</v>
      </c>
      <c r="C60" s="300" t="s">
        <v>1329</v>
      </c>
      <c r="D60" s="300" t="s">
        <v>1330</v>
      </c>
      <c r="E60" s="301">
        <v>39196</v>
      </c>
      <c r="F60" s="170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</row>
    <row r="61" spans="1:24">
      <c r="A61" s="49"/>
      <c r="B61" s="299">
        <v>44829</v>
      </c>
      <c r="C61" s="300" t="s">
        <v>1327</v>
      </c>
      <c r="D61" s="300" t="s">
        <v>1332</v>
      </c>
      <c r="E61" s="301">
        <v>37725</v>
      </c>
      <c r="F61" s="170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</row>
    <row r="62" spans="1:24">
      <c r="A62" s="49"/>
      <c r="B62" s="299">
        <v>43547</v>
      </c>
      <c r="C62" s="300" t="s">
        <v>1331</v>
      </c>
      <c r="D62" s="300" t="s">
        <v>1332</v>
      </c>
      <c r="E62" s="301">
        <v>8019</v>
      </c>
      <c r="F62" s="170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</row>
    <row r="63" spans="1:24">
      <c r="A63" s="49"/>
      <c r="B63" s="299">
        <v>43586</v>
      </c>
      <c r="C63" s="300" t="s">
        <v>1325</v>
      </c>
      <c r="D63" s="300" t="s">
        <v>1330</v>
      </c>
      <c r="E63" s="301">
        <v>25347</v>
      </c>
      <c r="F63" s="170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</row>
    <row r="64" spans="1:24">
      <c r="A64" s="49"/>
      <c r="B64" s="299">
        <v>43525</v>
      </c>
      <c r="C64" s="300" t="s">
        <v>1329</v>
      </c>
      <c r="D64" s="300" t="s">
        <v>1326</v>
      </c>
      <c r="E64" s="301">
        <v>30992</v>
      </c>
      <c r="F64" s="170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</row>
    <row r="65" spans="1:24">
      <c r="A65" s="49"/>
      <c r="B65" s="299">
        <v>43857</v>
      </c>
      <c r="C65" s="300" t="s">
        <v>1327</v>
      </c>
      <c r="D65" s="300" t="s">
        <v>1326</v>
      </c>
      <c r="E65" s="301">
        <v>33952</v>
      </c>
      <c r="F65" s="170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</row>
    <row r="66" spans="1:24">
      <c r="A66" s="49"/>
      <c r="B66" s="299">
        <v>43864</v>
      </c>
      <c r="C66" s="300" t="s">
        <v>1325</v>
      </c>
      <c r="D66" s="300" t="s">
        <v>1328</v>
      </c>
      <c r="E66" s="301">
        <v>13546</v>
      </c>
      <c r="F66" s="170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</row>
    <row r="67" spans="1:24">
      <c r="A67" s="49"/>
      <c r="B67" s="299">
        <v>44048</v>
      </c>
      <c r="C67" s="300" t="s">
        <v>1325</v>
      </c>
      <c r="D67" s="300" t="s">
        <v>1330</v>
      </c>
      <c r="E67" s="301">
        <v>10361</v>
      </c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</row>
    <row r="68" spans="1:24">
      <c r="A68" s="49"/>
      <c r="B68" s="299">
        <v>44199</v>
      </c>
      <c r="C68" s="300" t="s">
        <v>1331</v>
      </c>
      <c r="D68" s="300" t="s">
        <v>1330</v>
      </c>
      <c r="E68" s="301">
        <v>10637</v>
      </c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</row>
    <row r="69" spans="1:24">
      <c r="A69" s="49"/>
      <c r="B69" s="299">
        <v>44094</v>
      </c>
      <c r="C69" s="300" t="s">
        <v>1327</v>
      </c>
      <c r="D69" s="300" t="s">
        <v>1332</v>
      </c>
      <c r="E69" s="301">
        <v>11689</v>
      </c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</row>
    <row r="70" spans="1:24">
      <c r="A70" s="49"/>
      <c r="B70" s="299">
        <v>44841</v>
      </c>
      <c r="C70" s="300" t="s">
        <v>1329</v>
      </c>
      <c r="D70" s="300" t="s">
        <v>1330</v>
      </c>
      <c r="E70" s="301">
        <v>29480</v>
      </c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</row>
    <row r="71" spans="1:24">
      <c r="A71" s="49"/>
      <c r="B71" s="170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</row>
    <row r="72" spans="1:24">
      <c r="A72" s="49"/>
      <c r="B72" s="170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</row>
    <row r="73" spans="1:24">
      <c r="A73" s="49"/>
      <c r="B73" s="170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</row>
    <row r="74" spans="1:24">
      <c r="A74" s="49"/>
      <c r="B74" s="170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</row>
    <row r="75" spans="1:24">
      <c r="A75" s="49"/>
      <c r="B75" s="170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</row>
    <row r="76" spans="1:24">
      <c r="A76" s="49"/>
      <c r="B76" s="170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</row>
    <row r="77" spans="1:24">
      <c r="A77" s="49"/>
      <c r="B77" s="170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</row>
    <row r="78" spans="1:24">
      <c r="A78" s="49"/>
      <c r="B78" s="170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</row>
    <row r="79" spans="1:24">
      <c r="A79" s="49"/>
      <c r="B79" s="170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</row>
    <row r="80" spans="1:24">
      <c r="A80" s="49"/>
      <c r="B80" s="170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</row>
    <row r="81" spans="1:17">
      <c r="A81" s="49"/>
      <c r="B81" s="170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</row>
    <row r="82" spans="1:17">
      <c r="A82" s="49"/>
      <c r="B82" s="170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</row>
    <row r="83" spans="1:17">
      <c r="A83" s="49"/>
      <c r="B83" s="170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</row>
    <row r="84" spans="1:17">
      <c r="A84" s="49"/>
      <c r="B84" s="170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</row>
    <row r="85" spans="1:17">
      <c r="A85" s="49"/>
      <c r="B85" s="170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</row>
    <row r="86" spans="1:17">
      <c r="A86" s="49"/>
      <c r="B86" s="170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</row>
    <row r="87" spans="1:17">
      <c r="A87" s="49"/>
      <c r="B87" s="170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</row>
    <row r="88" spans="1:17">
      <c r="A88" s="49"/>
      <c r="B88" s="170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</row>
    <row r="89" spans="1:17">
      <c r="A89" s="49"/>
      <c r="B89" s="170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</row>
    <row r="90" spans="1:17">
      <c r="A90" s="49"/>
      <c r="B90" s="170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1:17">
      <c r="A91" s="49"/>
      <c r="B91" s="170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1:17">
      <c r="A92" s="49"/>
      <c r="B92" s="170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1:17">
      <c r="A93" s="49"/>
      <c r="B93" s="170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1:17">
      <c r="A94" s="49"/>
      <c r="B94" s="170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1:17">
      <c r="A95" s="49"/>
      <c r="B95" s="170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1:17">
      <c r="A96" s="49"/>
      <c r="B96" s="170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1:17">
      <c r="A97" s="49"/>
      <c r="B97" s="170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1:17">
      <c r="A98" s="49"/>
      <c r="B98" s="170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1:17">
      <c r="A99" s="49"/>
      <c r="B99" s="170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1:17">
      <c r="A100" s="49"/>
      <c r="B100" s="170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1" spans="1:17">
      <c r="A101" s="49"/>
      <c r="B101" s="170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</row>
    <row r="102" spans="1:17">
      <c r="A102" s="49"/>
      <c r="B102" s="170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</row>
    <row r="103" spans="1:17">
      <c r="A103" s="49"/>
      <c r="B103" s="170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</row>
    <row r="104" spans="1:17">
      <c r="A104" s="49"/>
      <c r="B104" s="170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</row>
    <row r="105" spans="1:17">
      <c r="A105" s="49"/>
      <c r="B105" s="170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</row>
    <row r="106" spans="1:17">
      <c r="A106" s="49"/>
      <c r="B106" s="170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</row>
    <row r="107" spans="1:17">
      <c r="A107" s="49"/>
      <c r="B107" s="170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</row>
    <row r="108" spans="1:17">
      <c r="A108" s="49"/>
      <c r="B108" s="170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</row>
    <row r="109" spans="1:17">
      <c r="A109" s="49"/>
      <c r="B109" s="170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</row>
    <row r="110" spans="1:17">
      <c r="A110" s="49"/>
      <c r="B110" s="170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</row>
    <row r="111" spans="1:17">
      <c r="A111" s="49"/>
      <c r="B111" s="170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</row>
    <row r="112" spans="1:17">
      <c r="A112" s="49"/>
      <c r="B112" s="170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</row>
    <row r="113" spans="1:17">
      <c r="A113" s="49"/>
      <c r="B113" s="170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</row>
    <row r="114" spans="1:17">
      <c r="A114" s="49"/>
      <c r="B114" s="170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</row>
    <row r="115" spans="1:17">
      <c r="A115" s="49"/>
      <c r="B115" s="170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</row>
    <row r="116" spans="1:17">
      <c r="A116" s="49"/>
      <c r="B116" s="170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</row>
    <row r="117" spans="1:17">
      <c r="A117" s="49"/>
      <c r="B117" s="170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</row>
    <row r="118" spans="1:17">
      <c r="A118" s="49"/>
      <c r="B118" s="170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</row>
    <row r="119" spans="1:17">
      <c r="A119" s="49"/>
      <c r="B119" s="170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</row>
    <row r="120" spans="1:17">
      <c r="A120" s="49"/>
      <c r="B120" s="170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</row>
    <row r="121" spans="1:17">
      <c r="A121" s="49"/>
      <c r="B121" s="170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</row>
    <row r="122" spans="1:17">
      <c r="A122" s="49"/>
      <c r="B122" s="170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</row>
    <row r="123" spans="1:17">
      <c r="A123" s="49"/>
      <c r="B123" s="170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</row>
    <row r="124" spans="1:17">
      <c r="A124" s="49"/>
      <c r="B124" s="170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</row>
    <row r="125" spans="1:17">
      <c r="A125" s="49"/>
      <c r="B125" s="170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</row>
    <row r="126" spans="1:17">
      <c r="A126" s="49"/>
      <c r="B126" s="170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</row>
    <row r="127" spans="1:17">
      <c r="A127" s="49"/>
      <c r="B127" s="170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</row>
    <row r="128" spans="1:17">
      <c r="A128" s="49"/>
      <c r="B128" s="170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</row>
    <row r="129" spans="1:17">
      <c r="A129" s="49"/>
      <c r="B129" s="170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</row>
    <row r="130" spans="1:17">
      <c r="A130" s="49"/>
      <c r="B130" s="170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</row>
    <row r="131" spans="1:17">
      <c r="A131" s="49"/>
      <c r="B131" s="170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</row>
    <row r="132" spans="1:17">
      <c r="A132" s="49"/>
      <c r="B132" s="170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</row>
    <row r="133" spans="1:17">
      <c r="A133" s="49"/>
      <c r="B133" s="170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</row>
    <row r="134" spans="1:17">
      <c r="A134" s="49"/>
      <c r="B134" s="170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</row>
    <row r="135" spans="1:17">
      <c r="A135" s="49"/>
      <c r="B135" s="170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</row>
    <row r="136" spans="1:17">
      <c r="A136" s="49"/>
      <c r="B136" s="170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</row>
    <row r="137" spans="1:17">
      <c r="A137" s="49"/>
      <c r="B137" s="170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</row>
    <row r="138" spans="1:17">
      <c r="A138" s="49"/>
      <c r="B138" s="170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</row>
    <row r="139" spans="1:17">
      <c r="A139" s="49"/>
      <c r="B139" s="170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</row>
    <row r="140" spans="1:17">
      <c r="A140" s="49"/>
      <c r="B140" s="170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</row>
    <row r="141" spans="1:17">
      <c r="A141" s="49"/>
      <c r="B141" s="170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</row>
    <row r="142" spans="1:17">
      <c r="A142" s="49"/>
      <c r="B142" s="170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</row>
    <row r="143" spans="1:17">
      <c r="A143" s="49"/>
      <c r="B143" s="170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</row>
    <row r="144" spans="1:17">
      <c r="A144" s="49"/>
      <c r="B144" s="170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</row>
    <row r="145" spans="1:17">
      <c r="A145" s="49"/>
      <c r="B145" s="170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</row>
    <row r="146" spans="1:17">
      <c r="A146" s="49"/>
      <c r="B146" s="170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</row>
    <row r="147" spans="1:17">
      <c r="A147" s="49"/>
      <c r="B147" s="170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</row>
    <row r="148" spans="1:17">
      <c r="A148" s="49"/>
      <c r="B148" s="170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</row>
    <row r="149" spans="1:17">
      <c r="A149" s="49"/>
      <c r="B149" s="170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</row>
    <row r="150" spans="1:17">
      <c r="A150" s="49"/>
      <c r="B150" s="170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</row>
    <row r="151" spans="1:17">
      <c r="A151" s="49"/>
      <c r="B151" s="170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</row>
    <row r="152" spans="1:17">
      <c r="A152" s="49"/>
      <c r="B152" s="170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</row>
    <row r="153" spans="1:17">
      <c r="A153" s="49"/>
      <c r="B153" s="170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</row>
    <row r="154" spans="1:17">
      <c r="A154" s="49"/>
      <c r="B154" s="170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</row>
    <row r="155" spans="1:17">
      <c r="A155" s="49"/>
      <c r="B155" s="170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</row>
    <row r="156" spans="1:17">
      <c r="A156" s="49"/>
      <c r="B156" s="170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</row>
    <row r="157" spans="1:17">
      <c r="A157" s="49"/>
      <c r="B157" s="170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</row>
    <row r="158" spans="1:17">
      <c r="A158" s="49"/>
      <c r="B158" s="170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</row>
    <row r="159" spans="1:17">
      <c r="A159" s="49"/>
      <c r="B159" s="170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</row>
    <row r="160" spans="1:17">
      <c r="A160" s="49"/>
      <c r="B160" s="170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</row>
    <row r="161" spans="1:17">
      <c r="A161" s="49"/>
      <c r="B161" s="170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</row>
    <row r="162" spans="1:17">
      <c r="A162" s="49"/>
      <c r="B162" s="170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</row>
    <row r="163" spans="1:17">
      <c r="A163" s="49"/>
      <c r="B163" s="170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</row>
    <row r="164" spans="1:17">
      <c r="A164" s="49"/>
      <c r="B164" s="170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</row>
    <row r="165" spans="1:17">
      <c r="A165" s="49"/>
      <c r="B165" s="170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</row>
    <row r="166" spans="1:17">
      <c r="A166" s="49"/>
      <c r="B166" s="170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</row>
    <row r="167" spans="1:17">
      <c r="A167" s="49"/>
      <c r="B167" s="170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</row>
    <row r="168" spans="1:17">
      <c r="A168" s="49"/>
      <c r="B168" s="170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</row>
    <row r="169" spans="1:17">
      <c r="A169" s="49"/>
      <c r="B169" s="170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</row>
    <row r="170" spans="1:17">
      <c r="A170" s="49"/>
      <c r="B170" s="170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</row>
    <row r="171" spans="1:17">
      <c r="A171" s="49"/>
      <c r="B171" s="170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</row>
    <row r="172" spans="1:17">
      <c r="A172" s="49"/>
      <c r="B172" s="170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</row>
    <row r="173" spans="1:17">
      <c r="A173" s="49"/>
      <c r="B173" s="170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</row>
    <row r="174" spans="1:17">
      <c r="A174" s="49"/>
      <c r="B174" s="170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</row>
    <row r="175" spans="1:17">
      <c r="A175" s="49"/>
      <c r="B175" s="170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</row>
    <row r="176" spans="1:17">
      <c r="A176" s="49"/>
      <c r="B176" s="170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</row>
    <row r="177" spans="1:17">
      <c r="A177" s="49"/>
      <c r="B177" s="170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</row>
    <row r="178" spans="1:17">
      <c r="A178" s="49"/>
      <c r="B178" s="170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</row>
    <row r="179" spans="1:17">
      <c r="A179" s="49"/>
      <c r="B179" s="170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</row>
    <row r="180" spans="1:17">
      <c r="A180" s="49"/>
      <c r="B180" s="170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</row>
    <row r="181" spans="1:17">
      <c r="A181" s="49"/>
      <c r="B181" s="170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</row>
    <row r="182" spans="1:17">
      <c r="A182" s="49"/>
      <c r="B182" s="170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</row>
    <row r="183" spans="1:17">
      <c r="A183" s="49"/>
      <c r="B183" s="170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</row>
    <row r="184" spans="1:17">
      <c r="A184" s="49"/>
      <c r="B184" s="170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</row>
    <row r="185" spans="1:17">
      <c r="A185" s="49"/>
      <c r="B185" s="170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</row>
    <row r="186" spans="1:17">
      <c r="A186" s="49"/>
      <c r="B186" s="170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</row>
    <row r="187" spans="1:17">
      <c r="A187" s="49"/>
      <c r="B187" s="170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</row>
    <row r="188" spans="1:17">
      <c r="A188" s="49"/>
      <c r="B188" s="170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</row>
    <row r="189" spans="1:17">
      <c r="A189" s="49"/>
      <c r="B189" s="170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</row>
    <row r="190" spans="1:17">
      <c r="A190" s="49"/>
      <c r="B190" s="170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</row>
    <row r="191" spans="1:17">
      <c r="A191" s="49"/>
      <c r="B191" s="170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</row>
    <row r="192" spans="1:17">
      <c r="A192" s="49"/>
      <c r="B192" s="170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</row>
    <row r="193" spans="1:17">
      <c r="A193" s="49"/>
      <c r="B193" s="170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</row>
    <row r="194" spans="1:17">
      <c r="A194" s="49"/>
      <c r="B194" s="170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</row>
    <row r="195" spans="1:17">
      <c r="A195" s="49"/>
      <c r="B195" s="170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</row>
    <row r="196" spans="1:17">
      <c r="A196" s="49"/>
      <c r="B196" s="170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</row>
    <row r="197" spans="1:17">
      <c r="A197" s="49"/>
      <c r="B197" s="170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</row>
    <row r="198" spans="1:17">
      <c r="A198" s="49"/>
      <c r="B198" s="170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</row>
    <row r="199" spans="1:17">
      <c r="A199" s="49"/>
      <c r="B199" s="170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</row>
    <row r="200" spans="1:17">
      <c r="A200" s="49"/>
      <c r="B200" s="170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>
      <c r="A201" s="49"/>
      <c r="B201" s="170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</row>
    <row r="202" spans="1:17">
      <c r="A202" s="49"/>
      <c r="B202" s="170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</row>
    <row r="203" spans="1:17">
      <c r="A203" s="49"/>
      <c r="B203" s="170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</row>
    <row r="204" spans="1:17">
      <c r="A204" s="49"/>
      <c r="B204" s="170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</row>
    <row r="205" spans="1:17">
      <c r="A205" s="49"/>
      <c r="B205" s="170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</row>
    <row r="206" spans="1:17">
      <c r="A206" s="49"/>
      <c r="B206" s="170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</row>
    <row r="207" spans="1:17">
      <c r="A207" s="49"/>
      <c r="B207" s="170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</row>
    <row r="208" spans="1:17">
      <c r="A208" s="49"/>
      <c r="B208" s="170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</row>
    <row r="209" spans="1:17">
      <c r="A209" s="49"/>
      <c r="B209" s="170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</row>
    <row r="210" spans="1:17">
      <c r="A210" s="49"/>
      <c r="B210" s="170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</row>
    <row r="211" spans="1:17">
      <c r="A211" s="49"/>
      <c r="B211" s="170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</row>
    <row r="212" spans="1:17">
      <c r="A212" s="49"/>
      <c r="B212" s="170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</row>
    <row r="213" spans="1:17">
      <c r="A213" s="49"/>
      <c r="B213" s="170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</row>
    <row r="214" spans="1:17">
      <c r="A214" s="49"/>
      <c r="B214" s="170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</row>
    <row r="215" spans="1:17">
      <c r="A215" s="49"/>
      <c r="B215" s="170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</row>
    <row r="216" spans="1:17">
      <c r="A216" s="49"/>
      <c r="B216" s="170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</row>
    <row r="217" spans="1:17">
      <c r="A217" s="49"/>
      <c r="B217" s="170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</row>
    <row r="218" spans="1:17">
      <c r="A218" s="49"/>
      <c r="B218" s="170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</row>
    <row r="219" spans="1:17">
      <c r="A219" s="49"/>
      <c r="B219" s="170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</row>
    <row r="220" spans="1:17">
      <c r="A220" s="49"/>
      <c r="B220" s="170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</row>
    <row r="221" spans="1:17">
      <c r="A221" s="49"/>
      <c r="B221" s="170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</row>
    <row r="222" spans="1:17">
      <c r="A222" s="49"/>
      <c r="B222" s="170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</row>
    <row r="223" spans="1:17">
      <c r="A223" s="49"/>
      <c r="B223" s="170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</row>
    <row r="224" spans="1:17">
      <c r="A224" s="49"/>
      <c r="B224" s="170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</row>
    <row r="225" spans="1:17">
      <c r="A225" s="49"/>
      <c r="B225" s="170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</row>
    <row r="226" spans="1:17">
      <c r="A226" s="49"/>
      <c r="B226" s="170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</row>
    <row r="227" spans="1:17">
      <c r="A227" s="49"/>
      <c r="B227" s="170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</row>
    <row r="228" spans="1:17">
      <c r="A228" s="49"/>
      <c r="B228" s="170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</row>
    <row r="229" spans="1:17">
      <c r="A229" s="49"/>
      <c r="B229" s="170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</row>
    <row r="230" spans="1:17">
      <c r="A230" s="49"/>
      <c r="B230" s="170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</row>
    <row r="231" spans="1:17">
      <c r="A231" s="49"/>
      <c r="B231" s="170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</row>
    <row r="232" spans="1:17">
      <c r="A232" s="49"/>
      <c r="B232" s="170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</row>
    <row r="233" spans="1:17">
      <c r="A233" s="49"/>
      <c r="B233" s="170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</row>
    <row r="234" spans="1:17">
      <c r="A234" s="49"/>
      <c r="B234" s="170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</row>
    <row r="235" spans="1:17">
      <c r="A235" s="49"/>
      <c r="B235" s="170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</row>
    <row r="236" spans="1:17">
      <c r="A236" s="49"/>
      <c r="B236" s="170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</row>
    <row r="237" spans="1:17">
      <c r="A237" s="49"/>
      <c r="B237" s="170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</row>
    <row r="238" spans="1:17">
      <c r="A238" s="49"/>
      <c r="B238" s="170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</row>
    <row r="239" spans="1:17">
      <c r="A239" s="49"/>
      <c r="B239" s="170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</row>
    <row r="240" spans="1:17">
      <c r="A240" s="49"/>
      <c r="B240" s="170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</row>
    <row r="241" spans="1:17">
      <c r="A241" s="49"/>
      <c r="B241" s="170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</row>
    <row r="242" spans="1:17">
      <c r="A242" s="49"/>
      <c r="B242" s="170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</row>
    <row r="243" spans="1:17">
      <c r="A243" s="49"/>
      <c r="B243" s="170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</row>
    <row r="244" spans="1:17">
      <c r="A244" s="49"/>
      <c r="B244" s="170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</row>
    <row r="245" spans="1:17">
      <c r="A245" s="49"/>
      <c r="B245" s="170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</row>
    <row r="246" spans="1:17">
      <c r="A246" s="49"/>
      <c r="B246" s="170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</row>
    <row r="247" spans="1:17">
      <c r="A247" s="49"/>
      <c r="B247" s="170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</row>
    <row r="248" spans="1:17">
      <c r="A248" s="49"/>
      <c r="B248" s="170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</row>
    <row r="249" spans="1:17">
      <c r="A249" s="49"/>
      <c r="B249" s="170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</row>
    <row r="250" spans="1:17">
      <c r="A250" s="49"/>
      <c r="B250" s="170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</row>
    <row r="251" spans="1:17">
      <c r="A251" s="49"/>
      <c r="B251" s="170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</row>
    <row r="252" spans="1:17">
      <c r="A252" s="49"/>
      <c r="B252" s="170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</row>
    <row r="253" spans="1:17">
      <c r="A253" s="49"/>
      <c r="B253" s="170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</row>
    <row r="254" spans="1:17">
      <c r="A254" s="49"/>
      <c r="B254" s="170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</row>
    <row r="255" spans="1:17">
      <c r="A255" s="49"/>
      <c r="B255" s="170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</row>
    <row r="256" spans="1:17">
      <c r="A256" s="49"/>
      <c r="B256" s="170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</row>
    <row r="257" spans="1:17">
      <c r="A257" s="49"/>
      <c r="B257" s="170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</row>
    <row r="258" spans="1:17">
      <c r="A258" s="49"/>
      <c r="B258" s="170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</row>
    <row r="259" spans="1:17">
      <c r="A259" s="49"/>
      <c r="B259" s="170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</row>
    <row r="260" spans="1:17">
      <c r="A260" s="49"/>
      <c r="B260" s="170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</row>
    <row r="261" spans="1:17">
      <c r="A261" s="49"/>
      <c r="B261" s="170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</row>
    <row r="262" spans="1:17">
      <c r="A262" s="49"/>
      <c r="B262" s="170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</row>
    <row r="263" spans="1:17">
      <c r="A263" s="49"/>
      <c r="B263" s="170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</row>
    <row r="264" spans="1:17">
      <c r="A264" s="49"/>
      <c r="B264" s="170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</row>
    <row r="265" spans="1:17">
      <c r="A265" s="49"/>
      <c r="B265" s="170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</row>
    <row r="266" spans="1:17">
      <c r="A266" s="49"/>
      <c r="B266" s="170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</row>
    <row r="267" spans="1:17">
      <c r="A267" s="49"/>
      <c r="B267" s="170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</row>
    <row r="268" spans="1:17">
      <c r="A268" s="49"/>
      <c r="B268" s="170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</row>
    <row r="269" spans="1:17">
      <c r="A269" s="49"/>
      <c r="B269" s="170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</row>
    <row r="270" spans="1:17">
      <c r="A270" s="49"/>
      <c r="B270" s="170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</row>
    <row r="271" spans="1:17">
      <c r="A271" s="49"/>
      <c r="B271" s="170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</row>
    <row r="272" spans="1:17">
      <c r="A272" s="49"/>
      <c r="B272" s="170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</row>
    <row r="273" spans="1:17">
      <c r="A273" s="49"/>
      <c r="B273" s="170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</row>
    <row r="274" spans="1:17">
      <c r="A274" s="49"/>
      <c r="B274" s="170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</row>
    <row r="275" spans="1:17">
      <c r="A275" s="49"/>
      <c r="B275" s="170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</row>
    <row r="276" spans="1:17">
      <c r="A276" s="49"/>
      <c r="B276" s="170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</row>
    <row r="277" spans="1:17">
      <c r="A277" s="49"/>
      <c r="B277" s="170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</row>
    <row r="278" spans="1:17">
      <c r="A278" s="49"/>
      <c r="B278" s="170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</row>
    <row r="279" spans="1:17">
      <c r="A279" s="49"/>
      <c r="B279" s="170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</row>
    <row r="280" spans="1:17">
      <c r="A280" s="49"/>
      <c r="B280" s="170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</row>
    <row r="281" spans="1:17">
      <c r="A281" s="49"/>
      <c r="B281" s="170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</row>
    <row r="282" spans="1:17">
      <c r="A282" s="49"/>
      <c r="B282" s="170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</row>
    <row r="283" spans="1:17">
      <c r="A283" s="49"/>
      <c r="B283" s="170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</row>
    <row r="284" spans="1:17">
      <c r="A284" s="49"/>
      <c r="B284" s="170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</row>
    <row r="285" spans="1:17">
      <c r="A285" s="49"/>
      <c r="B285" s="170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</row>
    <row r="286" spans="1:17">
      <c r="A286" s="49"/>
      <c r="B286" s="170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</row>
    <row r="287" spans="1:17">
      <c r="A287" s="49"/>
      <c r="B287" s="170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</row>
    <row r="288" spans="1:17">
      <c r="A288" s="49"/>
      <c r="B288" s="170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</row>
    <row r="289" spans="1:17">
      <c r="A289" s="49"/>
      <c r="B289" s="170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</row>
    <row r="290" spans="1:17">
      <c r="A290" s="49"/>
      <c r="B290" s="170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</row>
    <row r="291" spans="1:17">
      <c r="A291" s="49"/>
      <c r="B291" s="170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</row>
    <row r="292" spans="1:17">
      <c r="A292" s="49"/>
      <c r="B292" s="170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</row>
    <row r="293" spans="1:17">
      <c r="A293" s="49"/>
      <c r="B293" s="170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</row>
    <row r="294" spans="1:17">
      <c r="A294" s="49"/>
      <c r="B294" s="170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</row>
    <row r="295" spans="1:17">
      <c r="A295" s="49"/>
      <c r="B295" s="170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</row>
    <row r="296" spans="1:17">
      <c r="B296" s="170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</row>
    <row r="297" spans="1:17">
      <c r="B297" s="170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</row>
    <row r="298" spans="1:17">
      <c r="B298" s="170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</row>
    <row r="299" spans="1:17">
      <c r="B299" s="170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</row>
    <row r="300" spans="1:17">
      <c r="B300" s="170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</row>
    <row r="301" spans="1:17">
      <c r="B301" s="170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</row>
    <row r="302" spans="1:17">
      <c r="B302" s="170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</row>
    <row r="303" spans="1:17">
      <c r="B303" s="170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</row>
    <row r="304" spans="1:17">
      <c r="B304" s="170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</row>
    <row r="305" spans="2:17">
      <c r="B305" s="170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</row>
    <row r="306" spans="2:17">
      <c r="B306" s="170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</row>
    <row r="307" spans="2:17">
      <c r="B307" s="170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</row>
    <row r="308" spans="2:17">
      <c r="B308" s="170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</row>
    <row r="309" spans="2:17">
      <c r="B309" s="170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</row>
    <row r="310" spans="2:17">
      <c r="B310" s="170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</row>
    <row r="311" spans="2:17">
      <c r="B311" s="170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</row>
    <row r="312" spans="2:17">
      <c r="B312" s="170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</row>
    <row r="313" spans="2:17">
      <c r="B313" s="170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</row>
    <row r="314" spans="2:17">
      <c r="B314" s="170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</row>
    <row r="315" spans="2:17">
      <c r="B315" s="170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</row>
    <row r="316" spans="2:17">
      <c r="B316" s="170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</row>
    <row r="317" spans="2:17">
      <c r="B317" s="170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</row>
    <row r="318" spans="2:17">
      <c r="B318" s="170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</row>
    <row r="319" spans="2:17">
      <c r="B319" s="170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</row>
    <row r="320" spans="2:17">
      <c r="B320" s="170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</row>
    <row r="321" spans="2:17">
      <c r="B321" s="170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</row>
    <row r="322" spans="2:17">
      <c r="B322" s="170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</row>
    <row r="323" spans="2:17">
      <c r="B323" s="170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</row>
    <row r="324" spans="2:17">
      <c r="B324" s="170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</row>
    <row r="325" spans="2:17">
      <c r="B325" s="170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</row>
    <row r="326" spans="2:17">
      <c r="B326" s="170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</row>
    <row r="327" spans="2:17">
      <c r="B327" s="170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</row>
    <row r="328" spans="2:17">
      <c r="B328" s="170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</row>
    <row r="329" spans="2:17">
      <c r="B329" s="170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</row>
    <row r="330" spans="2:17">
      <c r="B330" s="170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</row>
    <row r="331" spans="2:17">
      <c r="B331" s="170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</row>
    <row r="332" spans="2:17">
      <c r="B332" s="170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</row>
    <row r="333" spans="2:17">
      <c r="B333" s="170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</row>
    <row r="334" spans="2:17">
      <c r="B334" s="170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</row>
    <row r="335" spans="2:17">
      <c r="B335" s="170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</row>
    <row r="336" spans="2:17">
      <c r="B336" s="170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</row>
    <row r="337" spans="2:17">
      <c r="B337" s="170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</row>
    <row r="338" spans="2:17">
      <c r="B338" s="170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</row>
    <row r="339" spans="2:17">
      <c r="B339" s="170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</row>
    <row r="340" spans="2:17">
      <c r="B340" s="170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</row>
    <row r="341" spans="2:17">
      <c r="B341" s="170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</row>
    <row r="342" spans="2:17">
      <c r="B342" s="170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</row>
    <row r="343" spans="2:17">
      <c r="B343" s="170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</row>
    <row r="344" spans="2:17">
      <c r="B344" s="170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</row>
    <row r="345" spans="2:17">
      <c r="B345" s="170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</row>
    <row r="346" spans="2:17">
      <c r="B346" s="170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</row>
    <row r="347" spans="2:17">
      <c r="B347" s="170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</row>
    <row r="348" spans="2:17">
      <c r="B348" s="170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</row>
    <row r="349" spans="2:17">
      <c r="B349" s="170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</row>
    <row r="350" spans="2:17">
      <c r="B350" s="170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</row>
    <row r="351" spans="2:17">
      <c r="B351" s="170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</row>
    <row r="352" spans="2:17">
      <c r="B352" s="170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</row>
    <row r="353" spans="2:17">
      <c r="B353" s="170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</row>
    <row r="354" spans="2:17">
      <c r="B354" s="170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</row>
    <row r="355" spans="2:17">
      <c r="B355" s="170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</row>
    <row r="356" spans="2:17">
      <c r="B356" s="170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</row>
    <row r="357" spans="2:17">
      <c r="B357" s="170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</row>
    <row r="358" spans="2:17">
      <c r="B358" s="170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</row>
    <row r="359" spans="2:17">
      <c r="B359" s="170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</row>
    <row r="360" spans="2:17">
      <c r="B360" s="170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</row>
    <row r="361" spans="2:17">
      <c r="B361" s="170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</row>
    <row r="362" spans="2:17">
      <c r="B362" s="170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</row>
    <row r="363" spans="2:17">
      <c r="B363" s="170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</row>
    <row r="364" spans="2:17">
      <c r="B364" s="170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</row>
    <row r="365" spans="2:17">
      <c r="B365" s="170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</row>
    <row r="366" spans="2:17">
      <c r="B366" s="170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</row>
    <row r="367" spans="2:17">
      <c r="B367" s="170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</row>
    <row r="368" spans="2:17">
      <c r="B368" s="170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</row>
    <row r="369" spans="2:17">
      <c r="B369" s="170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</row>
    <row r="370" spans="2:17">
      <c r="B370" s="170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</row>
    <row r="371" spans="2:17">
      <c r="B371" s="170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</row>
    <row r="372" spans="2:17">
      <c r="B372" s="170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</row>
    <row r="373" spans="2:17">
      <c r="B373" s="170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</row>
    <row r="374" spans="2:17">
      <c r="B374" s="170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</row>
    <row r="375" spans="2:17">
      <c r="B375" s="170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</row>
    <row r="376" spans="2:17">
      <c r="B376" s="170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</row>
    <row r="377" spans="2:17">
      <c r="B377" s="170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</row>
    <row r="378" spans="2:17">
      <c r="B378" s="170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</row>
    <row r="379" spans="2:17">
      <c r="B379" s="170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</row>
    <row r="380" spans="2:17">
      <c r="B380" s="170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</row>
    <row r="381" spans="2:17">
      <c r="B381" s="170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</row>
    <row r="382" spans="2:17">
      <c r="B382" s="170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</row>
    <row r="383" spans="2:17">
      <c r="B383" s="170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</row>
    <row r="384" spans="2:17">
      <c r="B384" s="170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</row>
    <row r="385" spans="2:17">
      <c r="B385" s="170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</row>
    <row r="386" spans="2:17">
      <c r="B386" s="170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</row>
    <row r="387" spans="2:17">
      <c r="B387" s="170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</row>
    <row r="388" spans="2:17">
      <c r="B388" s="170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</row>
    <row r="389" spans="2:17">
      <c r="B389" s="170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</row>
    <row r="390" spans="2:17">
      <c r="B390" s="170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</row>
    <row r="391" spans="2:17">
      <c r="B391" s="170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</row>
    <row r="392" spans="2:17">
      <c r="B392" s="170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</row>
    <row r="393" spans="2:17">
      <c r="B393" s="170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</row>
    <row r="394" spans="2:17">
      <c r="B394" s="170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</row>
    <row r="395" spans="2:17">
      <c r="B395" s="170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</row>
    <row r="396" spans="2:17">
      <c r="B396" s="170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</row>
    <row r="397" spans="2:17">
      <c r="B397" s="170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</row>
    <row r="398" spans="2:17">
      <c r="B398" s="170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</row>
    <row r="399" spans="2:17">
      <c r="B399" s="170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</row>
    <row r="400" spans="2:17">
      <c r="B400" s="170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</row>
    <row r="401" spans="2:17">
      <c r="B401" s="170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</row>
    <row r="402" spans="2:17">
      <c r="B402" s="170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</row>
    <row r="403" spans="2:17">
      <c r="B403" s="170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</row>
    <row r="404" spans="2:17">
      <c r="B404" s="170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</row>
    <row r="405" spans="2:17">
      <c r="B405" s="170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</row>
    <row r="406" spans="2:17">
      <c r="B406" s="170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</row>
    <row r="407" spans="2:17">
      <c r="B407" s="170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</row>
    <row r="408" spans="2:17">
      <c r="B408" s="170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</row>
    <row r="409" spans="2:17">
      <c r="B409" s="170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</row>
    <row r="410" spans="2:17">
      <c r="B410" s="170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</row>
    <row r="411" spans="2:17">
      <c r="B411" s="170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</row>
    <row r="412" spans="2:17">
      <c r="B412" s="170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</row>
    <row r="413" spans="2:17">
      <c r="B413" s="170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</row>
    <row r="414" spans="2:17">
      <c r="B414" s="170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</row>
    <row r="415" spans="2:17">
      <c r="B415" s="170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</row>
    <row r="416" spans="2:17">
      <c r="B416" s="170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</row>
    <row r="417" spans="2:17">
      <c r="B417" s="170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</row>
    <row r="418" spans="2:17">
      <c r="B418" s="170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</row>
    <row r="419" spans="2:17">
      <c r="B419" s="170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</row>
    <row r="420" spans="2:17">
      <c r="B420" s="170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</row>
    <row r="421" spans="2:17">
      <c r="B421" s="170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</row>
    <row r="422" spans="2:17">
      <c r="B422" s="170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</row>
    <row r="423" spans="2:17">
      <c r="B423" s="170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</row>
    <row r="424" spans="2:17">
      <c r="B424" s="170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</row>
    <row r="425" spans="2:17">
      <c r="B425" s="170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</row>
    <row r="426" spans="2:17">
      <c r="B426" s="170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</row>
    <row r="427" spans="2:17">
      <c r="B427" s="170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</row>
    <row r="428" spans="2:17">
      <c r="B428" s="170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</row>
    <row r="429" spans="2:17">
      <c r="B429" s="170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</row>
    <row r="430" spans="2:17">
      <c r="B430" s="170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</row>
    <row r="431" spans="2:17">
      <c r="B431" s="170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</row>
    <row r="432" spans="2:17">
      <c r="B432" s="170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</row>
    <row r="433" spans="2:17">
      <c r="B433" s="170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</row>
    <row r="434" spans="2:17">
      <c r="B434" s="170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</row>
    <row r="435" spans="2:17">
      <c r="B435" s="170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</row>
    <row r="436" spans="2:17">
      <c r="B436" s="170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</row>
    <row r="437" spans="2:17">
      <c r="B437" s="170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</row>
    <row r="438" spans="2:17">
      <c r="B438" s="170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</row>
    <row r="439" spans="2:17">
      <c r="B439" s="170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</row>
    <row r="440" spans="2:17">
      <c r="B440" s="170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</row>
    <row r="441" spans="2:17">
      <c r="B441" s="170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</row>
    <row r="442" spans="2:17">
      <c r="B442" s="170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</row>
    <row r="443" spans="2:17">
      <c r="B443" s="170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</row>
    <row r="444" spans="2:17">
      <c r="B444" s="170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</row>
    <row r="445" spans="2:17">
      <c r="B445" s="170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</row>
    <row r="446" spans="2:17">
      <c r="B446" s="170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</row>
    <row r="447" spans="2:17">
      <c r="B447" s="170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</row>
    <row r="448" spans="2:17">
      <c r="B448" s="170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</row>
    <row r="449" spans="2:17">
      <c r="B449" s="170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</row>
    <row r="450" spans="2:17">
      <c r="B450" s="170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</row>
    <row r="451" spans="2:17">
      <c r="B451" s="170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</row>
    <row r="452" spans="2:17">
      <c r="B452" s="170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</row>
    <row r="453" spans="2:17">
      <c r="B453" s="170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</row>
    <row r="454" spans="2:17">
      <c r="B454" s="170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</row>
    <row r="455" spans="2:17">
      <c r="B455" s="170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</row>
    <row r="456" spans="2:17">
      <c r="B456" s="170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</row>
    <row r="457" spans="2:17">
      <c r="B457" s="170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</row>
    <row r="458" spans="2:17">
      <c r="B458" s="170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</row>
    <row r="459" spans="2:17">
      <c r="B459" s="170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</row>
    <row r="460" spans="2:17">
      <c r="B460" s="170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</row>
    <row r="461" spans="2:17">
      <c r="B461" s="170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</row>
    <row r="462" spans="2:17">
      <c r="B462" s="170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</row>
    <row r="463" spans="2:17">
      <c r="B463" s="170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</row>
    <row r="464" spans="2:17">
      <c r="B464" s="170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</row>
    <row r="465" spans="2:17">
      <c r="B465" s="170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</row>
    <row r="466" spans="2:17">
      <c r="B466" s="170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</row>
    <row r="467" spans="2:17">
      <c r="B467" s="170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</row>
    <row r="468" spans="2:17">
      <c r="B468" s="170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</row>
    <row r="469" spans="2:17">
      <c r="B469" s="170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</row>
    <row r="470" spans="2:17">
      <c r="B470" s="170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</row>
    <row r="471" spans="2:17">
      <c r="B471" s="170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</row>
    <row r="472" spans="2:17">
      <c r="B472" s="170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</row>
    <row r="473" spans="2:17">
      <c r="B473" s="170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74" spans="2:17">
      <c r="B474" s="170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</row>
    <row r="475" spans="2:17">
      <c r="B475" s="170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</row>
    <row r="476" spans="2:17">
      <c r="B476" s="170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</row>
    <row r="477" spans="2:17">
      <c r="B477" s="170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</row>
    <row r="478" spans="2:17">
      <c r="B478" s="170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</row>
    <row r="479" spans="2:17">
      <c r="B479" s="170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</row>
    <row r="480" spans="2:17">
      <c r="B480" s="170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</row>
    <row r="481" spans="2:17">
      <c r="B481" s="170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</row>
    <row r="482" spans="2:17">
      <c r="B482" s="170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</row>
    <row r="483" spans="2:17">
      <c r="B483" s="170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</row>
    <row r="484" spans="2:17">
      <c r="B484" s="170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</row>
    <row r="485" spans="2:17">
      <c r="B485" s="170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</row>
    <row r="486" spans="2:17">
      <c r="B486" s="170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</row>
    <row r="487" spans="2:17">
      <c r="B487" s="170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</row>
    <row r="488" spans="2:17">
      <c r="B488" s="170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</row>
    <row r="489" spans="2:17">
      <c r="B489" s="170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</row>
    <row r="490" spans="2:17">
      <c r="B490" s="170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</row>
    <row r="491" spans="2:17">
      <c r="B491" s="170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2:17">
      <c r="B492" s="170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2:17">
      <c r="B493" s="170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2:17">
      <c r="B494" s="170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2:17">
      <c r="B495" s="170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2:17">
      <c r="B496" s="170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1:17">
      <c r="B497" s="170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1:17">
      <c r="B498" s="170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1:17">
      <c r="B499" s="170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1:17">
      <c r="B500" s="170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1:17">
      <c r="B501" s="170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1:17">
      <c r="B502" s="170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1:17">
      <c r="B503" s="170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1:17">
      <c r="B504" s="170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1:17">
      <c r="B505" s="170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1:17">
      <c r="B506" s="170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1:17">
      <c r="B507" s="170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1:17">
      <c r="B508" s="170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09" spans="1:17">
      <c r="B509" s="170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</row>
    <row r="510" spans="1:17">
      <c r="A510" s="171"/>
      <c r="B510" s="170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</row>
    <row r="511" spans="1:17">
      <c r="B511" s="170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</row>
    <row r="512" spans="1:17">
      <c r="B512" s="170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</row>
    <row r="513" spans="2:34">
      <c r="B513" s="170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</row>
    <row r="514" spans="2:34">
      <c r="B514" s="170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</row>
    <row r="515" spans="2:34">
      <c r="B515" s="170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</row>
    <row r="516" spans="2:34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</row>
    <row r="517" spans="2:34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</row>
    <row r="518" spans="2:34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</row>
    <row r="519" spans="2:34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</row>
    <row r="520" spans="2:34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</row>
    <row r="521" spans="2:34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</row>
    <row r="522" spans="2:34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</row>
    <row r="523" spans="2:34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</row>
    <row r="524" spans="2:34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</row>
    <row r="525" spans="2:34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</row>
    <row r="526" spans="2:34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</row>
    <row r="527" spans="2:34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</row>
    <row r="528" spans="2:34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</row>
    <row r="529" spans="2:34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</row>
    <row r="530" spans="2:34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</row>
    <row r="531" spans="2:34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</row>
    <row r="532" spans="2:34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</row>
    <row r="533" spans="2:34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</row>
    <row r="534" spans="2:34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</row>
    <row r="535" spans="2:34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</row>
    <row r="536" spans="2:34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</row>
    <row r="537" spans="2:34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</row>
    <row r="538" spans="2:34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</row>
    <row r="539" spans="2:34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</row>
    <row r="540" spans="2:34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</row>
    <row r="541" spans="2:34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</row>
    <row r="542" spans="2:34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</row>
    <row r="543" spans="2:34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</row>
    <row r="544" spans="2:34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</row>
    <row r="545" spans="2:34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</row>
    <row r="546" spans="2:34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</row>
    <row r="547" spans="2:34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</row>
    <row r="548" spans="2:34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</row>
    <row r="549" spans="2:34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</row>
    <row r="550" spans="2:34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</row>
    <row r="551" spans="2:34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</row>
    <row r="552" spans="2:34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</row>
    <row r="553" spans="2:34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</row>
    <row r="554" spans="2:34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</row>
    <row r="555" spans="2:34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</row>
    <row r="556" spans="2:34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</row>
    <row r="557" spans="2:34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</row>
    <row r="558" spans="2:34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</row>
    <row r="559" spans="2:34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</row>
    <row r="560" spans="2:34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</row>
    <row r="561" spans="2:34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</row>
    <row r="562" spans="2:34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</row>
    <row r="563" spans="2:34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</row>
    <row r="564" spans="2:34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</row>
    <row r="565" spans="2:34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</row>
    <row r="566" spans="2:34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</row>
    <row r="567" spans="2:34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</row>
    <row r="568" spans="2:34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</row>
    <row r="569" spans="2:34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</row>
    <row r="570" spans="2:34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</row>
    <row r="571" spans="2:34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</row>
    <row r="572" spans="2:34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</row>
    <row r="573" spans="2:34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</row>
    <row r="574" spans="2:34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</row>
    <row r="575" spans="2:34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</row>
    <row r="576" spans="2:34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</row>
    <row r="577" spans="2:34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</row>
    <row r="578" spans="2:34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</row>
    <row r="579" spans="2:34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</row>
    <row r="580" spans="2:34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</row>
    <row r="581" spans="2:34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</row>
    <row r="582" spans="2:34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</row>
    <row r="583" spans="2:34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</row>
    <row r="584" spans="2:34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</row>
    <row r="585" spans="2:34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</row>
    <row r="586" spans="2:34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</row>
    <row r="587" spans="2:34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</row>
    <row r="588" spans="2:34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</row>
    <row r="589" spans="2:34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</row>
    <row r="590" spans="2:34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</row>
    <row r="591" spans="2:34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</row>
    <row r="592" spans="2:34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</row>
    <row r="593" spans="2:34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</row>
    <row r="594" spans="2:34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</row>
    <row r="595" spans="2:34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</row>
    <row r="596" spans="2:34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</row>
    <row r="597" spans="2:34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</row>
    <row r="598" spans="2:34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</row>
    <row r="599" spans="2:34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</row>
    <row r="600" spans="2:34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</row>
    <row r="601" spans="2:34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</row>
    <row r="602" spans="2:34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</row>
    <row r="603" spans="2:34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</row>
    <row r="604" spans="2:34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</row>
    <row r="605" spans="2:34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</row>
    <row r="606" spans="2:34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</row>
    <row r="607" spans="2:34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</row>
    <row r="608" spans="2:34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</row>
    <row r="609" spans="2:34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</row>
    <row r="610" spans="2:34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</row>
    <row r="611" spans="2:34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</row>
    <row r="612" spans="2:34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</row>
    <row r="613" spans="2:34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</row>
    <row r="614" spans="2:34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</row>
    <row r="615" spans="2:34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</row>
    <row r="616" spans="2:34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</row>
    <row r="617" spans="2:34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</row>
    <row r="618" spans="2:34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</row>
    <row r="619" spans="2:34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</row>
    <row r="620" spans="2:34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</row>
    <row r="621" spans="2:34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</row>
    <row r="622" spans="2:34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</row>
    <row r="623" spans="2:34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</row>
    <row r="624" spans="2:34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</row>
    <row r="625" spans="2:34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</row>
    <row r="626" spans="2:34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</row>
    <row r="627" spans="2:34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</row>
    <row r="628" spans="2:34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</row>
    <row r="629" spans="2:34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</row>
    <row r="630" spans="2:34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</row>
    <row r="631" spans="2:34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</row>
    <row r="632" spans="2:34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</row>
    <row r="633" spans="2:34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</row>
    <row r="634" spans="2:34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</row>
    <row r="635" spans="2:34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</row>
    <row r="636" spans="2:34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</row>
    <row r="637" spans="2:34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</row>
    <row r="638" spans="2:34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</row>
    <row r="639" spans="2:34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</row>
    <row r="640" spans="2:34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</row>
    <row r="641" spans="2:34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</row>
    <row r="642" spans="2:34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</row>
    <row r="643" spans="2:34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</row>
    <row r="644" spans="2:34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</row>
    <row r="645" spans="2:34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</row>
    <row r="646" spans="2:34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</row>
    <row r="647" spans="2:34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</row>
    <row r="648" spans="2:34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</row>
    <row r="649" spans="2:34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</row>
    <row r="650" spans="2:34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</row>
    <row r="651" spans="2:34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</row>
    <row r="652" spans="2:34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</row>
    <row r="653" spans="2:34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</row>
    <row r="654" spans="2:34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</row>
    <row r="655" spans="2:34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</row>
    <row r="656" spans="2:34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</row>
    <row r="657" spans="2:34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</row>
    <row r="658" spans="2:34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</row>
    <row r="659" spans="2:34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</row>
    <row r="660" spans="2:34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</row>
    <row r="661" spans="2:34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</row>
    <row r="662" spans="2:34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</row>
    <row r="663" spans="2:34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</row>
    <row r="664" spans="2:34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</row>
    <row r="665" spans="2:34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</row>
    <row r="666" spans="2:34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</row>
    <row r="667" spans="2:34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</row>
    <row r="668" spans="2:34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</row>
    <row r="669" spans="2:34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</row>
    <row r="670" spans="2:34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</row>
    <row r="671" spans="2:34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</row>
    <row r="672" spans="2:34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</row>
    <row r="673" spans="2:34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</row>
    <row r="674" spans="2:34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</row>
    <row r="675" spans="2:34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</row>
    <row r="676" spans="2:34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</row>
    <row r="677" spans="2:34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</row>
    <row r="678" spans="2:34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</row>
    <row r="679" spans="2:34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</row>
    <row r="680" spans="2:34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</row>
    <row r="681" spans="2:34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</row>
    <row r="682" spans="2:34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</row>
    <row r="683" spans="2:34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</row>
    <row r="684" spans="2:34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</row>
    <row r="685" spans="2:34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</row>
    <row r="686" spans="2:34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</row>
    <row r="687" spans="2:34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</row>
    <row r="688" spans="2:34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</row>
    <row r="689" spans="2:34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</row>
    <row r="690" spans="2:34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</row>
    <row r="691" spans="2:34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</row>
    <row r="692" spans="2:34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</row>
    <row r="693" spans="2:34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</row>
    <row r="694" spans="2:34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</row>
    <row r="695" spans="2:34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</row>
    <row r="696" spans="2:34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</row>
    <row r="697" spans="2:34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</row>
    <row r="698" spans="2:34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</row>
    <row r="699" spans="2:34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</row>
    <row r="700" spans="2:34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</row>
    <row r="701" spans="2:34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</row>
    <row r="702" spans="2:34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</row>
    <row r="703" spans="2:34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</row>
    <row r="704" spans="2:34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</row>
    <row r="705" spans="2:34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</row>
    <row r="706" spans="2:34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</row>
    <row r="707" spans="2:34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</row>
    <row r="708" spans="2:34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</row>
    <row r="709" spans="2:34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</row>
    <row r="710" spans="2:34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</row>
    <row r="711" spans="2:34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</row>
    <row r="712" spans="2:34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</row>
    <row r="713" spans="2:34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</row>
    <row r="714" spans="2:34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</row>
    <row r="715" spans="2:34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</row>
    <row r="716" spans="2:34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</row>
    <row r="717" spans="2:34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</row>
    <row r="718" spans="2:34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</row>
    <row r="719" spans="2:34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</row>
    <row r="720" spans="2:34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</row>
    <row r="721" spans="2:34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</row>
    <row r="722" spans="2:34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</row>
    <row r="723" spans="2:34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</row>
    <row r="724" spans="2:34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</row>
    <row r="725" spans="2:34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</row>
    <row r="726" spans="2:34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</row>
    <row r="727" spans="2:34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</row>
    <row r="728" spans="2:34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</row>
    <row r="729" spans="2:34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</row>
    <row r="730" spans="2:34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</row>
    <row r="731" spans="2:34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</row>
    <row r="732" spans="2:34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</row>
    <row r="733" spans="2:34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</row>
    <row r="734" spans="2:34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</row>
    <row r="735" spans="2:34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</row>
    <row r="736" spans="2:34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</row>
    <row r="737" spans="2:34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</row>
    <row r="738" spans="2:34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</row>
    <row r="739" spans="2:34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</row>
    <row r="740" spans="2:34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</row>
    <row r="741" spans="2:34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</row>
    <row r="742" spans="2:34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</row>
    <row r="743" spans="2:34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</row>
    <row r="744" spans="2:34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</row>
    <row r="745" spans="2:34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</row>
    <row r="746" spans="2:34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</row>
    <row r="747" spans="2:34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</row>
    <row r="748" spans="2:34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</row>
    <row r="749" spans="2:34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</row>
    <row r="750" spans="2:34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</row>
    <row r="751" spans="2:34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</row>
    <row r="752" spans="2:34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</row>
    <row r="753" spans="2:34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</row>
    <row r="754" spans="2:34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</row>
    <row r="755" spans="2:34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</row>
    <row r="756" spans="2:34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</row>
    <row r="757" spans="2:34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</row>
    <row r="758" spans="2:34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</row>
    <row r="759" spans="2:34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</row>
    <row r="760" spans="2:34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</row>
    <row r="761" spans="2:34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</row>
    <row r="762" spans="2:34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</row>
    <row r="763" spans="2:34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</row>
    <row r="764" spans="2:34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</row>
    <row r="765" spans="2:34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</row>
    <row r="766" spans="2:34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</row>
    <row r="767" spans="2:34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</row>
    <row r="768" spans="2:34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</row>
    <row r="769" spans="2:34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</row>
    <row r="770" spans="2:34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</row>
    <row r="771" spans="2:34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</row>
    <row r="772" spans="2:34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</row>
    <row r="773" spans="2:34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</row>
    <row r="774" spans="2:34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</row>
    <row r="775" spans="2:34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</row>
    <row r="776" spans="2:34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</row>
    <row r="777" spans="2:34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</row>
    <row r="778" spans="2:34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</row>
    <row r="779" spans="2:34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</row>
    <row r="780" spans="2:34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</row>
    <row r="781" spans="2:34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</row>
    <row r="782" spans="2:34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</row>
    <row r="783" spans="2:34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</row>
    <row r="784" spans="2:34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</row>
    <row r="785" spans="2:34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</row>
    <row r="786" spans="2:34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</row>
    <row r="787" spans="2:34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</row>
    <row r="788" spans="2:34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</row>
    <row r="789" spans="2:34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</row>
    <row r="790" spans="2:34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</row>
    <row r="791" spans="2:34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</row>
    <row r="792" spans="2:34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</row>
    <row r="793" spans="2:34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</row>
    <row r="794" spans="2:34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</row>
    <row r="795" spans="2:34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</row>
    <row r="796" spans="2:34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</row>
    <row r="797" spans="2:34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</row>
    <row r="798" spans="2:34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</row>
    <row r="799" spans="2:34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</row>
    <row r="800" spans="2:34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</row>
    <row r="801" spans="2:34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</row>
    <row r="802" spans="2:34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</row>
    <row r="803" spans="2:34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</row>
    <row r="804" spans="2:34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</row>
    <row r="805" spans="2:34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</row>
    <row r="806" spans="2:34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</row>
    <row r="807" spans="2:34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</row>
    <row r="808" spans="2:34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</row>
    <row r="809" spans="2:34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</row>
    <row r="810" spans="2:34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</row>
    <row r="811" spans="2:34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</row>
    <row r="812" spans="2:34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</row>
    <row r="813" spans="2:34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</row>
    <row r="814" spans="2:34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</row>
    <row r="815" spans="2:34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</row>
    <row r="816" spans="2:34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</row>
    <row r="817" spans="2:34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</row>
    <row r="818" spans="2:34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</row>
    <row r="819" spans="2:34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</row>
    <row r="820" spans="2:34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</row>
    <row r="821" spans="2:34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</row>
    <row r="822" spans="2:34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</row>
    <row r="823" spans="2:34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</row>
    <row r="824" spans="2:34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</row>
    <row r="825" spans="2:34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</row>
    <row r="826" spans="2:34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</row>
    <row r="827" spans="2:34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</row>
    <row r="828" spans="2:34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</row>
    <row r="829" spans="2:34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</row>
    <row r="830" spans="2:34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</row>
    <row r="831" spans="2:34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</row>
    <row r="832" spans="2:34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</row>
    <row r="833" spans="2:34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</row>
    <row r="834" spans="2:34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</row>
    <row r="835" spans="2:34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</row>
    <row r="836" spans="2:34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</row>
    <row r="837" spans="2:34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</row>
    <row r="838" spans="2:34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</row>
    <row r="839" spans="2:34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</row>
    <row r="840" spans="2:34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</row>
    <row r="841" spans="2:34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</row>
    <row r="842" spans="2:34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</row>
    <row r="843" spans="2:34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</row>
    <row r="844" spans="2:34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</row>
    <row r="845" spans="2:34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</row>
    <row r="846" spans="2:34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</row>
    <row r="847" spans="2:34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</row>
    <row r="848" spans="2:34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</row>
    <row r="849" spans="2:34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</row>
    <row r="850" spans="2:34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</row>
    <row r="851" spans="2:34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</row>
    <row r="852" spans="2:34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</row>
    <row r="853" spans="2:34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</row>
    <row r="854" spans="2:34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</row>
    <row r="855" spans="2:34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</row>
    <row r="856" spans="2:34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</row>
    <row r="857" spans="2:34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</row>
    <row r="858" spans="2:34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</row>
    <row r="859" spans="2:34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</row>
    <row r="860" spans="2:34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</row>
    <row r="861" spans="2:34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</row>
    <row r="862" spans="2:34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</row>
    <row r="863" spans="2:34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</row>
    <row r="864" spans="2:34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</row>
    <row r="865" spans="2:34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</row>
    <row r="866" spans="2:34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</row>
    <row r="867" spans="2:34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</row>
    <row r="868" spans="2:34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</row>
    <row r="869" spans="2:34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</row>
    <row r="870" spans="2:34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</row>
    <row r="871" spans="2:34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</row>
    <row r="872" spans="2:34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</row>
    <row r="873" spans="2:34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</row>
    <row r="874" spans="2:34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</row>
    <row r="875" spans="2:34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</row>
    <row r="876" spans="2:34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</row>
    <row r="877" spans="2:34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</row>
    <row r="878" spans="2:34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</row>
    <row r="879" spans="2:34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</row>
    <row r="880" spans="2:34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</row>
    <row r="881" spans="2:34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</row>
    <row r="882" spans="2:34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</row>
    <row r="883" spans="2:34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</row>
    <row r="884" spans="2:34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</row>
    <row r="885" spans="2:34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</row>
    <row r="886" spans="2:34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</row>
    <row r="887" spans="2:34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</row>
    <row r="888" spans="2:34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</row>
    <row r="889" spans="2:34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</row>
    <row r="890" spans="2:34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</row>
    <row r="891" spans="2:34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</row>
    <row r="892" spans="2:34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</row>
    <row r="893" spans="2:34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</row>
    <row r="894" spans="2:34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</row>
  </sheetData>
  <pageMargins left="0.75" right="0.75" top="1" bottom="1" header="0.5" footer="0.5"/>
  <pageSetup scale="3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F14F-9E94-4411-93D9-50FBFC4C6578}">
  <sheetPr codeName="Sheet41"/>
  <dimension ref="A1:AR284"/>
  <sheetViews>
    <sheetView showGridLines="0" zoomScale="130" zoomScaleNormal="130" zoomScaleSheetLayoutView="130" workbookViewId="0">
      <selection activeCell="D17" sqref="D17"/>
    </sheetView>
  </sheetViews>
  <sheetFormatPr baseColWidth="10" defaultColWidth="7.5" defaultRowHeight="15"/>
  <cols>
    <col min="1" max="1" width="2.33203125" customWidth="1"/>
    <col min="2" max="2" width="30.5" customWidth="1"/>
    <col min="3" max="3" width="13.5" bestFit="1" customWidth="1"/>
    <col min="4" max="11" width="12.5" customWidth="1"/>
    <col min="12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1466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>
      <c r="A6" s="49"/>
      <c r="B6" s="136" t="s">
        <v>1188</v>
      </c>
      <c r="C6" s="59" t="s">
        <v>1189</v>
      </c>
      <c r="D6" s="59"/>
      <c r="E6" s="59"/>
      <c r="F6" s="59"/>
      <c r="G6" s="59"/>
      <c r="H6" s="59"/>
      <c r="I6" s="58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>
      <c r="A7" s="49"/>
      <c r="B7" s="141" t="s">
        <v>1190</v>
      </c>
      <c r="C7" s="49" t="s">
        <v>1191</v>
      </c>
      <c r="D7" s="49"/>
      <c r="E7" s="49"/>
      <c r="F7" s="49"/>
      <c r="G7" s="49"/>
      <c r="H7" s="49"/>
      <c r="I7" s="57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6" thickBot="1">
      <c r="A8" s="49"/>
      <c r="B8" s="137" t="s">
        <v>1192</v>
      </c>
      <c r="C8" s="56" t="s">
        <v>1467</v>
      </c>
      <c r="D8" s="56"/>
      <c r="E8" s="56"/>
      <c r="F8" s="56"/>
      <c r="G8" s="56"/>
      <c r="H8" s="56"/>
      <c r="I8" s="55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135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 t="s">
        <v>1468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49" t="s">
        <v>1469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>
      <c r="A13" s="49"/>
      <c r="B13" s="49" t="s">
        <v>1470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>
      <c r="A15" s="49"/>
      <c r="B15" s="69" t="s">
        <v>1407</v>
      </c>
      <c r="C15" s="74"/>
      <c r="D15" s="49"/>
      <c r="E15" s="49"/>
      <c r="F15" s="49"/>
      <c r="G15" s="49"/>
      <c r="H15" s="49"/>
      <c r="I15" s="124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4.5" customHeight="1">
      <c r="A16" s="49"/>
      <c r="B16" s="266" t="s">
        <v>1409</v>
      </c>
      <c r="C16" s="198">
        <v>44561</v>
      </c>
      <c r="D16" s="198"/>
      <c r="E16" s="198"/>
      <c r="F16" s="198"/>
      <c r="G16" s="198"/>
      <c r="H16" s="198"/>
      <c r="I16" s="19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49" t="s">
        <v>102</v>
      </c>
      <c r="C17" s="85">
        <v>100000</v>
      </c>
      <c r="D17" s="88">
        <f>C17*(1+D26)</f>
        <v>125250</v>
      </c>
      <c r="E17" s="88">
        <f t="shared" ref="E17:H17" si="0">D17*(1+E26)</f>
        <v>165455.25</v>
      </c>
      <c r="F17" s="88">
        <f t="shared" si="0"/>
        <v>211451.8095</v>
      </c>
      <c r="G17" s="88">
        <f t="shared" si="0"/>
        <v>252684.91235250002</v>
      </c>
      <c r="H17" s="88">
        <f t="shared" si="0"/>
        <v>289071.53973125998</v>
      </c>
      <c r="I17" s="88">
        <f>H17*(1+I26)</f>
        <v>315955.19292626716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106" t="s">
        <v>278</v>
      </c>
      <c r="C18" s="268">
        <f>C19-C17</f>
        <v>-32000</v>
      </c>
      <c r="D18" s="268">
        <f t="shared" ref="D18" si="1">D19-D17</f>
        <v>-39641.625</v>
      </c>
      <c r="E18" s="268">
        <f t="shared" ref="E18" si="2">E19-E17</f>
        <v>-51042.944625000004</v>
      </c>
      <c r="F18" s="268">
        <f t="shared" ref="F18" si="3">F19-F17</f>
        <v>-63329.816945250001</v>
      </c>
      <c r="G18" s="268">
        <f t="shared" ref="G18" si="4">G19-G17</f>
        <v>-74289.364231635001</v>
      </c>
      <c r="H18" s="268">
        <f t="shared" ref="H18" si="5">H19-H17</f>
        <v>-81518.17420421532</v>
      </c>
      <c r="I18" s="268">
        <f t="shared" ref="I18" si="6">I19-I17</f>
        <v>-86571.7228617972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69" t="s">
        <v>279</v>
      </c>
      <c r="C19" s="89">
        <f>C17*C27</f>
        <v>68000</v>
      </c>
      <c r="D19" s="89">
        <f t="shared" ref="D19:I19" si="7">D17*D27</f>
        <v>85608.375</v>
      </c>
      <c r="E19" s="89">
        <f t="shared" si="7"/>
        <v>114412.305375</v>
      </c>
      <c r="F19" s="89">
        <f t="shared" si="7"/>
        <v>148121.99255475</v>
      </c>
      <c r="G19" s="89">
        <f t="shared" si="7"/>
        <v>178395.54812086502</v>
      </c>
      <c r="H19" s="89">
        <f t="shared" si="7"/>
        <v>207553.36552704466</v>
      </c>
      <c r="I19" s="89">
        <f t="shared" si="7"/>
        <v>229383.47006446996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106" t="s">
        <v>280</v>
      </c>
      <c r="C20" s="268">
        <f>-C17*C28</f>
        <v>-12000</v>
      </c>
      <c r="D20" s="268">
        <f t="shared" ref="D20:I20" si="8">-D17*D28</f>
        <v>-14779.5</v>
      </c>
      <c r="E20" s="268">
        <f t="shared" si="8"/>
        <v>-18696.44325</v>
      </c>
      <c r="F20" s="268">
        <f t="shared" si="8"/>
        <v>-24316.958092500001</v>
      </c>
      <c r="G20" s="268">
        <f t="shared" si="8"/>
        <v>-27289.970534070002</v>
      </c>
      <c r="H20" s="268">
        <f t="shared" si="8"/>
        <v>-30352.511671782297</v>
      </c>
      <c r="I20" s="268">
        <f t="shared" si="8"/>
        <v>-33175.295257258054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>
      <c r="A21" s="49"/>
      <c r="B21" s="69" t="s">
        <v>281</v>
      </c>
      <c r="C21" s="89">
        <f>SUM(C19:C20)</f>
        <v>56000</v>
      </c>
      <c r="D21" s="89">
        <f t="shared" ref="D21:I21" si="9">SUM(D19:D20)</f>
        <v>70828.875</v>
      </c>
      <c r="E21" s="89">
        <f t="shared" si="9"/>
        <v>95715.862125</v>
      </c>
      <c r="F21" s="89">
        <f t="shared" si="9"/>
        <v>123805.03446225</v>
      </c>
      <c r="G21" s="89">
        <f t="shared" si="9"/>
        <v>151105.57758679503</v>
      </c>
      <c r="H21" s="89">
        <f t="shared" si="9"/>
        <v>177200.85385526236</v>
      </c>
      <c r="I21" s="89">
        <f t="shared" si="9"/>
        <v>196208.17480721191</v>
      </c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4.5" customHeight="1">
      <c r="A22" s="49"/>
      <c r="B22" s="76" t="s">
        <v>282</v>
      </c>
      <c r="C22" s="88">
        <f>-C21*$C$29</f>
        <v>-16800</v>
      </c>
      <c r="D22" s="88">
        <f t="shared" ref="D22:I22" si="10">-D21*$C$29</f>
        <v>-21248.662499999999</v>
      </c>
      <c r="E22" s="88">
        <f t="shared" si="10"/>
        <v>-28714.758637499999</v>
      </c>
      <c r="F22" s="88">
        <f t="shared" si="10"/>
        <v>-37141.510338674998</v>
      </c>
      <c r="G22" s="88">
        <f t="shared" si="10"/>
        <v>-45331.673276038506</v>
      </c>
      <c r="H22" s="88">
        <f t="shared" si="10"/>
        <v>-53160.256156578711</v>
      </c>
      <c r="I22" s="88">
        <f t="shared" si="10"/>
        <v>-58862.452442163572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4.5" customHeight="1" thickBot="1">
      <c r="A23" s="49"/>
      <c r="B23" s="54" t="s">
        <v>101</v>
      </c>
      <c r="C23" s="53">
        <f>SUM(C21:C22)</f>
        <v>39200</v>
      </c>
      <c r="D23" s="53">
        <f t="shared" ref="D23:I23" si="11">SUM(D21:D22)</f>
        <v>49580.212500000001</v>
      </c>
      <c r="E23" s="53">
        <f t="shared" si="11"/>
        <v>67001.103487500004</v>
      </c>
      <c r="F23" s="53">
        <f t="shared" si="11"/>
        <v>86663.524123575</v>
      </c>
      <c r="G23" s="53">
        <f t="shared" si="11"/>
        <v>105773.90431075652</v>
      </c>
      <c r="H23" s="53">
        <f t="shared" si="11"/>
        <v>124040.59769868365</v>
      </c>
      <c r="I23" s="53">
        <f t="shared" si="11"/>
        <v>137345.72236504834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 ht="14.5" customHeight="1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 ht="14.5" customHeight="1">
      <c r="A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 ht="14.5" customHeight="1">
      <c r="A26" s="49"/>
      <c r="B26" s="259" t="s">
        <v>1150</v>
      </c>
      <c r="C26" s="261"/>
      <c r="D26" s="262">
        <v>0.25249999999999995</v>
      </c>
      <c r="E26" s="262">
        <v>0.32100000000000001</v>
      </c>
      <c r="F26" s="262">
        <v>0.27800000000000002</v>
      </c>
      <c r="G26" s="262">
        <v>0.19500000000000001</v>
      </c>
      <c r="H26" s="262">
        <v>0.14399999999999999</v>
      </c>
      <c r="I26" s="263">
        <v>9.2999999999999999E-2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 ht="14.5" customHeight="1">
      <c r="A27" s="49"/>
      <c r="B27" s="269" t="s">
        <v>1403</v>
      </c>
      <c r="C27" s="267">
        <v>0.68</v>
      </c>
      <c r="D27" s="267">
        <v>0.6835</v>
      </c>
      <c r="E27" s="267">
        <v>0.6915</v>
      </c>
      <c r="F27" s="267">
        <v>0.70050000000000001</v>
      </c>
      <c r="G27" s="267">
        <v>0.70599999999999996</v>
      </c>
      <c r="H27" s="267">
        <v>0.71799999999999997</v>
      </c>
      <c r="I27" s="270">
        <v>0.72599999999999998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 ht="14.5" customHeight="1">
      <c r="A28" s="49"/>
      <c r="B28" s="260" t="s">
        <v>1408</v>
      </c>
      <c r="C28" s="264">
        <v>0.12</v>
      </c>
      <c r="D28" s="264">
        <v>0.11799999999999999</v>
      </c>
      <c r="E28" s="264">
        <v>0.113</v>
      </c>
      <c r="F28" s="264">
        <v>0.115</v>
      </c>
      <c r="G28" s="264">
        <v>0.108</v>
      </c>
      <c r="H28" s="264">
        <v>0.105</v>
      </c>
      <c r="I28" s="265">
        <v>0.105</v>
      </c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 ht="14.5" customHeight="1">
      <c r="A29" s="49"/>
      <c r="B29" s="271" t="s">
        <v>268</v>
      </c>
      <c r="C29" s="272">
        <v>0.3</v>
      </c>
      <c r="D29" s="272"/>
      <c r="E29" s="272"/>
      <c r="F29" s="272"/>
      <c r="G29" s="272"/>
      <c r="H29" s="272"/>
      <c r="I29" s="272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 ht="14.5" customHeight="1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 ht="14.5" customHeight="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 ht="14.5" customHeight="1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</sheetData>
  <pageMargins left="0.75" right="0.75" top="1" bottom="1" header="0.5" footer="0.5"/>
  <pageSetup scale="36" orientation="portrait" r:id="rId1"/>
  <headerFooter alignWithMargins="0"/>
  <ignoredErrors>
    <ignoredError sqref="C22:I22" formula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8AE30-402A-40C3-ABEC-DC8187182B84}">
  <sheetPr codeName="Sheet45"/>
  <dimension ref="A1:AK898"/>
  <sheetViews>
    <sheetView showGridLines="0" topLeftCell="A47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5" width="20.5" customWidth="1"/>
    <col min="6" max="8" width="12.5" customWidth="1"/>
    <col min="9" max="9" width="5.5" customWidth="1"/>
    <col min="10" max="10" width="20.5" customWidth="1"/>
    <col min="11" max="20" width="12.5" customWidth="1"/>
  </cols>
  <sheetData>
    <row r="1" spans="1:37" s="78" customFormat="1">
      <c r="A1" s="77" t="s">
        <v>1471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</row>
    <row r="2" spans="1:37" s="78" customFormat="1" ht="18">
      <c r="A2" s="77"/>
      <c r="B2" s="84" t="s">
        <v>1444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</row>
    <row r="3" spans="1:37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</row>
    <row r="4" spans="1:37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</row>
    <row r="5" spans="1:37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</row>
    <row r="6" spans="1:37">
      <c r="A6" s="49"/>
      <c r="B6" s="136" t="s">
        <v>1228</v>
      </c>
      <c r="C6" s="59" t="s">
        <v>1230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</row>
    <row r="7" spans="1:37" ht="16" thickBot="1">
      <c r="A7" s="49"/>
      <c r="B7" s="137" t="s">
        <v>1229</v>
      </c>
      <c r="C7" s="56" t="s">
        <v>1231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</row>
    <row r="8" spans="1:37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</row>
    <row r="9" spans="1:37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</row>
    <row r="10" spans="1:37">
      <c r="A10" s="49"/>
      <c r="B10" s="49" t="s">
        <v>1232</v>
      </c>
      <c r="C10" s="49"/>
      <c r="D10" s="49"/>
      <c r="E10" s="49"/>
      <c r="F10" s="49"/>
      <c r="G10" s="49"/>
      <c r="H10" s="140"/>
      <c r="I10" s="140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</row>
    <row r="11" spans="1:37">
      <c r="A11" s="49"/>
      <c r="B11" s="49" t="s">
        <v>1234</v>
      </c>
      <c r="C11" s="49"/>
      <c r="D11" s="49"/>
      <c r="E11" s="49"/>
      <c r="F11" s="49"/>
      <c r="G11" s="49"/>
      <c r="H11" s="140"/>
      <c r="I11" s="140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</row>
    <row r="12" spans="1:37">
      <c r="A12" s="49"/>
      <c r="B12" s="49" t="s">
        <v>1233</v>
      </c>
      <c r="C12" s="49"/>
      <c r="D12" s="49"/>
      <c r="E12" s="49"/>
      <c r="F12" s="49"/>
      <c r="G12" s="49"/>
      <c r="H12" s="168"/>
      <c r="I12" s="16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</row>
    <row r="13" spans="1:37">
      <c r="A13" s="49"/>
      <c r="B13" s="49"/>
      <c r="C13" s="49"/>
      <c r="D13" s="49"/>
      <c r="E13" s="49"/>
      <c r="F13" s="49"/>
      <c r="G13" s="49"/>
      <c r="H13" s="168"/>
      <c r="I13" s="16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</row>
    <row r="14" spans="1:37">
      <c r="A14" s="49"/>
      <c r="B14" s="49"/>
      <c r="C14" s="49"/>
      <c r="D14" s="49"/>
      <c r="E14" s="49"/>
      <c r="F14" s="49"/>
      <c r="G14" s="49"/>
      <c r="H14" s="168"/>
      <c r="I14" s="16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</row>
    <row r="15" spans="1:37">
      <c r="A15" s="49"/>
      <c r="B15" s="117"/>
      <c r="C15" s="117" t="s">
        <v>1182</v>
      </c>
      <c r="D15" s="117" t="s">
        <v>1183</v>
      </c>
      <c r="E15" s="117" t="s">
        <v>1184</v>
      </c>
      <c r="F15" s="168"/>
      <c r="G15" s="168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</row>
    <row r="16" spans="1:37">
      <c r="A16" s="49"/>
      <c r="B16" s="117" t="s">
        <v>1185</v>
      </c>
      <c r="C16" s="181">
        <v>100000</v>
      </c>
      <c r="D16" s="196">
        <v>2</v>
      </c>
      <c r="E16" s="182" t="s">
        <v>1171</v>
      </c>
      <c r="F16" s="168"/>
      <c r="G16" s="168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</row>
    <row r="17" spans="1:37">
      <c r="A17" s="49"/>
      <c r="B17" s="49"/>
      <c r="C17" s="49"/>
      <c r="D17" s="49"/>
      <c r="E17" s="49"/>
      <c r="F17" s="49"/>
      <c r="G17" s="49"/>
      <c r="H17" s="168"/>
      <c r="I17" s="16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</row>
    <row r="18" spans="1:37" ht="16" thickBo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</row>
    <row r="19" spans="1:37" ht="14.5" customHeight="1">
      <c r="A19" s="49"/>
      <c r="B19" s="50" t="s">
        <v>1164</v>
      </c>
      <c r="C19" s="108" t="s">
        <v>1165</v>
      </c>
      <c r="D19" s="108" t="s">
        <v>1166</v>
      </c>
      <c r="E19" s="108" t="s">
        <v>1167</v>
      </c>
      <c r="F19" s="108" t="s">
        <v>1168</v>
      </c>
      <c r="G19" s="108" t="s">
        <v>1187</v>
      </c>
      <c r="H19" s="149" t="s">
        <v>1169</v>
      </c>
      <c r="I19" s="128" t="s">
        <v>1170</v>
      </c>
      <c r="J19" s="280"/>
      <c r="K19" s="281" t="s">
        <v>1174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37" ht="14.5" customHeight="1" thickBot="1">
      <c r="A20" s="167"/>
      <c r="B20" s="49" t="s">
        <v>1123</v>
      </c>
      <c r="C20" s="195">
        <v>23185</v>
      </c>
      <c r="D20" s="195">
        <v>50343</v>
      </c>
      <c r="E20" s="195">
        <f>SUM(C20:D20)</f>
        <v>73528</v>
      </c>
      <c r="F20" s="49">
        <v>1</v>
      </c>
      <c r="G20" s="49">
        <f>+F20+1</f>
        <v>2</v>
      </c>
      <c r="H20" s="194" t="s">
        <v>1171</v>
      </c>
      <c r="I20" s="170"/>
      <c r="J20" s="150" t="s">
        <v>1173</v>
      </c>
      <c r="K20" s="197">
        <f>COUNTIFS(E20:E70,"&lt;"&amp;C16,G20:G70,"&gt;="&amp;D16,H20:H70,E16)</f>
        <v>13</v>
      </c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37" ht="14.5" customHeight="1" thickBot="1">
      <c r="A21" s="49"/>
      <c r="B21" s="49" t="s">
        <v>1124</v>
      </c>
      <c r="C21" s="195">
        <v>13636</v>
      </c>
      <c r="D21" s="195">
        <v>22915</v>
      </c>
      <c r="E21" s="195">
        <f t="shared" ref="E21:E70" si="0">SUM(C21:D21)</f>
        <v>36551</v>
      </c>
      <c r="F21" s="49">
        <v>4</v>
      </c>
      <c r="G21" s="49">
        <f t="shared" ref="G21:G70" si="1">+F21+1</f>
        <v>5</v>
      </c>
      <c r="H21" s="194" t="s">
        <v>1172</v>
      </c>
      <c r="I21" s="170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37" ht="14.5" customHeight="1">
      <c r="A22" s="49"/>
      <c r="B22" s="49" t="s">
        <v>332</v>
      </c>
      <c r="C22" s="195">
        <v>16754</v>
      </c>
      <c r="D22" s="195">
        <v>87536</v>
      </c>
      <c r="E22" s="195">
        <f t="shared" si="0"/>
        <v>104290</v>
      </c>
      <c r="F22" s="49">
        <v>1</v>
      </c>
      <c r="G22" s="49">
        <f t="shared" si="1"/>
        <v>2</v>
      </c>
      <c r="H22" s="194" t="s">
        <v>1171</v>
      </c>
      <c r="I22" s="170"/>
      <c r="J22" s="282"/>
      <c r="K22" s="281" t="s">
        <v>1176</v>
      </c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37" ht="14.5" customHeight="1" thickBot="1">
      <c r="A23" s="49"/>
      <c r="B23" s="49" t="s">
        <v>1125</v>
      </c>
      <c r="C23" s="195">
        <v>94506</v>
      </c>
      <c r="D23" s="195">
        <v>30244</v>
      </c>
      <c r="E23" s="195">
        <f t="shared" si="0"/>
        <v>124750</v>
      </c>
      <c r="F23" s="49">
        <v>4</v>
      </c>
      <c r="G23" s="49">
        <f t="shared" si="1"/>
        <v>5</v>
      </c>
      <c r="H23" s="194" t="s">
        <v>1171</v>
      </c>
      <c r="I23" s="170"/>
      <c r="J23" s="150" t="s">
        <v>1175</v>
      </c>
      <c r="K23" s="197">
        <f>COUNTA(B20:B70)-K20</f>
        <v>38</v>
      </c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37" ht="14.5" customHeight="1">
      <c r="A24" s="49"/>
      <c r="B24" s="49" t="s">
        <v>1126</v>
      </c>
      <c r="C24" s="195">
        <v>0</v>
      </c>
      <c r="D24" s="195">
        <v>97373</v>
      </c>
      <c r="E24" s="195">
        <f t="shared" si="0"/>
        <v>97373</v>
      </c>
      <c r="F24" s="49">
        <v>2</v>
      </c>
      <c r="G24" s="49">
        <f t="shared" si="1"/>
        <v>3</v>
      </c>
      <c r="H24" s="194" t="s">
        <v>1171</v>
      </c>
      <c r="I24" s="170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spans="1:37" ht="14.5" customHeight="1">
      <c r="A25" s="49"/>
      <c r="B25" s="49" t="s">
        <v>1127</v>
      </c>
      <c r="C25" s="195">
        <v>77137</v>
      </c>
      <c r="D25" s="195">
        <v>71865</v>
      </c>
      <c r="E25" s="195">
        <f t="shared" si="0"/>
        <v>149002</v>
      </c>
      <c r="F25" s="49">
        <v>2</v>
      </c>
      <c r="G25" s="49">
        <f t="shared" si="1"/>
        <v>3</v>
      </c>
      <c r="H25" s="194" t="s">
        <v>1171</v>
      </c>
      <c r="I25" s="170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spans="1:37" ht="14.5" customHeight="1">
      <c r="A26" s="49"/>
      <c r="B26" s="49" t="s">
        <v>1128</v>
      </c>
      <c r="C26" s="195">
        <v>58747</v>
      </c>
      <c r="D26" s="195">
        <v>54741</v>
      </c>
      <c r="E26" s="195">
        <f t="shared" si="0"/>
        <v>113488</v>
      </c>
      <c r="F26" s="49">
        <v>2</v>
      </c>
      <c r="G26" s="49">
        <f t="shared" si="1"/>
        <v>3</v>
      </c>
      <c r="H26" s="194" t="s">
        <v>1172</v>
      </c>
      <c r="I26" s="170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spans="1:37" ht="14.5" customHeight="1">
      <c r="A27" s="49"/>
      <c r="B27" s="49" t="s">
        <v>1129</v>
      </c>
      <c r="C27" s="195">
        <v>10482</v>
      </c>
      <c r="D27" s="195">
        <v>42534</v>
      </c>
      <c r="E27" s="195">
        <f t="shared" si="0"/>
        <v>53016</v>
      </c>
      <c r="F27" s="49">
        <v>2</v>
      </c>
      <c r="G27" s="49">
        <f t="shared" si="1"/>
        <v>3</v>
      </c>
      <c r="H27" s="194" t="s">
        <v>1171</v>
      </c>
      <c r="I27" s="170"/>
      <c r="J27" s="205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spans="1:37" ht="14.5" customHeight="1" thickBot="1">
      <c r="A28" s="49"/>
      <c r="B28" s="49" t="s">
        <v>1130</v>
      </c>
      <c r="C28" s="195">
        <v>96573</v>
      </c>
      <c r="D28" s="195">
        <v>45141</v>
      </c>
      <c r="E28" s="195">
        <f t="shared" si="0"/>
        <v>141714</v>
      </c>
      <c r="F28" s="49">
        <v>0</v>
      </c>
      <c r="G28" s="49">
        <f t="shared" si="1"/>
        <v>1</v>
      </c>
      <c r="H28" s="194" t="s">
        <v>1171</v>
      </c>
      <c r="I28" s="170"/>
      <c r="J28" s="209" t="s">
        <v>1235</v>
      </c>
      <c r="K28" s="210"/>
      <c r="L28" s="210"/>
      <c r="M28" s="210"/>
      <c r="N28" s="210"/>
      <c r="O28" s="210"/>
      <c r="P28" s="210"/>
      <c r="Q28" s="210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spans="1:37" ht="14.5" customHeight="1" thickBot="1">
      <c r="A29" s="49"/>
      <c r="B29" s="49" t="s">
        <v>1131</v>
      </c>
      <c r="C29" s="195">
        <v>48308</v>
      </c>
      <c r="D29" s="195">
        <v>10780</v>
      </c>
      <c r="E29" s="195">
        <f t="shared" si="0"/>
        <v>59088</v>
      </c>
      <c r="F29" s="49">
        <v>4</v>
      </c>
      <c r="G29" s="49">
        <f t="shared" si="1"/>
        <v>5</v>
      </c>
      <c r="H29" s="194" t="s">
        <v>1171</v>
      </c>
      <c r="I29" s="170"/>
      <c r="J29" s="115"/>
      <c r="K29" s="206">
        <f t="shared" ref="K29:L29" si="2">L29-10000</f>
        <v>70000</v>
      </c>
      <c r="L29" s="207">
        <f t="shared" si="2"/>
        <v>80000</v>
      </c>
      <c r="M29" s="207">
        <f>N29-10000</f>
        <v>90000</v>
      </c>
      <c r="N29" s="211">
        <v>100000</v>
      </c>
      <c r="O29" s="207">
        <f>N29+10000</f>
        <v>110000</v>
      </c>
      <c r="P29" s="207">
        <f t="shared" ref="P29:Q29" si="3">O29+10000</f>
        <v>120000</v>
      </c>
      <c r="Q29" s="208">
        <f t="shared" si="3"/>
        <v>130000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spans="1:37">
      <c r="A30" s="49"/>
      <c r="B30" s="49" t="s">
        <v>1132</v>
      </c>
      <c r="C30" s="195">
        <v>69772</v>
      </c>
      <c r="D30" s="195">
        <v>23124</v>
      </c>
      <c r="E30" s="195">
        <f t="shared" si="0"/>
        <v>92896</v>
      </c>
      <c r="F30" s="49">
        <v>2</v>
      </c>
      <c r="G30" s="49">
        <f t="shared" si="1"/>
        <v>3</v>
      </c>
      <c r="H30" s="194" t="s">
        <v>1172</v>
      </c>
      <c r="I30" s="170"/>
      <c r="J30" s="212">
        <f>J31-1</f>
        <v>1</v>
      </c>
      <c r="K30" s="177"/>
      <c r="L30" s="177"/>
      <c r="M30" s="177"/>
      <c r="N30" s="177"/>
      <c r="O30" s="177"/>
      <c r="P30" s="177"/>
      <c r="Q30" s="177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spans="1:37">
      <c r="A31" s="49"/>
      <c r="B31" s="49" t="s">
        <v>1133</v>
      </c>
      <c r="C31" s="195">
        <v>54882</v>
      </c>
      <c r="D31" s="195">
        <v>94857</v>
      </c>
      <c r="E31" s="195">
        <f t="shared" si="0"/>
        <v>149739</v>
      </c>
      <c r="F31" s="49">
        <v>3</v>
      </c>
      <c r="G31" s="49">
        <f t="shared" si="1"/>
        <v>4</v>
      </c>
      <c r="H31" s="194" t="s">
        <v>1172</v>
      </c>
      <c r="I31" s="170"/>
      <c r="J31" s="213">
        <v>2</v>
      </c>
      <c r="K31" s="177"/>
      <c r="L31" s="177"/>
      <c r="M31" s="177"/>
      <c r="N31" s="177"/>
      <c r="O31" s="177"/>
      <c r="P31" s="177"/>
      <c r="Q31" s="177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spans="1:37">
      <c r="A32" s="49"/>
      <c r="B32" s="49" t="s">
        <v>1134</v>
      </c>
      <c r="C32" s="195">
        <v>42166</v>
      </c>
      <c r="D32" s="195">
        <v>54580</v>
      </c>
      <c r="E32" s="195">
        <f t="shared" si="0"/>
        <v>96746</v>
      </c>
      <c r="F32" s="49">
        <v>0</v>
      </c>
      <c r="G32" s="49">
        <f t="shared" si="1"/>
        <v>1</v>
      </c>
      <c r="H32" s="194" t="s">
        <v>1171</v>
      </c>
      <c r="I32" s="170"/>
      <c r="J32" s="214">
        <f>J31+1</f>
        <v>3</v>
      </c>
      <c r="K32" s="177"/>
      <c r="L32" s="177"/>
      <c r="M32" s="177"/>
      <c r="N32" s="177"/>
      <c r="O32" s="177"/>
      <c r="P32" s="177"/>
      <c r="Q32" s="177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spans="1:27">
      <c r="A33" s="49"/>
      <c r="B33" s="49" t="s">
        <v>1135</v>
      </c>
      <c r="C33" s="195">
        <v>0</v>
      </c>
      <c r="D33" s="195">
        <v>11699</v>
      </c>
      <c r="E33" s="195">
        <f t="shared" si="0"/>
        <v>11699</v>
      </c>
      <c r="F33" s="49">
        <v>4</v>
      </c>
      <c r="G33" s="49">
        <f t="shared" si="1"/>
        <v>5</v>
      </c>
      <c r="H33" s="194" t="s">
        <v>1171</v>
      </c>
      <c r="I33" s="170"/>
      <c r="J33" s="214">
        <f t="shared" ref="J33:J34" si="4">J32+1</f>
        <v>4</v>
      </c>
      <c r="K33" s="177"/>
      <c r="L33" s="177"/>
      <c r="M33" s="177"/>
      <c r="N33" s="177"/>
      <c r="O33" s="177"/>
      <c r="P33" s="177"/>
      <c r="Q33" s="177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spans="1:27" ht="16" thickBot="1">
      <c r="A34" s="49"/>
      <c r="B34" s="49" t="s">
        <v>1136</v>
      </c>
      <c r="C34" s="195">
        <v>49264</v>
      </c>
      <c r="D34" s="195">
        <v>38300</v>
      </c>
      <c r="E34" s="195">
        <f t="shared" si="0"/>
        <v>87564</v>
      </c>
      <c r="F34" s="49">
        <v>0</v>
      </c>
      <c r="G34" s="49">
        <f t="shared" si="1"/>
        <v>1</v>
      </c>
      <c r="H34" s="194" t="s">
        <v>1172</v>
      </c>
      <c r="I34" s="170"/>
      <c r="J34" s="215">
        <f t="shared" si="4"/>
        <v>5</v>
      </c>
      <c r="K34" s="177"/>
      <c r="L34" s="177"/>
      <c r="M34" s="177"/>
      <c r="N34" s="177"/>
      <c r="O34" s="177"/>
      <c r="P34" s="177"/>
      <c r="Q34" s="177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spans="1:27">
      <c r="A35" s="49"/>
      <c r="B35" s="134" t="s">
        <v>317</v>
      </c>
      <c r="C35" s="195">
        <v>80310</v>
      </c>
      <c r="D35" s="195">
        <v>0</v>
      </c>
      <c r="E35" s="195">
        <f t="shared" si="0"/>
        <v>80310</v>
      </c>
      <c r="F35" s="49">
        <v>0</v>
      </c>
      <c r="G35" s="49">
        <f t="shared" si="1"/>
        <v>1</v>
      </c>
      <c r="H35" s="194" t="s">
        <v>1171</v>
      </c>
      <c r="I35" s="170"/>
      <c r="J35" s="205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spans="1:27">
      <c r="A36" s="49"/>
      <c r="B36" s="134" t="s">
        <v>1102</v>
      </c>
      <c r="C36" s="195">
        <v>44649</v>
      </c>
      <c r="D36" s="195">
        <v>71729</v>
      </c>
      <c r="E36" s="195">
        <f t="shared" si="0"/>
        <v>116378</v>
      </c>
      <c r="F36" s="49">
        <v>0</v>
      </c>
      <c r="G36" s="49">
        <f t="shared" si="1"/>
        <v>1</v>
      </c>
      <c r="H36" s="194" t="s">
        <v>1172</v>
      </c>
      <c r="I36" s="170"/>
      <c r="J36" s="205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spans="1:27">
      <c r="A37" s="49"/>
      <c r="B37" s="134" t="s">
        <v>337</v>
      </c>
      <c r="C37" s="195">
        <v>5862</v>
      </c>
      <c r="D37" s="195">
        <v>57310</v>
      </c>
      <c r="E37" s="195">
        <f t="shared" si="0"/>
        <v>63172</v>
      </c>
      <c r="F37" s="49">
        <v>3</v>
      </c>
      <c r="G37" s="49">
        <f t="shared" si="1"/>
        <v>4</v>
      </c>
      <c r="H37" s="194" t="s">
        <v>1171</v>
      </c>
      <c r="I37" s="170"/>
      <c r="J37" s="205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spans="1:27">
      <c r="A38" s="49"/>
      <c r="B38" s="134" t="s">
        <v>1103</v>
      </c>
      <c r="C38" s="195">
        <v>5000</v>
      </c>
      <c r="D38" s="195">
        <v>93285</v>
      </c>
      <c r="E38" s="195">
        <f t="shared" si="0"/>
        <v>98285</v>
      </c>
      <c r="F38" s="49">
        <v>2</v>
      </c>
      <c r="G38" s="49">
        <f t="shared" si="1"/>
        <v>3</v>
      </c>
      <c r="H38" s="194" t="s">
        <v>1171</v>
      </c>
      <c r="I38" s="170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spans="1:27">
      <c r="A39" s="49"/>
      <c r="B39" s="134" t="s">
        <v>314</v>
      </c>
      <c r="C39" s="195">
        <v>29726</v>
      </c>
      <c r="D39" s="195">
        <v>84656</v>
      </c>
      <c r="E39" s="195">
        <f t="shared" si="0"/>
        <v>114382</v>
      </c>
      <c r="F39" s="49">
        <v>1</v>
      </c>
      <c r="G39" s="49">
        <f t="shared" si="1"/>
        <v>2</v>
      </c>
      <c r="H39" s="194" t="s">
        <v>1171</v>
      </c>
      <c r="I39" s="170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spans="1:27">
      <c r="A40" s="49"/>
      <c r="B40" s="134" t="s">
        <v>345</v>
      </c>
      <c r="C40" s="195">
        <v>78291</v>
      </c>
      <c r="D40" s="195">
        <v>24447</v>
      </c>
      <c r="E40" s="195">
        <f t="shared" si="0"/>
        <v>102738</v>
      </c>
      <c r="F40" s="49">
        <v>2</v>
      </c>
      <c r="G40" s="49">
        <f t="shared" si="1"/>
        <v>3</v>
      </c>
      <c r="H40" s="194" t="s">
        <v>1171</v>
      </c>
      <c r="I40" s="170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spans="1:27">
      <c r="A41" s="49"/>
      <c r="B41" s="134" t="s">
        <v>335</v>
      </c>
      <c r="C41" s="195">
        <v>84535</v>
      </c>
      <c r="D41" s="195">
        <v>78379</v>
      </c>
      <c r="E41" s="195">
        <f t="shared" si="0"/>
        <v>162914</v>
      </c>
      <c r="F41" s="49">
        <v>1</v>
      </c>
      <c r="G41" s="49">
        <f t="shared" si="1"/>
        <v>2</v>
      </c>
      <c r="H41" s="194" t="s">
        <v>1172</v>
      </c>
      <c r="I41" s="170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spans="1:27">
      <c r="A42" s="49"/>
      <c r="B42" s="134" t="s">
        <v>1104</v>
      </c>
      <c r="C42" s="195">
        <v>44497</v>
      </c>
      <c r="D42" s="195">
        <v>53743</v>
      </c>
      <c r="E42" s="195">
        <f t="shared" si="0"/>
        <v>98240</v>
      </c>
      <c r="F42" s="49">
        <v>0</v>
      </c>
      <c r="G42" s="49">
        <f t="shared" si="1"/>
        <v>1</v>
      </c>
      <c r="H42" s="194" t="s">
        <v>1172</v>
      </c>
      <c r="I42" s="170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spans="1:27">
      <c r="A43" s="49"/>
      <c r="B43" s="134" t="s">
        <v>349</v>
      </c>
      <c r="C43" s="195">
        <v>43539</v>
      </c>
      <c r="D43" s="195">
        <v>22211</v>
      </c>
      <c r="E43" s="195">
        <f t="shared" si="0"/>
        <v>65750</v>
      </c>
      <c r="F43" s="49">
        <v>4</v>
      </c>
      <c r="G43" s="49">
        <f t="shared" si="1"/>
        <v>5</v>
      </c>
      <c r="H43" s="194" t="s">
        <v>1172</v>
      </c>
      <c r="I43" s="170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spans="1:27">
      <c r="A44" s="49"/>
      <c r="B44" s="134" t="s">
        <v>1105</v>
      </c>
      <c r="C44" s="195">
        <v>90295</v>
      </c>
      <c r="D44" s="195">
        <v>77743</v>
      </c>
      <c r="E44" s="195">
        <f t="shared" si="0"/>
        <v>168038</v>
      </c>
      <c r="F44" s="49">
        <v>0</v>
      </c>
      <c r="G44" s="49">
        <f t="shared" si="1"/>
        <v>1</v>
      </c>
      <c r="H44" s="194" t="s">
        <v>1171</v>
      </c>
      <c r="I44" s="170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spans="1:27">
      <c r="A45" s="49"/>
      <c r="B45" s="134" t="s">
        <v>1113</v>
      </c>
      <c r="C45" s="195">
        <v>75276</v>
      </c>
      <c r="D45" s="195">
        <v>26929</v>
      </c>
      <c r="E45" s="195">
        <f t="shared" si="0"/>
        <v>102205</v>
      </c>
      <c r="F45" s="49">
        <v>4</v>
      </c>
      <c r="G45" s="49">
        <f t="shared" si="1"/>
        <v>5</v>
      </c>
      <c r="H45" s="194" t="s">
        <v>1171</v>
      </c>
      <c r="I45" s="170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spans="1:27">
      <c r="A46" s="49"/>
      <c r="B46" s="134" t="s">
        <v>1106</v>
      </c>
      <c r="C46" s="195">
        <v>47240</v>
      </c>
      <c r="D46" s="195">
        <v>80298</v>
      </c>
      <c r="E46" s="195">
        <f t="shared" si="0"/>
        <v>127538</v>
      </c>
      <c r="F46" s="49">
        <v>1</v>
      </c>
      <c r="G46" s="49">
        <f t="shared" si="1"/>
        <v>2</v>
      </c>
      <c r="H46" s="194" t="s">
        <v>1172</v>
      </c>
      <c r="I46" s="170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spans="1:27">
      <c r="A47" s="49"/>
      <c r="B47" s="134" t="s">
        <v>1107</v>
      </c>
      <c r="C47" s="195">
        <v>86111</v>
      </c>
      <c r="D47" s="195">
        <v>44490</v>
      </c>
      <c r="E47" s="195">
        <f t="shared" si="0"/>
        <v>130601</v>
      </c>
      <c r="F47" s="49">
        <v>1</v>
      </c>
      <c r="G47" s="49">
        <f t="shared" si="1"/>
        <v>2</v>
      </c>
      <c r="H47" s="194" t="s">
        <v>1172</v>
      </c>
      <c r="I47" s="170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spans="1:27">
      <c r="A48" s="49"/>
      <c r="B48" s="134" t="s">
        <v>1112</v>
      </c>
      <c r="C48" s="195">
        <v>63205</v>
      </c>
      <c r="D48" s="195">
        <v>15659</v>
      </c>
      <c r="E48" s="195">
        <f t="shared" si="0"/>
        <v>78864</v>
      </c>
      <c r="F48" s="49">
        <v>3</v>
      </c>
      <c r="G48" s="49">
        <f t="shared" si="1"/>
        <v>4</v>
      </c>
      <c r="H48" s="194" t="s">
        <v>1172</v>
      </c>
      <c r="I48" s="170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spans="1:27">
      <c r="A49" s="49"/>
      <c r="B49" s="134" t="s">
        <v>1108</v>
      </c>
      <c r="C49" s="195">
        <v>76959</v>
      </c>
      <c r="D49" s="195">
        <v>30999</v>
      </c>
      <c r="E49" s="195">
        <f t="shared" si="0"/>
        <v>107958</v>
      </c>
      <c r="F49" s="49">
        <v>4</v>
      </c>
      <c r="G49" s="49">
        <f t="shared" si="1"/>
        <v>5</v>
      </c>
      <c r="H49" s="194" t="s">
        <v>1171</v>
      </c>
      <c r="I49" s="170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spans="1:27">
      <c r="A50" s="49"/>
      <c r="B50" s="122" t="s">
        <v>319</v>
      </c>
      <c r="C50" s="195">
        <v>52566</v>
      </c>
      <c r="D50" s="195">
        <v>70616</v>
      </c>
      <c r="E50" s="195">
        <f t="shared" si="0"/>
        <v>123182</v>
      </c>
      <c r="F50" s="49">
        <v>1</v>
      </c>
      <c r="G50" s="49">
        <f t="shared" si="1"/>
        <v>2</v>
      </c>
      <c r="H50" s="194" t="s">
        <v>1171</v>
      </c>
      <c r="I50" s="170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spans="1:27">
      <c r="A51" s="49"/>
      <c r="B51" s="122" t="s">
        <v>342</v>
      </c>
      <c r="C51" s="195">
        <v>18554</v>
      </c>
      <c r="D51" s="195">
        <v>60052</v>
      </c>
      <c r="E51" s="195">
        <f t="shared" si="0"/>
        <v>78606</v>
      </c>
      <c r="F51" s="49">
        <v>1</v>
      </c>
      <c r="G51" s="49">
        <f t="shared" si="1"/>
        <v>2</v>
      </c>
      <c r="H51" s="194" t="s">
        <v>1172</v>
      </c>
      <c r="I51" s="170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spans="1:27">
      <c r="A52" s="49"/>
      <c r="B52" s="122" t="s">
        <v>310</v>
      </c>
      <c r="C52" s="195">
        <v>73290</v>
      </c>
      <c r="D52" s="195">
        <v>29597</v>
      </c>
      <c r="E52" s="195">
        <f t="shared" si="0"/>
        <v>102887</v>
      </c>
      <c r="F52" s="49">
        <v>3</v>
      </c>
      <c r="G52" s="49">
        <f t="shared" si="1"/>
        <v>4</v>
      </c>
      <c r="H52" s="194" t="s">
        <v>1171</v>
      </c>
      <c r="I52" s="170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spans="1:27">
      <c r="A53" s="49"/>
      <c r="B53" s="122" t="s">
        <v>322</v>
      </c>
      <c r="C53" s="195">
        <v>7695</v>
      </c>
      <c r="D53" s="195">
        <v>51413</v>
      </c>
      <c r="E53" s="195">
        <f t="shared" si="0"/>
        <v>59108</v>
      </c>
      <c r="F53" s="49">
        <v>4</v>
      </c>
      <c r="G53" s="49">
        <f t="shared" si="1"/>
        <v>5</v>
      </c>
      <c r="H53" s="194" t="s">
        <v>1171</v>
      </c>
      <c r="I53" s="170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spans="1:27">
      <c r="A54" s="49"/>
      <c r="B54" s="122" t="s">
        <v>348</v>
      </c>
      <c r="C54" s="195">
        <v>68126</v>
      </c>
      <c r="D54" s="195">
        <v>6135</v>
      </c>
      <c r="E54" s="195">
        <f t="shared" si="0"/>
        <v>74261</v>
      </c>
      <c r="F54" s="49">
        <v>3</v>
      </c>
      <c r="G54" s="49">
        <f t="shared" si="1"/>
        <v>4</v>
      </c>
      <c r="H54" s="194" t="s">
        <v>1172</v>
      </c>
      <c r="I54" s="170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spans="1:27">
      <c r="A55" s="49"/>
      <c r="B55" s="122" t="s">
        <v>326</v>
      </c>
      <c r="C55" s="195">
        <v>29527</v>
      </c>
      <c r="D55" s="195">
        <v>98354</v>
      </c>
      <c r="E55" s="195">
        <f t="shared" si="0"/>
        <v>127881</v>
      </c>
      <c r="F55" s="49">
        <v>2</v>
      </c>
      <c r="G55" s="49">
        <f t="shared" si="1"/>
        <v>3</v>
      </c>
      <c r="H55" s="194" t="s">
        <v>1171</v>
      </c>
      <c r="I55" s="170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 spans="1:27">
      <c r="A56" s="49"/>
      <c r="B56" s="122" t="s">
        <v>309</v>
      </c>
      <c r="C56" s="195">
        <v>38557</v>
      </c>
      <c r="D56" s="195">
        <v>76666</v>
      </c>
      <c r="E56" s="195">
        <f t="shared" si="0"/>
        <v>115223</v>
      </c>
      <c r="F56" s="49">
        <v>1</v>
      </c>
      <c r="G56" s="49">
        <f t="shared" si="1"/>
        <v>2</v>
      </c>
      <c r="H56" s="194" t="s">
        <v>1171</v>
      </c>
      <c r="I56" s="170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spans="1:27">
      <c r="A57" s="49"/>
      <c r="B57" s="122" t="s">
        <v>330</v>
      </c>
      <c r="C57" s="195">
        <v>8101</v>
      </c>
      <c r="D57" s="195">
        <v>59876</v>
      </c>
      <c r="E57" s="195">
        <f t="shared" si="0"/>
        <v>67977</v>
      </c>
      <c r="F57" s="49">
        <v>2</v>
      </c>
      <c r="G57" s="49">
        <f t="shared" si="1"/>
        <v>3</v>
      </c>
      <c r="H57" s="194" t="s">
        <v>1172</v>
      </c>
      <c r="I57" s="170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 spans="1:27">
      <c r="A58" s="49"/>
      <c r="B58" s="122" t="s">
        <v>321</v>
      </c>
      <c r="C58" s="195">
        <v>15217</v>
      </c>
      <c r="D58" s="195">
        <v>0</v>
      </c>
      <c r="E58" s="195">
        <f t="shared" si="0"/>
        <v>15217</v>
      </c>
      <c r="F58" s="49">
        <v>1</v>
      </c>
      <c r="G58" s="49">
        <f t="shared" si="1"/>
        <v>2</v>
      </c>
      <c r="H58" s="194" t="s">
        <v>1172</v>
      </c>
      <c r="I58" s="170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 spans="1:27">
      <c r="A59" s="49"/>
      <c r="B59" s="122" t="s">
        <v>323</v>
      </c>
      <c r="C59" s="195">
        <v>1539</v>
      </c>
      <c r="D59" s="195">
        <v>29582</v>
      </c>
      <c r="E59" s="195">
        <f t="shared" si="0"/>
        <v>31121</v>
      </c>
      <c r="F59" s="49">
        <v>2</v>
      </c>
      <c r="G59" s="49">
        <f t="shared" si="1"/>
        <v>3</v>
      </c>
      <c r="H59" s="194" t="s">
        <v>1172</v>
      </c>
      <c r="I59" s="170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 spans="1:27">
      <c r="A60" s="49"/>
      <c r="B60" s="122" t="s">
        <v>343</v>
      </c>
      <c r="C60" s="195">
        <v>28778</v>
      </c>
      <c r="D60" s="195">
        <v>76311</v>
      </c>
      <c r="E60" s="195">
        <f t="shared" si="0"/>
        <v>105089</v>
      </c>
      <c r="F60" s="49">
        <v>1</v>
      </c>
      <c r="G60" s="49">
        <f t="shared" si="1"/>
        <v>2</v>
      </c>
      <c r="H60" s="194" t="s">
        <v>1171</v>
      </c>
      <c r="I60" s="170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 spans="1:27">
      <c r="A61" s="49"/>
      <c r="B61" s="122" t="s">
        <v>325</v>
      </c>
      <c r="C61" s="195">
        <v>30916</v>
      </c>
      <c r="D61" s="195">
        <v>97176</v>
      </c>
      <c r="E61" s="195">
        <f t="shared" si="0"/>
        <v>128092</v>
      </c>
      <c r="F61" s="49">
        <v>0</v>
      </c>
      <c r="G61" s="49">
        <f t="shared" si="1"/>
        <v>1</v>
      </c>
      <c r="H61" s="194" t="s">
        <v>1171</v>
      </c>
      <c r="I61" s="170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</row>
    <row r="62" spans="1:27">
      <c r="A62" s="49"/>
      <c r="B62" s="122" t="s">
        <v>337</v>
      </c>
      <c r="C62" s="195">
        <v>28918</v>
      </c>
      <c r="D62" s="195">
        <v>35317</v>
      </c>
      <c r="E62" s="195">
        <f t="shared" si="0"/>
        <v>64235</v>
      </c>
      <c r="F62" s="49">
        <v>4</v>
      </c>
      <c r="G62" s="49">
        <f t="shared" si="1"/>
        <v>5</v>
      </c>
      <c r="H62" s="194" t="s">
        <v>1171</v>
      </c>
      <c r="I62" s="170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 spans="1:27">
      <c r="A63" s="49"/>
      <c r="B63" s="122" t="s">
        <v>327</v>
      </c>
      <c r="C63" s="195">
        <v>10464</v>
      </c>
      <c r="D63" s="195">
        <v>30898</v>
      </c>
      <c r="E63" s="195">
        <f t="shared" si="0"/>
        <v>41362</v>
      </c>
      <c r="F63" s="49">
        <v>3</v>
      </c>
      <c r="G63" s="49">
        <f t="shared" si="1"/>
        <v>4</v>
      </c>
      <c r="H63" s="194" t="s">
        <v>1171</v>
      </c>
      <c r="I63" s="170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 spans="1:27">
      <c r="A64" s="49"/>
      <c r="B64" s="122" t="s">
        <v>353</v>
      </c>
      <c r="C64" s="195">
        <v>13616</v>
      </c>
      <c r="D64" s="195">
        <v>4026</v>
      </c>
      <c r="E64" s="195">
        <f t="shared" si="0"/>
        <v>17642</v>
      </c>
      <c r="F64" s="49">
        <v>1</v>
      </c>
      <c r="G64" s="49">
        <f t="shared" si="1"/>
        <v>2</v>
      </c>
      <c r="H64" s="194" t="s">
        <v>1171</v>
      </c>
      <c r="I64" s="170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 spans="1:27">
      <c r="A65" s="49"/>
      <c r="B65" s="122" t="s">
        <v>344</v>
      </c>
      <c r="C65" s="195">
        <v>27686</v>
      </c>
      <c r="D65" s="195">
        <v>89099</v>
      </c>
      <c r="E65" s="195">
        <f t="shared" si="0"/>
        <v>116785</v>
      </c>
      <c r="F65" s="49">
        <v>2</v>
      </c>
      <c r="G65" s="49">
        <f t="shared" si="1"/>
        <v>3</v>
      </c>
      <c r="H65" s="194" t="s">
        <v>1171</v>
      </c>
      <c r="I65" s="170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 spans="1:27">
      <c r="A66" s="49"/>
      <c r="B66" s="122" t="s">
        <v>354</v>
      </c>
      <c r="C66" s="195">
        <v>62778</v>
      </c>
      <c r="D66" s="195">
        <v>48712</v>
      </c>
      <c r="E66" s="195">
        <f t="shared" si="0"/>
        <v>111490</v>
      </c>
      <c r="F66" s="49">
        <v>1</v>
      </c>
      <c r="G66" s="49">
        <f t="shared" si="1"/>
        <v>2</v>
      </c>
      <c r="H66" s="194" t="s">
        <v>1171</v>
      </c>
      <c r="I66" s="170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</row>
    <row r="67" spans="1:27">
      <c r="A67" s="49"/>
      <c r="B67" s="122" t="s">
        <v>314</v>
      </c>
      <c r="C67" s="195">
        <v>83182</v>
      </c>
      <c r="D67" s="195">
        <v>81647</v>
      </c>
      <c r="E67" s="195">
        <f t="shared" si="0"/>
        <v>164829</v>
      </c>
      <c r="F67" s="49">
        <v>1</v>
      </c>
      <c r="G67" s="49">
        <f t="shared" si="1"/>
        <v>2</v>
      </c>
      <c r="H67" s="194" t="s">
        <v>1171</v>
      </c>
      <c r="I67" s="170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</row>
    <row r="68" spans="1:27">
      <c r="A68" s="49"/>
      <c r="B68" s="122" t="s">
        <v>1410</v>
      </c>
      <c r="C68" s="195">
        <v>44346</v>
      </c>
      <c r="D68" s="195">
        <v>22843</v>
      </c>
      <c r="E68" s="195">
        <f t="shared" si="0"/>
        <v>67189</v>
      </c>
      <c r="F68" s="49">
        <v>3</v>
      </c>
      <c r="G68" s="49">
        <f t="shared" si="1"/>
        <v>4</v>
      </c>
      <c r="H68" s="194" t="s">
        <v>1172</v>
      </c>
      <c r="I68" s="170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</row>
    <row r="69" spans="1:27">
      <c r="A69" s="49"/>
      <c r="B69" s="122" t="s">
        <v>311</v>
      </c>
      <c r="C69" s="195">
        <v>7757</v>
      </c>
      <c r="D69" s="195">
        <v>14223</v>
      </c>
      <c r="E69" s="195">
        <f t="shared" si="0"/>
        <v>21980</v>
      </c>
      <c r="F69" s="49">
        <v>4</v>
      </c>
      <c r="G69" s="49">
        <f t="shared" si="1"/>
        <v>5</v>
      </c>
      <c r="H69" s="194" t="s">
        <v>1171</v>
      </c>
      <c r="I69" s="170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</row>
    <row r="70" spans="1:27">
      <c r="A70" s="49"/>
      <c r="B70" s="122" t="s">
        <v>331</v>
      </c>
      <c r="C70" s="195">
        <v>31994</v>
      </c>
      <c r="D70" s="195">
        <v>54368</v>
      </c>
      <c r="E70" s="195">
        <f t="shared" si="0"/>
        <v>86362</v>
      </c>
      <c r="F70" s="49">
        <v>3</v>
      </c>
      <c r="G70" s="49">
        <f t="shared" si="1"/>
        <v>4</v>
      </c>
      <c r="H70" s="194" t="s">
        <v>1171</v>
      </c>
      <c r="I70" s="170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  <row r="71" spans="1:27">
      <c r="A71" s="49"/>
      <c r="B71" s="170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</row>
    <row r="72" spans="1:27">
      <c r="A72" s="49"/>
      <c r="B72" s="170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</row>
    <row r="73" spans="1:27">
      <c r="A73" s="49"/>
      <c r="B73" s="170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</row>
    <row r="74" spans="1:27">
      <c r="A74" s="49"/>
      <c r="B74" s="170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</row>
    <row r="75" spans="1:27">
      <c r="A75" s="49"/>
      <c r="B75" s="170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</row>
    <row r="76" spans="1:27">
      <c r="A76" s="49"/>
      <c r="B76" s="170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</row>
    <row r="77" spans="1:27">
      <c r="A77" s="49"/>
      <c r="B77" s="170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</row>
    <row r="78" spans="1:27">
      <c r="A78" s="49"/>
      <c r="B78" s="170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</row>
    <row r="79" spans="1:27">
      <c r="A79" s="49"/>
      <c r="B79" s="170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</row>
    <row r="80" spans="1:27">
      <c r="A80" s="49"/>
      <c r="B80" s="170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</row>
    <row r="81" spans="1:20">
      <c r="A81" s="49"/>
      <c r="B81" s="170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</row>
    <row r="82" spans="1:20">
      <c r="A82" s="49"/>
      <c r="B82" s="170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</row>
    <row r="83" spans="1:20">
      <c r="A83" s="49"/>
      <c r="B83" s="170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</row>
    <row r="84" spans="1:20">
      <c r="A84" s="49"/>
      <c r="B84" s="170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</row>
    <row r="85" spans="1:20">
      <c r="A85" s="49"/>
      <c r="B85" s="170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</row>
    <row r="86" spans="1:20">
      <c r="A86" s="49"/>
      <c r="B86" s="170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</row>
    <row r="87" spans="1:20">
      <c r="A87" s="49"/>
      <c r="B87" s="170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</row>
    <row r="88" spans="1:20">
      <c r="A88" s="49"/>
      <c r="B88" s="170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</row>
    <row r="89" spans="1:20">
      <c r="A89" s="49"/>
      <c r="B89" s="170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</row>
    <row r="90" spans="1:20">
      <c r="A90" s="49"/>
      <c r="B90" s="170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</row>
    <row r="91" spans="1:20">
      <c r="A91" s="49"/>
      <c r="B91" s="170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</row>
    <row r="92" spans="1:20">
      <c r="A92" s="49"/>
      <c r="B92" s="170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</row>
    <row r="93" spans="1:20">
      <c r="A93" s="49"/>
      <c r="B93" s="170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</row>
    <row r="94" spans="1:20">
      <c r="A94" s="49"/>
      <c r="B94" s="170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</row>
    <row r="95" spans="1:20">
      <c r="A95" s="49"/>
      <c r="B95" s="170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</row>
    <row r="96" spans="1:20">
      <c r="A96" s="49"/>
      <c r="B96" s="170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</row>
    <row r="97" spans="1:20">
      <c r="A97" s="49"/>
      <c r="B97" s="170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</row>
    <row r="98" spans="1:20">
      <c r="A98" s="49"/>
      <c r="B98" s="170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</row>
    <row r="99" spans="1:20">
      <c r="A99" s="49"/>
      <c r="B99" s="170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</row>
    <row r="100" spans="1:20">
      <c r="A100" s="49"/>
      <c r="B100" s="170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</row>
    <row r="101" spans="1:20">
      <c r="A101" s="49"/>
      <c r="B101" s="170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</row>
    <row r="102" spans="1:20">
      <c r="A102" s="49"/>
      <c r="B102" s="170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</row>
    <row r="103" spans="1:20">
      <c r="A103" s="49"/>
      <c r="B103" s="170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</row>
    <row r="104" spans="1:20">
      <c r="A104" s="49"/>
      <c r="B104" s="170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</row>
    <row r="105" spans="1:20">
      <c r="A105" s="49"/>
      <c r="B105" s="170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</row>
    <row r="106" spans="1:20">
      <c r="A106" s="49"/>
      <c r="B106" s="170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</row>
    <row r="107" spans="1:20">
      <c r="A107" s="49"/>
      <c r="B107" s="170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</row>
    <row r="108" spans="1:20">
      <c r="A108" s="49"/>
      <c r="B108" s="170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</row>
    <row r="109" spans="1:20">
      <c r="A109" s="49"/>
      <c r="B109" s="170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</row>
    <row r="110" spans="1:20">
      <c r="A110" s="49"/>
      <c r="B110" s="170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</row>
    <row r="111" spans="1:20">
      <c r="A111" s="49"/>
      <c r="B111" s="170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</row>
    <row r="112" spans="1:20">
      <c r="A112" s="49"/>
      <c r="B112" s="170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</row>
    <row r="113" spans="1:20">
      <c r="A113" s="49"/>
      <c r="B113" s="170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</row>
    <row r="114" spans="1:20">
      <c r="A114" s="49"/>
      <c r="B114" s="170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</row>
    <row r="115" spans="1:20">
      <c r="A115" s="49"/>
      <c r="B115" s="170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</row>
    <row r="116" spans="1:20">
      <c r="A116" s="49"/>
      <c r="B116" s="170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</row>
    <row r="117" spans="1:20">
      <c r="A117" s="49"/>
      <c r="B117" s="170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</row>
    <row r="118" spans="1:20">
      <c r="A118" s="49"/>
      <c r="B118" s="170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</row>
    <row r="119" spans="1:20">
      <c r="A119" s="49"/>
      <c r="B119" s="170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</row>
    <row r="120" spans="1:20">
      <c r="A120" s="49"/>
      <c r="B120" s="170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</row>
    <row r="121" spans="1:20">
      <c r="A121" s="49"/>
      <c r="B121" s="170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</row>
    <row r="122" spans="1:20">
      <c r="A122" s="49"/>
      <c r="B122" s="170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</row>
    <row r="123" spans="1:20">
      <c r="A123" s="49"/>
      <c r="B123" s="170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</row>
    <row r="124" spans="1:20">
      <c r="A124" s="49"/>
      <c r="B124" s="170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</row>
    <row r="125" spans="1:20">
      <c r="A125" s="49"/>
      <c r="B125" s="170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</row>
    <row r="126" spans="1:20">
      <c r="A126" s="49"/>
      <c r="B126" s="170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</row>
    <row r="127" spans="1:20">
      <c r="A127" s="49"/>
      <c r="B127" s="170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</row>
    <row r="128" spans="1:20">
      <c r="A128" s="49"/>
      <c r="B128" s="170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</row>
    <row r="129" spans="1:20">
      <c r="A129" s="49"/>
      <c r="B129" s="170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</row>
    <row r="130" spans="1:20">
      <c r="A130" s="49"/>
      <c r="B130" s="170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</row>
    <row r="131" spans="1:20">
      <c r="A131" s="49"/>
      <c r="B131" s="170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</row>
    <row r="132" spans="1:20">
      <c r="A132" s="49"/>
      <c r="B132" s="170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</row>
    <row r="133" spans="1:20">
      <c r="A133" s="49"/>
      <c r="B133" s="170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</row>
    <row r="134" spans="1:20">
      <c r="A134" s="49"/>
      <c r="B134" s="170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</row>
    <row r="135" spans="1:20">
      <c r="A135" s="49"/>
      <c r="B135" s="170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</row>
    <row r="136" spans="1:20">
      <c r="A136" s="49"/>
      <c r="B136" s="170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</row>
    <row r="137" spans="1:20">
      <c r="A137" s="49"/>
      <c r="B137" s="170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</row>
    <row r="138" spans="1:20">
      <c r="A138" s="49"/>
      <c r="B138" s="170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</row>
    <row r="139" spans="1:20">
      <c r="A139" s="49"/>
      <c r="B139" s="170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</row>
    <row r="140" spans="1:20">
      <c r="A140" s="49"/>
      <c r="B140" s="170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</row>
    <row r="141" spans="1:20">
      <c r="A141" s="49"/>
      <c r="B141" s="170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</row>
    <row r="142" spans="1:20">
      <c r="A142" s="49"/>
      <c r="B142" s="170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</row>
    <row r="143" spans="1:20">
      <c r="A143" s="49"/>
      <c r="B143" s="170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</row>
    <row r="144" spans="1:20">
      <c r="A144" s="49"/>
      <c r="B144" s="170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</row>
    <row r="145" spans="1:20">
      <c r="A145" s="49"/>
      <c r="B145" s="170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</row>
    <row r="146" spans="1:20">
      <c r="A146" s="49"/>
      <c r="B146" s="170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</row>
    <row r="147" spans="1:20">
      <c r="A147" s="49"/>
      <c r="B147" s="170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</row>
    <row r="148" spans="1:20">
      <c r="A148" s="49"/>
      <c r="B148" s="170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1:20">
      <c r="A149" s="49"/>
      <c r="B149" s="170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1:20">
      <c r="A150" s="49"/>
      <c r="B150" s="170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1:20">
      <c r="A151" s="49"/>
      <c r="B151" s="170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1:20">
      <c r="A152" s="49"/>
      <c r="B152" s="170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1:20">
      <c r="A153" s="49"/>
      <c r="B153" s="170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1:20">
      <c r="A154" s="49"/>
      <c r="B154" s="170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1:20">
      <c r="A155" s="49"/>
      <c r="B155" s="170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1:20">
      <c r="A156" s="49"/>
      <c r="B156" s="170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1:20">
      <c r="A157" s="49"/>
      <c r="B157" s="170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1:20">
      <c r="A158" s="49"/>
      <c r="B158" s="170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59" spans="1:20">
      <c r="A159" s="49"/>
      <c r="B159" s="170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</row>
    <row r="160" spans="1:20">
      <c r="A160" s="49"/>
      <c r="B160" s="170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</row>
    <row r="161" spans="1:20">
      <c r="A161" s="49"/>
      <c r="B161" s="170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</row>
    <row r="162" spans="1:20">
      <c r="A162" s="49"/>
      <c r="B162" s="170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</row>
    <row r="163" spans="1:20">
      <c r="A163" s="49"/>
      <c r="B163" s="170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</row>
    <row r="164" spans="1:20">
      <c r="A164" s="49"/>
      <c r="B164" s="170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</row>
    <row r="165" spans="1:20">
      <c r="A165" s="49"/>
      <c r="B165" s="170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</row>
    <row r="166" spans="1:20">
      <c r="A166" s="49"/>
      <c r="B166" s="170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</row>
    <row r="167" spans="1:20">
      <c r="A167" s="49"/>
      <c r="B167" s="170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</row>
    <row r="168" spans="1:20">
      <c r="A168" s="49"/>
      <c r="B168" s="170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</row>
    <row r="169" spans="1:20">
      <c r="A169" s="49"/>
      <c r="B169" s="170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</row>
    <row r="170" spans="1:20">
      <c r="A170" s="49"/>
      <c r="B170" s="170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</row>
    <row r="171" spans="1:20">
      <c r="A171" s="49"/>
      <c r="B171" s="170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</row>
    <row r="172" spans="1:20">
      <c r="A172" s="49"/>
      <c r="B172" s="170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</row>
    <row r="173" spans="1:20">
      <c r="A173" s="49"/>
      <c r="B173" s="170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</row>
    <row r="174" spans="1:20">
      <c r="A174" s="49"/>
      <c r="B174" s="170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</row>
    <row r="175" spans="1:20">
      <c r="A175" s="49"/>
      <c r="B175" s="170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</row>
    <row r="176" spans="1:20">
      <c r="A176" s="49"/>
      <c r="B176" s="170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</row>
    <row r="177" spans="1:20">
      <c r="A177" s="49"/>
      <c r="B177" s="170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</row>
    <row r="178" spans="1:20">
      <c r="A178" s="49"/>
      <c r="B178" s="170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</row>
    <row r="179" spans="1:20">
      <c r="A179" s="49"/>
      <c r="B179" s="170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</row>
    <row r="180" spans="1:20">
      <c r="A180" s="49"/>
      <c r="B180" s="170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</row>
    <row r="181" spans="1:20">
      <c r="A181" s="49"/>
      <c r="B181" s="170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</row>
    <row r="182" spans="1:20">
      <c r="A182" s="49"/>
      <c r="B182" s="170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</row>
    <row r="183" spans="1:20">
      <c r="A183" s="49"/>
      <c r="B183" s="170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</row>
    <row r="184" spans="1:20">
      <c r="A184" s="49"/>
      <c r="B184" s="170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</row>
    <row r="185" spans="1:20">
      <c r="A185" s="49"/>
      <c r="B185" s="170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</row>
    <row r="186" spans="1:20">
      <c r="A186" s="49"/>
      <c r="B186" s="170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</row>
    <row r="187" spans="1:20">
      <c r="A187" s="49"/>
      <c r="B187" s="170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</row>
    <row r="188" spans="1:20">
      <c r="A188" s="49"/>
      <c r="B188" s="170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</row>
    <row r="189" spans="1:20">
      <c r="A189" s="49"/>
      <c r="B189" s="170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</row>
    <row r="190" spans="1:20">
      <c r="A190" s="49"/>
      <c r="B190" s="170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</row>
    <row r="191" spans="1:20">
      <c r="A191" s="49"/>
      <c r="B191" s="170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</row>
    <row r="192" spans="1:20">
      <c r="A192" s="49"/>
      <c r="B192" s="170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</row>
    <row r="193" spans="1:20">
      <c r="A193" s="49"/>
      <c r="B193" s="170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1:20">
      <c r="A194" s="49"/>
      <c r="B194" s="170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1:20">
      <c r="A195" s="49"/>
      <c r="B195" s="170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1:20">
      <c r="A196" s="49"/>
      <c r="B196" s="170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1:20">
      <c r="A197" s="49"/>
      <c r="B197" s="170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1:20">
      <c r="A198" s="49"/>
      <c r="B198" s="170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1:20">
      <c r="A199" s="49"/>
      <c r="B199" s="170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1:20">
      <c r="A200" s="49"/>
      <c r="B200" s="170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1:20">
      <c r="A201" s="49"/>
      <c r="B201" s="170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1:20">
      <c r="A202" s="49"/>
      <c r="B202" s="170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1:20">
      <c r="A203" s="49"/>
      <c r="B203" s="170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1:20">
      <c r="A204" s="49"/>
      <c r="B204" s="170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1:20">
      <c r="A205" s="49"/>
      <c r="B205" s="170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1:20">
      <c r="A206" s="49"/>
      <c r="B206" s="170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7" spans="1:20">
      <c r="A207" s="49"/>
      <c r="B207" s="170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</row>
    <row r="208" spans="1:20">
      <c r="A208" s="49"/>
      <c r="B208" s="170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</row>
    <row r="209" spans="1:20">
      <c r="A209" s="49"/>
      <c r="B209" s="170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</row>
    <row r="210" spans="1:20">
      <c r="A210" s="49"/>
      <c r="B210" s="170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</row>
    <row r="211" spans="1:20">
      <c r="A211" s="49"/>
      <c r="B211" s="170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</row>
    <row r="212" spans="1:20">
      <c r="A212" s="49"/>
      <c r="B212" s="170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</row>
    <row r="213" spans="1:20">
      <c r="A213" s="49"/>
      <c r="B213" s="170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</row>
    <row r="214" spans="1:20">
      <c r="A214" s="49"/>
      <c r="B214" s="170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</row>
    <row r="215" spans="1:20">
      <c r="A215" s="49"/>
      <c r="B215" s="170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</row>
    <row r="216" spans="1:20">
      <c r="A216" s="49"/>
      <c r="B216" s="170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</row>
    <row r="217" spans="1:20">
      <c r="A217" s="49"/>
      <c r="B217" s="170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</row>
    <row r="218" spans="1:20">
      <c r="A218" s="49"/>
      <c r="B218" s="170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</row>
    <row r="219" spans="1:20">
      <c r="A219" s="49"/>
      <c r="B219" s="170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</row>
    <row r="220" spans="1:20">
      <c r="A220" s="49"/>
      <c r="B220" s="170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</row>
    <row r="221" spans="1:20">
      <c r="A221" s="49"/>
      <c r="B221" s="170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</row>
    <row r="222" spans="1:20">
      <c r="A222" s="49"/>
      <c r="B222" s="170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</row>
    <row r="223" spans="1:20">
      <c r="A223" s="49"/>
      <c r="B223" s="170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</row>
    <row r="224" spans="1:20">
      <c r="A224" s="49"/>
      <c r="B224" s="170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</row>
    <row r="225" spans="1:20">
      <c r="A225" s="49"/>
      <c r="B225" s="170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</row>
    <row r="226" spans="1:20">
      <c r="A226" s="49"/>
      <c r="B226" s="170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</row>
    <row r="227" spans="1:20">
      <c r="A227" s="49"/>
      <c r="B227" s="170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</row>
    <row r="228" spans="1:20">
      <c r="A228" s="49"/>
      <c r="B228" s="170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</row>
    <row r="229" spans="1:20">
      <c r="A229" s="49"/>
      <c r="B229" s="170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</row>
    <row r="230" spans="1:20">
      <c r="A230" s="49"/>
      <c r="B230" s="170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</row>
    <row r="231" spans="1:20">
      <c r="A231" s="49"/>
      <c r="B231" s="170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</row>
    <row r="232" spans="1:20">
      <c r="A232" s="49"/>
      <c r="B232" s="170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</row>
    <row r="233" spans="1:20">
      <c r="A233" s="49"/>
      <c r="B233" s="170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</row>
    <row r="234" spans="1:20">
      <c r="A234" s="49"/>
      <c r="B234" s="170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</row>
    <row r="235" spans="1:20">
      <c r="A235" s="49"/>
      <c r="B235" s="170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</row>
    <row r="236" spans="1:20">
      <c r="A236" s="49"/>
      <c r="B236" s="170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</row>
    <row r="237" spans="1:20">
      <c r="A237" s="49"/>
      <c r="B237" s="170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</row>
    <row r="238" spans="1:20">
      <c r="A238" s="49"/>
      <c r="B238" s="170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</row>
    <row r="239" spans="1:20">
      <c r="A239" s="49"/>
      <c r="B239" s="170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</row>
    <row r="240" spans="1:20">
      <c r="A240" s="49"/>
      <c r="B240" s="170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</row>
    <row r="241" spans="1:20">
      <c r="A241" s="49"/>
      <c r="B241" s="170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</row>
    <row r="242" spans="1:20">
      <c r="A242" s="49"/>
      <c r="B242" s="170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</row>
    <row r="243" spans="1:20">
      <c r="A243" s="49"/>
      <c r="B243" s="170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</row>
    <row r="244" spans="1:20">
      <c r="A244" s="49"/>
      <c r="B244" s="170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</row>
    <row r="245" spans="1:20">
      <c r="A245" s="49"/>
      <c r="B245" s="170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</row>
    <row r="246" spans="1:20">
      <c r="A246" s="49"/>
      <c r="B246" s="170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</row>
    <row r="247" spans="1:20">
      <c r="A247" s="49"/>
      <c r="B247" s="170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</row>
    <row r="248" spans="1:20">
      <c r="A248" s="49"/>
      <c r="B248" s="170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</row>
    <row r="249" spans="1:20">
      <c r="A249" s="49"/>
      <c r="B249" s="170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</row>
    <row r="250" spans="1:20">
      <c r="A250" s="49"/>
      <c r="B250" s="170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</row>
    <row r="251" spans="1:20">
      <c r="A251" s="49"/>
      <c r="B251" s="170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</row>
    <row r="252" spans="1:20">
      <c r="A252" s="49"/>
      <c r="B252" s="170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</row>
    <row r="253" spans="1:20">
      <c r="A253" s="49"/>
      <c r="B253" s="170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</row>
    <row r="254" spans="1:20">
      <c r="A254" s="49"/>
      <c r="B254" s="170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</row>
    <row r="255" spans="1:20">
      <c r="A255" s="49"/>
      <c r="B255" s="170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</row>
    <row r="256" spans="1:20">
      <c r="A256" s="49"/>
      <c r="B256" s="170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</row>
    <row r="257" spans="1:20">
      <c r="A257" s="49"/>
      <c r="B257" s="170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</row>
    <row r="258" spans="1:20">
      <c r="A258" s="49"/>
      <c r="B258" s="170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</row>
    <row r="259" spans="1:20">
      <c r="A259" s="49"/>
      <c r="B259" s="170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</row>
    <row r="260" spans="1:20">
      <c r="A260" s="49"/>
      <c r="B260" s="170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</row>
    <row r="261" spans="1:20">
      <c r="A261" s="49"/>
      <c r="B261" s="170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</row>
    <row r="262" spans="1:20">
      <c r="A262" s="49"/>
      <c r="B262" s="170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</row>
    <row r="263" spans="1:20">
      <c r="A263" s="49"/>
      <c r="B263" s="170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</row>
    <row r="264" spans="1:20">
      <c r="A264" s="49"/>
      <c r="B264" s="170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</row>
    <row r="265" spans="1:20">
      <c r="A265" s="49"/>
      <c r="B265" s="170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</row>
    <row r="266" spans="1:20">
      <c r="A266" s="49"/>
      <c r="B266" s="170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</row>
    <row r="267" spans="1:20">
      <c r="A267" s="49"/>
      <c r="B267" s="170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</row>
    <row r="268" spans="1:20">
      <c r="A268" s="49"/>
      <c r="B268" s="170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</row>
    <row r="269" spans="1:20">
      <c r="A269" s="49"/>
      <c r="B269" s="170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</row>
    <row r="270" spans="1:20">
      <c r="A270" s="49"/>
      <c r="B270" s="170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</row>
    <row r="271" spans="1:20">
      <c r="A271" s="49"/>
      <c r="B271" s="170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</row>
    <row r="272" spans="1:20">
      <c r="A272" s="49"/>
      <c r="B272" s="170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</row>
    <row r="273" spans="1:20">
      <c r="A273" s="49"/>
      <c r="B273" s="170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</row>
    <row r="274" spans="1:20">
      <c r="A274" s="49"/>
      <c r="B274" s="170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</row>
    <row r="275" spans="1:20">
      <c r="A275" s="49"/>
      <c r="B275" s="170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</row>
    <row r="276" spans="1:20">
      <c r="A276" s="49"/>
      <c r="B276" s="170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</row>
    <row r="277" spans="1:20">
      <c r="A277" s="49"/>
      <c r="B277" s="170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</row>
    <row r="278" spans="1:20">
      <c r="A278" s="49"/>
      <c r="B278" s="170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</row>
    <row r="279" spans="1:20">
      <c r="A279" s="49"/>
      <c r="B279" s="170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</row>
    <row r="280" spans="1:20">
      <c r="A280" s="49"/>
      <c r="B280" s="170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</row>
    <row r="281" spans="1:20">
      <c r="A281" s="49"/>
      <c r="B281" s="170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</row>
    <row r="282" spans="1:20">
      <c r="A282" s="49"/>
      <c r="B282" s="170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</row>
    <row r="283" spans="1:20">
      <c r="A283" s="49"/>
      <c r="B283" s="170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</row>
    <row r="284" spans="1:20">
      <c r="A284" s="49"/>
      <c r="B284" s="170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</row>
    <row r="285" spans="1:20">
      <c r="A285" s="49"/>
      <c r="B285" s="170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</row>
    <row r="286" spans="1:20">
      <c r="A286" s="49"/>
      <c r="B286" s="170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</row>
    <row r="287" spans="1:20">
      <c r="A287" s="49"/>
      <c r="B287" s="170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</row>
    <row r="288" spans="1:20">
      <c r="A288" s="49"/>
      <c r="B288" s="170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</row>
    <row r="289" spans="1:20">
      <c r="A289" s="49"/>
      <c r="B289" s="170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</row>
    <row r="290" spans="1:20">
      <c r="A290" s="49"/>
      <c r="B290" s="170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</row>
    <row r="291" spans="1:20">
      <c r="A291" s="49"/>
      <c r="B291" s="170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</row>
    <row r="292" spans="1:20">
      <c r="A292" s="49"/>
      <c r="B292" s="170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</row>
    <row r="293" spans="1:20">
      <c r="A293" s="49"/>
      <c r="B293" s="170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</row>
    <row r="294" spans="1:20">
      <c r="A294" s="49"/>
      <c r="B294" s="170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</row>
    <row r="295" spans="1:20">
      <c r="A295" s="49"/>
      <c r="B295" s="170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</row>
    <row r="296" spans="1:20">
      <c r="A296" s="49"/>
      <c r="B296" s="170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</row>
    <row r="297" spans="1:20">
      <c r="A297" s="49"/>
      <c r="B297" s="170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</row>
    <row r="298" spans="1:20">
      <c r="A298" s="49"/>
      <c r="B298" s="170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</row>
    <row r="299" spans="1:20">
      <c r="A299" s="49"/>
      <c r="B299" s="170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</row>
    <row r="300" spans="1:20">
      <c r="B300" s="170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</row>
    <row r="301" spans="1:20">
      <c r="B301" s="170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</row>
    <row r="302" spans="1:20">
      <c r="B302" s="170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</row>
    <row r="303" spans="1:20">
      <c r="B303" s="170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</row>
    <row r="304" spans="1:20">
      <c r="B304" s="170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</row>
    <row r="305" spans="2:20">
      <c r="B305" s="170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</row>
    <row r="306" spans="2:20">
      <c r="B306" s="170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</row>
    <row r="307" spans="2:20">
      <c r="B307" s="170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</row>
    <row r="308" spans="2:20">
      <c r="B308" s="170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</row>
    <row r="309" spans="2:20">
      <c r="B309" s="170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</row>
    <row r="310" spans="2:20">
      <c r="B310" s="170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</row>
    <row r="311" spans="2:20">
      <c r="B311" s="170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</row>
    <row r="312" spans="2:20">
      <c r="B312" s="170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</row>
    <row r="313" spans="2:20">
      <c r="B313" s="170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</row>
    <row r="314" spans="2:20">
      <c r="B314" s="170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</row>
    <row r="315" spans="2:20">
      <c r="B315" s="170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</row>
    <row r="316" spans="2:20">
      <c r="B316" s="170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</row>
    <row r="317" spans="2:20">
      <c r="B317" s="170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</row>
    <row r="318" spans="2:20">
      <c r="B318" s="170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</row>
    <row r="319" spans="2:20">
      <c r="B319" s="170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</row>
    <row r="320" spans="2:20">
      <c r="B320" s="170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</row>
    <row r="321" spans="2:20">
      <c r="B321" s="170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</row>
    <row r="322" spans="2:20">
      <c r="B322" s="170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</row>
    <row r="323" spans="2:20">
      <c r="B323" s="170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</row>
    <row r="324" spans="2:20">
      <c r="B324" s="170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</row>
    <row r="325" spans="2:20">
      <c r="B325" s="170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</row>
    <row r="326" spans="2:20">
      <c r="B326" s="170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</row>
    <row r="327" spans="2:20">
      <c r="B327" s="170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</row>
    <row r="328" spans="2:20">
      <c r="B328" s="170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</row>
    <row r="329" spans="2:20">
      <c r="B329" s="170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</row>
    <row r="330" spans="2:20">
      <c r="B330" s="170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</row>
    <row r="331" spans="2:20">
      <c r="B331" s="170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</row>
    <row r="332" spans="2:20">
      <c r="B332" s="170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</row>
    <row r="333" spans="2:20">
      <c r="B333" s="170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</row>
    <row r="334" spans="2:20">
      <c r="B334" s="170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</row>
    <row r="335" spans="2:20">
      <c r="B335" s="170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</row>
    <row r="336" spans="2:20">
      <c r="B336" s="170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</row>
    <row r="337" spans="2:20">
      <c r="B337" s="170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</row>
    <row r="338" spans="2:20">
      <c r="B338" s="170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</row>
    <row r="339" spans="2:20">
      <c r="B339" s="170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</row>
    <row r="340" spans="2:20">
      <c r="B340" s="170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</row>
    <row r="341" spans="2:20">
      <c r="B341" s="170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</row>
    <row r="342" spans="2:20">
      <c r="B342" s="170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</row>
    <row r="343" spans="2:20">
      <c r="B343" s="170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</row>
    <row r="344" spans="2:20">
      <c r="B344" s="170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</row>
    <row r="345" spans="2:20">
      <c r="B345" s="170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</row>
    <row r="346" spans="2:20">
      <c r="B346" s="170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</row>
    <row r="347" spans="2:20">
      <c r="B347" s="170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</row>
    <row r="348" spans="2:20">
      <c r="B348" s="170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</row>
    <row r="349" spans="2:20">
      <c r="B349" s="170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</row>
    <row r="350" spans="2:20">
      <c r="B350" s="170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</row>
    <row r="351" spans="2:20">
      <c r="B351" s="170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</row>
    <row r="352" spans="2:20">
      <c r="B352" s="170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</row>
    <row r="353" spans="2:20">
      <c r="B353" s="170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</row>
    <row r="354" spans="2:20">
      <c r="B354" s="170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</row>
    <row r="355" spans="2:20">
      <c r="B355" s="170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</row>
    <row r="356" spans="2:20">
      <c r="B356" s="170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</row>
    <row r="357" spans="2:20">
      <c r="B357" s="170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</row>
    <row r="358" spans="2:20">
      <c r="B358" s="170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</row>
    <row r="359" spans="2:20">
      <c r="B359" s="170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</row>
    <row r="360" spans="2:20">
      <c r="B360" s="170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</row>
    <row r="361" spans="2:20">
      <c r="B361" s="170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</row>
    <row r="362" spans="2:20">
      <c r="B362" s="170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</row>
    <row r="363" spans="2:20">
      <c r="B363" s="170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</row>
    <row r="364" spans="2:20">
      <c r="B364" s="170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</row>
    <row r="365" spans="2:20">
      <c r="B365" s="170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</row>
    <row r="366" spans="2:20">
      <c r="B366" s="170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</row>
    <row r="367" spans="2:20">
      <c r="B367" s="170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</row>
    <row r="368" spans="2:20">
      <c r="B368" s="170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</row>
    <row r="369" spans="2:20">
      <c r="B369" s="170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</row>
    <row r="370" spans="2:20">
      <c r="B370" s="170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</row>
    <row r="371" spans="2:20">
      <c r="B371" s="170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</row>
    <row r="372" spans="2:20">
      <c r="B372" s="170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</row>
    <row r="373" spans="2:20">
      <c r="B373" s="170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</row>
    <row r="374" spans="2:20">
      <c r="B374" s="170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</row>
    <row r="375" spans="2:20">
      <c r="B375" s="170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</row>
    <row r="376" spans="2:20">
      <c r="B376" s="170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</row>
    <row r="377" spans="2:20">
      <c r="B377" s="170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</row>
    <row r="378" spans="2:20">
      <c r="B378" s="170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</row>
    <row r="379" spans="2:20">
      <c r="B379" s="170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</row>
    <row r="380" spans="2:20">
      <c r="B380" s="170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</row>
    <row r="381" spans="2:20">
      <c r="B381" s="170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</row>
    <row r="382" spans="2:20">
      <c r="B382" s="170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</row>
    <row r="383" spans="2:20">
      <c r="B383" s="170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</row>
    <row r="384" spans="2:20">
      <c r="B384" s="170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</row>
    <row r="385" spans="2:20">
      <c r="B385" s="170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</row>
    <row r="386" spans="2:20">
      <c r="B386" s="170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</row>
    <row r="387" spans="2:20">
      <c r="B387" s="170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</row>
    <row r="388" spans="2:20">
      <c r="B388" s="170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</row>
    <row r="389" spans="2:20">
      <c r="B389" s="170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</row>
    <row r="390" spans="2:20">
      <c r="B390" s="170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</row>
    <row r="391" spans="2:20">
      <c r="B391" s="170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</row>
    <row r="392" spans="2:20">
      <c r="B392" s="170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</row>
    <row r="393" spans="2:20">
      <c r="B393" s="170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</row>
    <row r="394" spans="2:20">
      <c r="B394" s="170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</row>
    <row r="395" spans="2:20">
      <c r="B395" s="170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</row>
    <row r="396" spans="2:20">
      <c r="B396" s="170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</row>
    <row r="397" spans="2:20">
      <c r="B397" s="170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</row>
    <row r="398" spans="2:20">
      <c r="B398" s="170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</row>
    <row r="399" spans="2:20">
      <c r="B399" s="170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</row>
    <row r="400" spans="2:20">
      <c r="B400" s="170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</row>
    <row r="401" spans="2:20">
      <c r="B401" s="170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</row>
    <row r="402" spans="2:20">
      <c r="B402" s="170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</row>
    <row r="403" spans="2:20">
      <c r="B403" s="170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</row>
    <row r="404" spans="2:20">
      <c r="B404" s="170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</row>
    <row r="405" spans="2:20">
      <c r="B405" s="170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</row>
    <row r="406" spans="2:20">
      <c r="B406" s="170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</row>
    <row r="407" spans="2:20">
      <c r="B407" s="170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</row>
    <row r="408" spans="2:20">
      <c r="B408" s="170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</row>
    <row r="409" spans="2:20">
      <c r="B409" s="170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</row>
    <row r="410" spans="2:20">
      <c r="B410" s="170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</row>
    <row r="411" spans="2:20">
      <c r="B411" s="170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</row>
    <row r="412" spans="2:20">
      <c r="B412" s="170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</row>
    <row r="413" spans="2:20">
      <c r="B413" s="170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</row>
    <row r="414" spans="2:20">
      <c r="B414" s="170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</row>
    <row r="415" spans="2:20">
      <c r="B415" s="170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</row>
    <row r="416" spans="2:20">
      <c r="B416" s="170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</row>
    <row r="417" spans="2:20">
      <c r="B417" s="170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</row>
    <row r="418" spans="2:20">
      <c r="B418" s="170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</row>
    <row r="419" spans="2:20">
      <c r="B419" s="170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</row>
    <row r="420" spans="2:20">
      <c r="B420" s="170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</row>
    <row r="421" spans="2:20">
      <c r="B421" s="170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</row>
    <row r="422" spans="2:20">
      <c r="B422" s="170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</row>
    <row r="423" spans="2:20">
      <c r="B423" s="170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</row>
    <row r="424" spans="2:20">
      <c r="B424" s="170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</row>
    <row r="425" spans="2:20">
      <c r="B425" s="170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</row>
    <row r="426" spans="2:20">
      <c r="B426" s="170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</row>
    <row r="427" spans="2:20">
      <c r="B427" s="170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</row>
    <row r="428" spans="2:20">
      <c r="B428" s="170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</row>
    <row r="429" spans="2:20">
      <c r="B429" s="170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</row>
    <row r="430" spans="2:20">
      <c r="B430" s="170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</row>
    <row r="431" spans="2:20">
      <c r="B431" s="170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</row>
    <row r="432" spans="2:20">
      <c r="B432" s="170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</row>
    <row r="433" spans="2:20">
      <c r="B433" s="170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</row>
    <row r="434" spans="2:20">
      <c r="B434" s="170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</row>
    <row r="435" spans="2:20">
      <c r="B435" s="170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</row>
    <row r="436" spans="2:20">
      <c r="B436" s="170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</row>
    <row r="437" spans="2:20">
      <c r="B437" s="170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</row>
    <row r="438" spans="2:20">
      <c r="B438" s="170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</row>
    <row r="439" spans="2:20">
      <c r="B439" s="170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</row>
    <row r="440" spans="2:20">
      <c r="B440" s="170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</row>
    <row r="441" spans="2:20">
      <c r="B441" s="170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</row>
    <row r="442" spans="2:20">
      <c r="B442" s="170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</row>
    <row r="443" spans="2:20">
      <c r="B443" s="170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</row>
    <row r="444" spans="2:20">
      <c r="B444" s="170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</row>
    <row r="445" spans="2:20">
      <c r="B445" s="170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</row>
    <row r="446" spans="2:20">
      <c r="B446" s="170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</row>
    <row r="447" spans="2:20">
      <c r="B447" s="170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</row>
    <row r="448" spans="2:20">
      <c r="B448" s="170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</row>
    <row r="449" spans="2:20">
      <c r="B449" s="170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</row>
    <row r="450" spans="2:20">
      <c r="B450" s="170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</row>
    <row r="451" spans="2:20">
      <c r="B451" s="170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</row>
    <row r="452" spans="2:20">
      <c r="B452" s="170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</row>
    <row r="453" spans="2:20">
      <c r="B453" s="170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</row>
    <row r="454" spans="2:20">
      <c r="B454" s="170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</row>
    <row r="455" spans="2:20">
      <c r="B455" s="170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</row>
    <row r="456" spans="2:20">
      <c r="B456" s="170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</row>
    <row r="457" spans="2:20">
      <c r="B457" s="170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</row>
    <row r="458" spans="2:20">
      <c r="B458" s="170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</row>
    <row r="459" spans="2:20">
      <c r="B459" s="170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</row>
    <row r="460" spans="2:20">
      <c r="B460" s="170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</row>
    <row r="461" spans="2:20">
      <c r="B461" s="170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</row>
    <row r="462" spans="2:20">
      <c r="B462" s="170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</row>
    <row r="463" spans="2:20">
      <c r="B463" s="170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</row>
    <row r="464" spans="2:20">
      <c r="B464" s="170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</row>
    <row r="465" spans="2:20">
      <c r="B465" s="170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</row>
    <row r="466" spans="2:20">
      <c r="B466" s="170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</row>
    <row r="467" spans="2:20">
      <c r="B467" s="170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</row>
    <row r="468" spans="2:20">
      <c r="B468" s="170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</row>
    <row r="469" spans="2:20">
      <c r="B469" s="170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</row>
    <row r="470" spans="2:20">
      <c r="B470" s="170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</row>
    <row r="471" spans="2:20">
      <c r="B471" s="170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</row>
    <row r="472" spans="2:20">
      <c r="B472" s="170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</row>
    <row r="473" spans="2:20">
      <c r="B473" s="170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</row>
    <row r="474" spans="2:20">
      <c r="B474" s="170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</row>
    <row r="475" spans="2:20">
      <c r="B475" s="170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</row>
    <row r="476" spans="2:20">
      <c r="B476" s="170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</row>
    <row r="477" spans="2:20">
      <c r="B477" s="170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</row>
    <row r="478" spans="2:20">
      <c r="B478" s="170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</row>
    <row r="479" spans="2:20">
      <c r="B479" s="170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</row>
    <row r="480" spans="2:20">
      <c r="B480" s="170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</row>
    <row r="481" spans="2:20">
      <c r="B481" s="170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</row>
    <row r="482" spans="2:20">
      <c r="B482" s="170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</row>
    <row r="483" spans="2:20">
      <c r="B483" s="170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</row>
    <row r="484" spans="2:20">
      <c r="B484" s="170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</row>
    <row r="485" spans="2:20">
      <c r="B485" s="170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</row>
    <row r="486" spans="2:20">
      <c r="B486" s="170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</row>
    <row r="487" spans="2:20">
      <c r="B487" s="170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</row>
    <row r="488" spans="2:20">
      <c r="B488" s="170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</row>
    <row r="489" spans="2:20">
      <c r="B489" s="170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</row>
    <row r="490" spans="2:20">
      <c r="B490" s="170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</row>
    <row r="491" spans="2:20">
      <c r="B491" s="170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</row>
    <row r="492" spans="2:20">
      <c r="B492" s="170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</row>
    <row r="493" spans="2:20">
      <c r="B493" s="170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</row>
    <row r="494" spans="2:20">
      <c r="B494" s="170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</row>
    <row r="495" spans="2:20">
      <c r="B495" s="170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</row>
    <row r="496" spans="2:20">
      <c r="B496" s="170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</row>
    <row r="497" spans="2:20">
      <c r="B497" s="170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</row>
    <row r="498" spans="2:20">
      <c r="B498" s="170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</row>
    <row r="499" spans="2:20">
      <c r="B499" s="170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</row>
    <row r="500" spans="2:20">
      <c r="B500" s="170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</row>
    <row r="501" spans="2:20">
      <c r="B501" s="170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</row>
    <row r="502" spans="2:20">
      <c r="B502" s="170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</row>
    <row r="503" spans="2:20">
      <c r="B503" s="170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</row>
    <row r="504" spans="2:20">
      <c r="B504" s="170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</row>
    <row r="505" spans="2:20">
      <c r="B505" s="170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</row>
    <row r="506" spans="2:20">
      <c r="B506" s="170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</row>
    <row r="507" spans="2:20">
      <c r="B507" s="170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</row>
    <row r="508" spans="2:20">
      <c r="B508" s="170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</row>
    <row r="509" spans="2:20">
      <c r="B509" s="170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</row>
    <row r="510" spans="2:20">
      <c r="B510" s="170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</row>
    <row r="511" spans="2:20">
      <c r="B511" s="170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</row>
    <row r="512" spans="2:20">
      <c r="B512" s="170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</row>
    <row r="513" spans="1:37">
      <c r="B513" s="170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</row>
    <row r="514" spans="1:37">
      <c r="A514" s="171"/>
      <c r="B514" s="170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</row>
    <row r="515" spans="1:37">
      <c r="B515" s="170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</row>
    <row r="516" spans="1:37">
      <c r="B516" s="170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</row>
    <row r="517" spans="1:37">
      <c r="B517" s="170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</row>
    <row r="518" spans="1:37">
      <c r="B518" s="170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</row>
    <row r="519" spans="1:37">
      <c r="B519" s="170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</row>
    <row r="520" spans="1:37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</row>
    <row r="521" spans="1:37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1:37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</row>
    <row r="523" spans="1:37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</row>
    <row r="524" spans="1:37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</row>
    <row r="525" spans="1:37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</row>
    <row r="526" spans="1:37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</row>
    <row r="527" spans="1:37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</row>
    <row r="528" spans="1:37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</row>
    <row r="529" spans="2:37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</row>
    <row r="530" spans="2:37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</row>
    <row r="531" spans="2:37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</row>
    <row r="532" spans="2:37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</row>
    <row r="533" spans="2:37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</row>
    <row r="534" spans="2:37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</row>
    <row r="535" spans="2:37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</row>
    <row r="536" spans="2:37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</row>
    <row r="537" spans="2:37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</row>
    <row r="538" spans="2:37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</row>
    <row r="539" spans="2:37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</row>
    <row r="540" spans="2:37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</row>
    <row r="541" spans="2:37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</row>
    <row r="542" spans="2:37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</row>
    <row r="543" spans="2:37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</row>
    <row r="544" spans="2:37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</row>
    <row r="545" spans="2:37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</row>
    <row r="546" spans="2:37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</row>
    <row r="547" spans="2:37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</row>
    <row r="548" spans="2:37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</row>
    <row r="549" spans="2:37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</row>
    <row r="550" spans="2:37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</row>
    <row r="551" spans="2:37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</row>
    <row r="552" spans="2:37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</row>
    <row r="553" spans="2:37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</row>
    <row r="554" spans="2:37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</row>
    <row r="555" spans="2:37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</row>
    <row r="556" spans="2:37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</row>
    <row r="557" spans="2:37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</row>
    <row r="558" spans="2:37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</row>
    <row r="559" spans="2:37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</row>
    <row r="560" spans="2:37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</row>
    <row r="561" spans="2:37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</row>
    <row r="562" spans="2:37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37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</row>
    <row r="564" spans="2:37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</row>
    <row r="565" spans="2:37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</row>
    <row r="566" spans="2:37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</row>
    <row r="567" spans="2:37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</row>
    <row r="568" spans="2:37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</row>
    <row r="569" spans="2:37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</row>
    <row r="570" spans="2:37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</row>
    <row r="571" spans="2:37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</row>
    <row r="572" spans="2:37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</row>
    <row r="573" spans="2:37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</row>
    <row r="574" spans="2:37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</row>
    <row r="575" spans="2:37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</row>
    <row r="576" spans="2:37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</row>
    <row r="577" spans="2:37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</row>
    <row r="578" spans="2:37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</row>
    <row r="579" spans="2:37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</row>
    <row r="580" spans="2:37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37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37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</row>
    <row r="583" spans="2:37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</row>
    <row r="584" spans="2:37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</row>
    <row r="585" spans="2:37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</row>
    <row r="586" spans="2:37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</row>
    <row r="587" spans="2:37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</row>
    <row r="588" spans="2:37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</row>
    <row r="589" spans="2:37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</row>
    <row r="590" spans="2:37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</row>
    <row r="591" spans="2:37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</row>
    <row r="592" spans="2:37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</row>
    <row r="593" spans="2:37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</row>
    <row r="594" spans="2:37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</row>
    <row r="595" spans="2:37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</row>
    <row r="596" spans="2:37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</row>
    <row r="597" spans="2:37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</row>
    <row r="598" spans="2:37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</row>
    <row r="599" spans="2:37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</row>
    <row r="600" spans="2:37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</row>
    <row r="601" spans="2:37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</row>
    <row r="602" spans="2:37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</row>
    <row r="603" spans="2:37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</row>
    <row r="604" spans="2:37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</row>
    <row r="605" spans="2:37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</row>
    <row r="606" spans="2:37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</row>
    <row r="607" spans="2:37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</row>
    <row r="608" spans="2:37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</row>
    <row r="609" spans="2:37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</row>
    <row r="610" spans="2:37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</row>
    <row r="611" spans="2:37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</row>
    <row r="612" spans="2:37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</row>
    <row r="613" spans="2:37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</row>
    <row r="614" spans="2:37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</row>
    <row r="615" spans="2:37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</row>
    <row r="616" spans="2:37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</row>
    <row r="617" spans="2:37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</row>
    <row r="618" spans="2:37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</row>
    <row r="619" spans="2:37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</row>
    <row r="620" spans="2:37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37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</row>
    <row r="622" spans="2:37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</row>
    <row r="623" spans="2:37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37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</row>
    <row r="625" spans="2:37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</row>
    <row r="626" spans="2:37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</row>
    <row r="627" spans="2:37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</row>
    <row r="628" spans="2:37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</row>
    <row r="629" spans="2:37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</row>
    <row r="630" spans="2:37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</row>
    <row r="631" spans="2:37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</row>
    <row r="632" spans="2:37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</row>
    <row r="633" spans="2:37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</row>
    <row r="634" spans="2:37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</row>
    <row r="635" spans="2:37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</row>
    <row r="636" spans="2:37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</row>
    <row r="637" spans="2:37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</row>
    <row r="638" spans="2:37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</row>
    <row r="639" spans="2:37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</row>
    <row r="640" spans="2:37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</row>
    <row r="641" spans="2:37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</row>
    <row r="642" spans="2:37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</row>
    <row r="643" spans="2:37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</row>
    <row r="644" spans="2:37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</row>
    <row r="645" spans="2:37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</row>
    <row r="646" spans="2:37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</row>
    <row r="647" spans="2:37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</row>
    <row r="648" spans="2:37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</row>
    <row r="649" spans="2:37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</row>
    <row r="650" spans="2:37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</row>
    <row r="651" spans="2:37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</row>
    <row r="652" spans="2:37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</row>
    <row r="653" spans="2:37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</row>
    <row r="654" spans="2:37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</row>
    <row r="655" spans="2:37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</row>
    <row r="656" spans="2:37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</row>
    <row r="657" spans="2:37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</row>
    <row r="658" spans="2:37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</row>
    <row r="659" spans="2:37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</row>
    <row r="660" spans="2:37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</row>
    <row r="661" spans="2:37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</row>
    <row r="662" spans="2:37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</row>
    <row r="663" spans="2:37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</row>
    <row r="664" spans="2:37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</row>
    <row r="665" spans="2:37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</row>
    <row r="666" spans="2:37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</row>
    <row r="667" spans="2:37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</row>
    <row r="668" spans="2:37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</row>
    <row r="669" spans="2:37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</row>
    <row r="670" spans="2:37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</row>
    <row r="671" spans="2:37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</row>
    <row r="672" spans="2:37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</row>
    <row r="673" spans="2:37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</row>
    <row r="674" spans="2:37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</row>
    <row r="675" spans="2:37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</row>
    <row r="676" spans="2:37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</row>
    <row r="677" spans="2:37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</row>
    <row r="678" spans="2:37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</row>
    <row r="679" spans="2:37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37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</row>
    <row r="681" spans="2:37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</row>
    <row r="682" spans="2:37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</row>
    <row r="683" spans="2:37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</row>
    <row r="684" spans="2:37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</row>
    <row r="685" spans="2:37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</row>
    <row r="686" spans="2:37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</row>
    <row r="687" spans="2:37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</row>
    <row r="688" spans="2:37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</row>
    <row r="689" spans="2:37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</row>
    <row r="690" spans="2:37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</row>
    <row r="691" spans="2:37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</row>
    <row r="692" spans="2:37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</row>
    <row r="693" spans="2:37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</row>
    <row r="694" spans="2:37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</row>
    <row r="695" spans="2:37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</row>
    <row r="696" spans="2:37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</row>
    <row r="697" spans="2:37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</row>
    <row r="698" spans="2:37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</row>
    <row r="699" spans="2:37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</row>
    <row r="700" spans="2:37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</row>
    <row r="701" spans="2:37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</row>
    <row r="702" spans="2:37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</row>
    <row r="703" spans="2:37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</row>
    <row r="704" spans="2:37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</row>
    <row r="705" spans="2:37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</row>
    <row r="706" spans="2:37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</row>
    <row r="707" spans="2:37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</row>
    <row r="708" spans="2:37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</row>
    <row r="709" spans="2:37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37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</row>
    <row r="711" spans="2:37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</row>
    <row r="712" spans="2:37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</row>
    <row r="713" spans="2:37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</row>
    <row r="714" spans="2:37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</row>
    <row r="715" spans="2:37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</row>
    <row r="716" spans="2:37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</row>
    <row r="717" spans="2:37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</row>
    <row r="718" spans="2:37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</row>
    <row r="719" spans="2:37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</row>
    <row r="720" spans="2:37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</row>
    <row r="721" spans="2:37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</row>
    <row r="722" spans="2:37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</row>
    <row r="723" spans="2:37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</row>
    <row r="724" spans="2:37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</row>
    <row r="725" spans="2:37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</row>
    <row r="726" spans="2:37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</row>
    <row r="727" spans="2:37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</row>
    <row r="728" spans="2:37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</row>
    <row r="729" spans="2:37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</row>
    <row r="730" spans="2:37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</row>
    <row r="731" spans="2:37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</row>
    <row r="732" spans="2:37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</row>
    <row r="733" spans="2:37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</row>
    <row r="734" spans="2:37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</row>
    <row r="735" spans="2:37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</row>
    <row r="736" spans="2:37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</row>
    <row r="737" spans="2:37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2:37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</row>
    <row r="739" spans="2:37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</row>
    <row r="740" spans="2:37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</row>
    <row r="741" spans="2:37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</row>
    <row r="742" spans="2:37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</row>
    <row r="743" spans="2:37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</row>
    <row r="744" spans="2:37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</row>
    <row r="745" spans="2:37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</row>
    <row r="746" spans="2:37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</row>
    <row r="747" spans="2:37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</row>
    <row r="748" spans="2:37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37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</row>
    <row r="750" spans="2:37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</row>
    <row r="751" spans="2:37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</row>
    <row r="752" spans="2:37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</row>
    <row r="753" spans="2:37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</row>
    <row r="754" spans="2:37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</row>
    <row r="755" spans="2:37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</row>
    <row r="756" spans="2:37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</row>
    <row r="757" spans="2:37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</row>
    <row r="758" spans="2:37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</row>
    <row r="759" spans="2:37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</row>
    <row r="760" spans="2:37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</row>
    <row r="761" spans="2:37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</row>
    <row r="762" spans="2:37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</row>
    <row r="763" spans="2:37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</row>
    <row r="764" spans="2:37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</row>
    <row r="765" spans="2:37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</row>
    <row r="766" spans="2:37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</row>
    <row r="767" spans="2:37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</row>
    <row r="768" spans="2:37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</row>
    <row r="769" spans="2:37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</row>
    <row r="770" spans="2:37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</row>
    <row r="771" spans="2:37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</row>
    <row r="772" spans="2:37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</row>
    <row r="773" spans="2:37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</row>
    <row r="774" spans="2:37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</row>
    <row r="775" spans="2:37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</row>
    <row r="776" spans="2:37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</row>
    <row r="777" spans="2:37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</row>
    <row r="778" spans="2:37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</row>
    <row r="779" spans="2:37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</row>
    <row r="780" spans="2:37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</row>
    <row r="781" spans="2:37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</row>
    <row r="782" spans="2:37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</row>
    <row r="783" spans="2:37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</row>
    <row r="784" spans="2:37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</row>
    <row r="785" spans="2:37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</row>
    <row r="786" spans="2:37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</row>
    <row r="787" spans="2:37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</row>
    <row r="788" spans="2:37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</row>
    <row r="789" spans="2:37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</row>
    <row r="790" spans="2:37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</row>
    <row r="791" spans="2:37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</row>
    <row r="792" spans="2:37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</row>
    <row r="793" spans="2:37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</row>
    <row r="794" spans="2:37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</row>
    <row r="795" spans="2:37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</row>
    <row r="796" spans="2:37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</row>
    <row r="797" spans="2:37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</row>
    <row r="798" spans="2:37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</row>
    <row r="799" spans="2:37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</row>
    <row r="800" spans="2:37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</row>
    <row r="801" spans="2:37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</row>
    <row r="802" spans="2:37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</row>
    <row r="803" spans="2:37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</row>
    <row r="804" spans="2:37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</row>
    <row r="805" spans="2:37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</row>
    <row r="806" spans="2:37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</row>
    <row r="807" spans="2:37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</row>
    <row r="808" spans="2:37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</row>
    <row r="809" spans="2:37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</row>
    <row r="810" spans="2:37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</row>
    <row r="811" spans="2:37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</row>
    <row r="812" spans="2:37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</row>
    <row r="813" spans="2:37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</row>
    <row r="814" spans="2:37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</row>
    <row r="815" spans="2:37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</row>
    <row r="816" spans="2:37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</row>
    <row r="817" spans="2:37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</row>
    <row r="818" spans="2:37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</row>
    <row r="819" spans="2:37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</row>
    <row r="820" spans="2:37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</row>
    <row r="821" spans="2:37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</row>
    <row r="822" spans="2:37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</row>
    <row r="823" spans="2:37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</row>
    <row r="824" spans="2:37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</row>
    <row r="825" spans="2:37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</row>
    <row r="826" spans="2:37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</row>
    <row r="827" spans="2:37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</row>
    <row r="828" spans="2:37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</row>
    <row r="829" spans="2:37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</row>
    <row r="830" spans="2:37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</row>
    <row r="831" spans="2:37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</row>
    <row r="832" spans="2:37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</row>
    <row r="833" spans="2:37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</row>
    <row r="834" spans="2:37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</row>
    <row r="835" spans="2:37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</row>
    <row r="836" spans="2:37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</row>
    <row r="837" spans="2:37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</row>
    <row r="838" spans="2:37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</row>
    <row r="839" spans="2:37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</row>
    <row r="840" spans="2:37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</row>
    <row r="841" spans="2:37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</row>
    <row r="842" spans="2:37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</row>
    <row r="843" spans="2:37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</row>
    <row r="844" spans="2:37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</row>
    <row r="845" spans="2:37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</row>
    <row r="846" spans="2:37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</row>
    <row r="847" spans="2:37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</row>
    <row r="848" spans="2:37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</row>
    <row r="849" spans="2:37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</row>
    <row r="850" spans="2:37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</row>
    <row r="851" spans="2:37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</row>
    <row r="852" spans="2:37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</row>
    <row r="853" spans="2:37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</row>
    <row r="854" spans="2:37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</row>
    <row r="855" spans="2:37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</row>
    <row r="856" spans="2:37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</row>
    <row r="857" spans="2:37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</row>
    <row r="858" spans="2:37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</row>
    <row r="859" spans="2:37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</row>
    <row r="860" spans="2:37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</row>
    <row r="861" spans="2:37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</row>
    <row r="862" spans="2:37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</row>
    <row r="863" spans="2:37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</row>
    <row r="864" spans="2:37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</row>
    <row r="865" spans="2:37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</row>
    <row r="866" spans="2:37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</row>
    <row r="867" spans="2:37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</row>
    <row r="868" spans="2:37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</row>
    <row r="869" spans="2:37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</row>
    <row r="870" spans="2:37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</row>
    <row r="871" spans="2:37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</row>
    <row r="872" spans="2:37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</row>
    <row r="873" spans="2:37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</row>
    <row r="874" spans="2:37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</row>
    <row r="875" spans="2:37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</row>
    <row r="876" spans="2:37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</row>
    <row r="877" spans="2:37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</row>
    <row r="878" spans="2:37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</row>
    <row r="879" spans="2:37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</row>
    <row r="880" spans="2:37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</row>
    <row r="881" spans="2:37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</row>
    <row r="882" spans="2:37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</row>
    <row r="883" spans="2:37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</row>
    <row r="884" spans="2:37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</row>
    <row r="885" spans="2:37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</row>
    <row r="886" spans="2:37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</row>
    <row r="887" spans="2:37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</row>
    <row r="888" spans="2:37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</row>
    <row r="889" spans="2:37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</row>
    <row r="890" spans="2:37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</row>
    <row r="891" spans="2:37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</row>
    <row r="892" spans="2:37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</row>
    <row r="893" spans="2:37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</row>
    <row r="894" spans="2:37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</row>
    <row r="895" spans="2:37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</row>
    <row r="896" spans="2:37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</row>
    <row r="897" spans="2:37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</row>
    <row r="898" spans="2:37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</row>
  </sheetData>
  <pageMargins left="0.75" right="0.75" top="1" bottom="1" header="0.5" footer="0.5"/>
  <pageSetup scale="3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DB99-02F6-46EB-8754-54C3AB0370DA}">
  <sheetPr codeName="Sheet46"/>
  <dimension ref="A1:Z897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5" width="20.5" customWidth="1"/>
    <col min="6" max="6" width="5.5" customWidth="1"/>
    <col min="7" max="9" width="12.5" customWidth="1"/>
  </cols>
  <sheetData>
    <row r="1" spans="1:26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</row>
    <row r="2" spans="1:26" s="78" customFormat="1" ht="18">
      <c r="A2" s="77"/>
      <c r="B2" s="84" t="s">
        <v>1238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6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</row>
    <row r="4" spans="1:26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>
      <c r="A6" s="49"/>
      <c r="B6" s="136" t="s">
        <v>1240</v>
      </c>
      <c r="C6" s="59" t="s">
        <v>1241</v>
      </c>
      <c r="D6" s="59"/>
      <c r="E6" s="58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 ht="16" thickBot="1">
      <c r="A7" s="49"/>
      <c r="B7" s="137" t="s">
        <v>1239</v>
      </c>
      <c r="C7" s="56" t="s">
        <v>1242</v>
      </c>
      <c r="D7" s="56"/>
      <c r="E7" s="55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>
      <c r="A10" s="49"/>
      <c r="B10" s="49" t="s">
        <v>1243</v>
      </c>
      <c r="C10" s="49"/>
      <c r="D10" s="49"/>
      <c r="E10" s="49"/>
      <c r="F10" s="140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>
      <c r="A11" s="49"/>
      <c r="B11" s="49" t="s">
        <v>1244</v>
      </c>
      <c r="C11" s="49"/>
      <c r="D11" s="49"/>
      <c r="E11" s="49"/>
      <c r="F11" s="140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>
      <c r="A12" s="49"/>
      <c r="B12" s="49"/>
      <c r="C12" s="49"/>
      <c r="D12" s="49"/>
      <c r="E12" s="49"/>
      <c r="F12" s="168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>
      <c r="A13" s="49"/>
      <c r="B13" s="49"/>
      <c r="C13" s="49"/>
      <c r="D13" s="49"/>
      <c r="E13" s="49"/>
      <c r="F13" s="168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>
      <c r="A14" s="49"/>
      <c r="B14" s="216" t="s">
        <v>0</v>
      </c>
      <c r="C14" s="217">
        <v>0.02</v>
      </c>
      <c r="D14" s="196"/>
      <c r="E14" s="182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6">
      <c r="A15" s="49"/>
      <c r="B15" s="216" t="s">
        <v>1254</v>
      </c>
      <c r="C15" s="218">
        <v>10000</v>
      </c>
      <c r="D15" s="196"/>
      <c r="E15" s="182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6">
      <c r="A16" s="49"/>
      <c r="B16" s="216" t="s">
        <v>1255</v>
      </c>
      <c r="C16" s="219">
        <v>10</v>
      </c>
      <c r="D16" s="196"/>
      <c r="E16" s="182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6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 ht="14.5" customHeight="1">
      <c r="A18" s="49"/>
      <c r="B18" s="108" t="s">
        <v>4</v>
      </c>
      <c r="C18" s="108" t="s">
        <v>2</v>
      </c>
      <c r="D18" s="108" t="s">
        <v>1445</v>
      </c>
      <c r="E18" s="108" t="s">
        <v>3</v>
      </c>
      <c r="F18" s="128" t="s">
        <v>1170</v>
      </c>
      <c r="G18" s="49"/>
      <c r="H18" s="49"/>
      <c r="I18" s="49"/>
      <c r="J18" s="49"/>
      <c r="K18" s="49"/>
      <c r="L18" s="49"/>
      <c r="M18" s="49"/>
      <c r="N18" s="49"/>
      <c r="O18" s="49"/>
    </row>
    <row r="19" spans="1:26" ht="14.5" customHeight="1">
      <c r="A19" s="167"/>
      <c r="B19" s="229">
        <v>1</v>
      </c>
      <c r="C19" s="230"/>
      <c r="D19" s="228"/>
      <c r="E19" s="228"/>
      <c r="F19" s="170"/>
      <c r="G19" s="49"/>
      <c r="H19" s="49"/>
      <c r="I19" s="49"/>
      <c r="J19" s="49"/>
      <c r="K19" s="49"/>
      <c r="L19" s="49"/>
      <c r="M19" s="49"/>
      <c r="N19" s="49"/>
      <c r="O19" s="49"/>
    </row>
    <row r="20" spans="1:26" ht="14.5" customHeight="1">
      <c r="A20" s="49"/>
      <c r="B20" s="227">
        <f>B19+1</f>
        <v>2</v>
      </c>
      <c r="C20" s="228"/>
      <c r="D20" s="228"/>
      <c r="E20" s="228"/>
      <c r="F20" s="170"/>
      <c r="G20" s="49"/>
      <c r="H20" s="49"/>
      <c r="I20" s="49"/>
      <c r="J20" s="49"/>
      <c r="K20" s="49"/>
      <c r="L20" s="49"/>
      <c r="M20" s="49"/>
      <c r="N20" s="49"/>
      <c r="O20" s="49"/>
    </row>
    <row r="21" spans="1:26" ht="14.5" customHeight="1">
      <c r="A21" s="49"/>
      <c r="B21" s="227">
        <f t="shared" ref="B21:B28" si="0">B20+1</f>
        <v>3</v>
      </c>
      <c r="C21" s="228"/>
      <c r="D21" s="228"/>
      <c r="E21" s="228"/>
      <c r="F21" s="170"/>
      <c r="G21" s="49"/>
      <c r="H21" s="49"/>
      <c r="I21" s="49"/>
      <c r="J21" s="49"/>
      <c r="K21" s="49"/>
      <c r="L21" s="49"/>
      <c r="M21" s="49"/>
      <c r="N21" s="49"/>
      <c r="O21" s="49"/>
    </row>
    <row r="22" spans="1:26" ht="14.5" customHeight="1">
      <c r="A22" s="49"/>
      <c r="B22" s="227">
        <f t="shared" si="0"/>
        <v>4</v>
      </c>
      <c r="C22" s="228"/>
      <c r="D22" s="228"/>
      <c r="E22" s="228"/>
      <c r="F22" s="170"/>
      <c r="G22" s="49"/>
      <c r="H22" s="49"/>
      <c r="I22" s="49"/>
      <c r="J22" s="49"/>
      <c r="K22" s="49"/>
      <c r="L22" s="49"/>
      <c r="M22" s="49"/>
      <c r="N22" s="49"/>
      <c r="O22" s="49"/>
    </row>
    <row r="23" spans="1:26" ht="14.5" customHeight="1">
      <c r="A23" s="49"/>
      <c r="B23" s="227">
        <f t="shared" si="0"/>
        <v>5</v>
      </c>
      <c r="C23" s="228"/>
      <c r="D23" s="228"/>
      <c r="E23" s="228"/>
      <c r="F23" s="170"/>
      <c r="G23" s="49"/>
      <c r="H23" s="49"/>
      <c r="I23" s="49"/>
      <c r="J23" s="49"/>
      <c r="K23" s="49"/>
      <c r="L23" s="49"/>
      <c r="M23" s="49"/>
      <c r="N23" s="49"/>
      <c r="O23" s="49"/>
      <c r="P23" s="49"/>
    </row>
    <row r="24" spans="1:26" ht="14.5" customHeight="1">
      <c r="A24" s="49"/>
      <c r="B24" s="227">
        <f t="shared" si="0"/>
        <v>6</v>
      </c>
      <c r="C24" s="228"/>
      <c r="D24" s="228"/>
      <c r="E24" s="228"/>
      <c r="F24" s="170"/>
      <c r="G24" s="49"/>
      <c r="H24" s="49"/>
      <c r="I24" s="49"/>
      <c r="J24" s="49"/>
      <c r="K24" s="49"/>
      <c r="L24" s="49"/>
      <c r="M24" s="49"/>
      <c r="N24" s="49"/>
      <c r="O24" s="49"/>
      <c r="P24" s="49"/>
    </row>
    <row r="25" spans="1:26" ht="14.5" customHeight="1">
      <c r="A25" s="49"/>
      <c r="B25" s="227">
        <f t="shared" si="0"/>
        <v>7</v>
      </c>
      <c r="C25" s="228"/>
      <c r="D25" s="228"/>
      <c r="E25" s="228"/>
      <c r="F25" s="170"/>
      <c r="G25" s="49"/>
      <c r="H25" s="49"/>
      <c r="I25" s="49"/>
      <c r="J25" s="49"/>
      <c r="K25" s="49"/>
      <c r="L25" s="49"/>
      <c r="M25" s="49"/>
      <c r="N25" s="49"/>
      <c r="O25" s="49"/>
      <c r="P25" s="49"/>
    </row>
    <row r="26" spans="1:26" ht="14.5" customHeight="1">
      <c r="A26" s="49"/>
      <c r="B26" s="227">
        <f t="shared" si="0"/>
        <v>8</v>
      </c>
      <c r="C26" s="228"/>
      <c r="D26" s="228"/>
      <c r="E26" s="228"/>
      <c r="F26" s="170"/>
      <c r="G26" s="49"/>
      <c r="H26" s="49"/>
      <c r="I26" s="49"/>
      <c r="J26" s="49"/>
      <c r="K26" s="49"/>
      <c r="L26" s="49"/>
      <c r="M26" s="49"/>
      <c r="N26" s="49"/>
      <c r="O26" s="49"/>
      <c r="P26" s="49"/>
    </row>
    <row r="27" spans="1:26" ht="14.5" customHeight="1">
      <c r="A27" s="49"/>
      <c r="B27" s="227">
        <f t="shared" si="0"/>
        <v>9</v>
      </c>
      <c r="C27" s="228"/>
      <c r="D27" s="228"/>
      <c r="E27" s="228"/>
      <c r="F27" s="170"/>
      <c r="G27" s="49"/>
      <c r="H27" s="49"/>
      <c r="I27" s="49"/>
      <c r="J27" s="49"/>
      <c r="K27" s="49"/>
      <c r="L27" s="49"/>
      <c r="M27" s="49"/>
      <c r="N27" s="49"/>
      <c r="O27" s="49"/>
      <c r="P27" s="49"/>
    </row>
    <row r="28" spans="1:26" ht="14.5" customHeight="1">
      <c r="A28" s="49"/>
      <c r="B28" s="227">
        <f t="shared" si="0"/>
        <v>10</v>
      </c>
      <c r="C28" s="228"/>
      <c r="D28" s="228"/>
      <c r="E28" s="228"/>
      <c r="F28" s="170"/>
      <c r="G28" s="49"/>
      <c r="H28" s="49"/>
      <c r="I28" s="49"/>
      <c r="J28" s="49"/>
      <c r="K28" s="49"/>
      <c r="L28" s="49"/>
      <c r="M28" s="49"/>
      <c r="N28" s="49"/>
      <c r="O28" s="49"/>
      <c r="P28" s="49"/>
    </row>
    <row r="29" spans="1:26">
      <c r="A29" s="49"/>
      <c r="B29" s="170"/>
      <c r="C29" s="49"/>
      <c r="D29" s="49"/>
      <c r="E29" s="49"/>
      <c r="F29" s="49"/>
      <c r="G29" s="49"/>
      <c r="H29" s="49"/>
      <c r="I29" s="49"/>
      <c r="J29" s="49"/>
      <c r="K29" s="49"/>
      <c r="L29" s="49"/>
    </row>
    <row r="30" spans="1:26">
      <c r="A30" s="49"/>
      <c r="B30" s="170"/>
      <c r="C30" s="49"/>
      <c r="D30" s="49"/>
      <c r="E30" s="49"/>
      <c r="F30" s="49"/>
      <c r="G30" s="49"/>
      <c r="H30" s="49"/>
      <c r="I30" s="49"/>
      <c r="J30" s="49"/>
      <c r="K30" s="49"/>
      <c r="L30" s="49"/>
    </row>
    <row r="31" spans="1:26">
      <c r="A31" s="49"/>
      <c r="B31" s="228" t="s">
        <v>6</v>
      </c>
      <c r="C31" s="227"/>
      <c r="D31" s="49"/>
      <c r="E31" s="49"/>
      <c r="F31" s="49"/>
      <c r="G31" s="49"/>
      <c r="H31" s="49"/>
      <c r="I31" s="49"/>
      <c r="J31" s="49"/>
      <c r="K31" s="49"/>
      <c r="L31" s="49"/>
    </row>
    <row r="32" spans="1:26">
      <c r="A32" s="49"/>
      <c r="B32" s="228" t="s">
        <v>5</v>
      </c>
      <c r="C32" s="227"/>
      <c r="D32" s="49"/>
      <c r="E32" s="49"/>
      <c r="F32" s="49"/>
      <c r="G32" s="49"/>
      <c r="H32" s="49"/>
      <c r="I32" s="49"/>
      <c r="J32" s="49"/>
      <c r="K32" s="49"/>
      <c r="L32" s="49"/>
    </row>
    <row r="33" spans="1:12">
      <c r="A33" s="49"/>
      <c r="B33" s="231" t="s">
        <v>185</v>
      </c>
      <c r="C33" s="232"/>
      <c r="D33" s="49"/>
      <c r="E33" s="49"/>
      <c r="F33" s="49"/>
      <c r="G33" s="49"/>
      <c r="H33" s="49"/>
      <c r="I33" s="49"/>
      <c r="J33" s="49"/>
      <c r="K33" s="49"/>
      <c r="L33" s="49"/>
    </row>
    <row r="34" spans="1:12" ht="16" thickBot="1">
      <c r="A34" s="49"/>
      <c r="B34" s="170"/>
      <c r="C34" s="49"/>
      <c r="D34" s="49"/>
      <c r="E34" s="49"/>
      <c r="F34" s="49"/>
      <c r="G34" s="49"/>
      <c r="H34" s="49"/>
      <c r="I34" s="49"/>
      <c r="J34" s="49"/>
      <c r="K34" s="49"/>
      <c r="L34" s="49"/>
    </row>
    <row r="35" spans="1:12">
      <c r="A35" s="49"/>
      <c r="B35" s="233" t="s">
        <v>1236</v>
      </c>
      <c r="C35" s="234"/>
      <c r="D35" s="49"/>
      <c r="E35" s="49"/>
      <c r="F35" s="49"/>
      <c r="G35" s="49"/>
      <c r="H35" s="49"/>
      <c r="I35" s="49"/>
      <c r="J35" s="49"/>
      <c r="K35" s="49"/>
      <c r="L35" s="49"/>
    </row>
    <row r="36" spans="1:12" ht="16" thickBot="1">
      <c r="A36" s="49"/>
      <c r="B36" s="235" t="s">
        <v>1237</v>
      </c>
      <c r="C36" s="236"/>
      <c r="D36" s="49"/>
      <c r="E36" s="49"/>
      <c r="F36" s="49"/>
      <c r="G36" s="49"/>
      <c r="H36" s="49"/>
      <c r="I36" s="49"/>
      <c r="J36" s="49"/>
      <c r="K36" s="49"/>
      <c r="L36" s="49"/>
    </row>
    <row r="37" spans="1:12">
      <c r="A37" s="49"/>
      <c r="B37" s="170"/>
      <c r="C37" s="49"/>
      <c r="D37" s="49"/>
      <c r="E37" s="49"/>
      <c r="F37" s="49"/>
      <c r="G37" s="49"/>
      <c r="H37" s="49"/>
      <c r="I37" s="49"/>
      <c r="J37" s="49"/>
      <c r="K37" s="49"/>
      <c r="L37" s="49"/>
    </row>
    <row r="38" spans="1:12">
      <c r="A38" s="49"/>
      <c r="B38" s="170"/>
      <c r="C38" s="49"/>
      <c r="D38" s="49"/>
      <c r="E38" s="49"/>
      <c r="F38" s="49"/>
      <c r="G38" s="49"/>
      <c r="H38" s="49"/>
      <c r="I38" s="49"/>
      <c r="J38" s="49"/>
      <c r="K38" s="49"/>
      <c r="L38" s="49"/>
    </row>
    <row r="39" spans="1:12">
      <c r="A39" s="49"/>
      <c r="B39" s="170"/>
      <c r="C39" s="49"/>
      <c r="D39" s="49"/>
      <c r="E39" s="49"/>
      <c r="F39" s="49"/>
      <c r="G39" s="49"/>
      <c r="H39" s="49"/>
      <c r="I39" s="49"/>
      <c r="J39" s="49"/>
      <c r="K39" s="49"/>
      <c r="L39" s="49"/>
    </row>
    <row r="40" spans="1:12">
      <c r="A40" s="49"/>
      <c r="B40" s="170"/>
      <c r="C40" s="49"/>
      <c r="D40" s="49"/>
      <c r="E40" s="49"/>
      <c r="F40" s="49"/>
      <c r="G40" s="49"/>
      <c r="H40" s="49"/>
      <c r="I40" s="49"/>
      <c r="J40" s="49"/>
      <c r="K40" s="49"/>
      <c r="L40" s="49"/>
    </row>
    <row r="41" spans="1:12">
      <c r="A41" s="49"/>
      <c r="B41" s="170"/>
      <c r="C41" s="49"/>
      <c r="D41" s="49"/>
      <c r="E41" s="49"/>
      <c r="F41" s="49"/>
      <c r="G41" s="49"/>
      <c r="H41" s="49"/>
      <c r="I41" s="49"/>
      <c r="J41" s="49"/>
      <c r="K41" s="49"/>
      <c r="L41" s="49"/>
    </row>
    <row r="42" spans="1:12">
      <c r="A42" s="49"/>
      <c r="B42" s="170"/>
      <c r="C42" s="49"/>
      <c r="D42" s="49"/>
      <c r="E42" s="49"/>
      <c r="F42" s="49"/>
      <c r="G42" s="49"/>
      <c r="H42" s="49"/>
      <c r="I42" s="49"/>
      <c r="J42" s="49"/>
      <c r="K42" s="49"/>
      <c r="L42" s="49"/>
    </row>
    <row r="43" spans="1:12">
      <c r="A43" s="49"/>
      <c r="B43" s="170"/>
      <c r="C43" s="49"/>
      <c r="D43" s="49"/>
      <c r="E43" s="49"/>
      <c r="F43" s="49"/>
      <c r="G43" s="49"/>
      <c r="H43" s="49"/>
      <c r="I43" s="49"/>
      <c r="J43" s="49"/>
      <c r="K43" s="49"/>
      <c r="L43" s="49"/>
    </row>
    <row r="44" spans="1:12">
      <c r="A44" s="49"/>
      <c r="B44" s="170"/>
      <c r="C44" s="49"/>
      <c r="D44" s="49"/>
      <c r="E44" s="49"/>
      <c r="F44" s="49"/>
      <c r="G44" s="49"/>
      <c r="H44" s="49"/>
      <c r="I44" s="49"/>
      <c r="J44" s="49"/>
      <c r="K44" s="49"/>
      <c r="L44" s="49"/>
    </row>
    <row r="45" spans="1:12">
      <c r="A45" s="49"/>
      <c r="B45" s="170"/>
      <c r="C45" s="49"/>
      <c r="D45" s="49"/>
      <c r="E45" s="49"/>
      <c r="F45" s="49"/>
      <c r="G45" s="49"/>
      <c r="H45" s="49"/>
      <c r="I45" s="49"/>
      <c r="J45" s="49"/>
      <c r="K45" s="49"/>
      <c r="L45" s="49"/>
    </row>
    <row r="46" spans="1:12">
      <c r="A46" s="49"/>
      <c r="B46" s="170"/>
      <c r="C46" s="49"/>
      <c r="D46" s="49"/>
      <c r="E46" s="49"/>
      <c r="F46" s="49"/>
      <c r="G46" s="49"/>
      <c r="H46" s="49"/>
      <c r="I46" s="49"/>
      <c r="J46" s="49"/>
      <c r="K46" s="49"/>
      <c r="L46" s="49"/>
    </row>
    <row r="47" spans="1:12">
      <c r="A47" s="49"/>
      <c r="B47" s="170"/>
      <c r="C47" s="49"/>
      <c r="D47" s="49"/>
      <c r="E47" s="49"/>
      <c r="F47" s="49"/>
      <c r="G47" s="49"/>
      <c r="H47" s="49"/>
      <c r="I47" s="49"/>
      <c r="J47" s="49"/>
      <c r="K47" s="49"/>
      <c r="L47" s="49"/>
    </row>
    <row r="48" spans="1:12">
      <c r="A48" s="49"/>
      <c r="B48" s="170"/>
      <c r="C48" s="49"/>
      <c r="D48" s="49"/>
      <c r="E48" s="49"/>
      <c r="F48" s="49"/>
      <c r="G48" s="49"/>
      <c r="H48" s="49"/>
      <c r="I48" s="49"/>
      <c r="J48" s="49"/>
      <c r="K48" s="49"/>
      <c r="L48" s="49"/>
    </row>
    <row r="49" spans="1:12">
      <c r="A49" s="49"/>
      <c r="B49" s="170"/>
      <c r="C49" s="49"/>
      <c r="D49" s="49"/>
      <c r="E49" s="49"/>
      <c r="F49" s="49"/>
      <c r="G49" s="49"/>
      <c r="H49" s="49"/>
      <c r="I49" s="49"/>
      <c r="J49" s="49"/>
      <c r="K49" s="49"/>
      <c r="L49" s="49"/>
    </row>
    <row r="50" spans="1:12">
      <c r="A50" s="49"/>
      <c r="B50" s="170"/>
      <c r="C50" s="49"/>
      <c r="D50" s="49"/>
      <c r="E50" s="49"/>
      <c r="F50" s="49"/>
      <c r="G50" s="49"/>
      <c r="H50" s="49"/>
      <c r="I50" s="49"/>
      <c r="J50" s="49"/>
      <c r="K50" s="49"/>
      <c r="L50" s="49"/>
    </row>
    <row r="51" spans="1:12">
      <c r="A51" s="49"/>
      <c r="B51" s="170"/>
      <c r="C51" s="49"/>
      <c r="D51" s="49"/>
      <c r="E51" s="49"/>
      <c r="F51" s="49"/>
      <c r="G51" s="49"/>
      <c r="H51" s="49"/>
      <c r="I51" s="49"/>
      <c r="J51" s="49"/>
      <c r="K51" s="49"/>
      <c r="L51" s="49"/>
    </row>
    <row r="52" spans="1:12">
      <c r="A52" s="49"/>
      <c r="B52" s="170"/>
      <c r="C52" s="49"/>
      <c r="D52" s="49"/>
      <c r="E52" s="49"/>
      <c r="F52" s="49"/>
      <c r="G52" s="49"/>
      <c r="H52" s="49"/>
      <c r="I52" s="49"/>
      <c r="J52" s="49"/>
      <c r="K52" s="49"/>
      <c r="L52" s="49"/>
    </row>
    <row r="53" spans="1:12">
      <c r="A53" s="49"/>
      <c r="B53" s="170"/>
      <c r="C53" s="49"/>
      <c r="D53" s="49"/>
      <c r="E53" s="49"/>
      <c r="F53" s="49"/>
      <c r="G53" s="49"/>
      <c r="H53" s="49"/>
      <c r="I53" s="49"/>
      <c r="J53" s="49"/>
      <c r="K53" s="49"/>
      <c r="L53" s="49"/>
    </row>
    <row r="54" spans="1:12">
      <c r="A54" s="49"/>
      <c r="B54" s="170"/>
      <c r="C54" s="49"/>
      <c r="D54" s="49"/>
      <c r="E54" s="49"/>
      <c r="F54" s="49"/>
      <c r="G54" s="49"/>
      <c r="H54" s="49"/>
      <c r="I54" s="49"/>
      <c r="J54" s="49"/>
      <c r="K54" s="49"/>
      <c r="L54" s="49"/>
    </row>
    <row r="55" spans="1:12">
      <c r="A55" s="49"/>
      <c r="B55" s="170"/>
      <c r="C55" s="49"/>
      <c r="D55" s="49"/>
      <c r="E55" s="49"/>
      <c r="F55" s="49"/>
      <c r="G55" s="49"/>
      <c r="H55" s="49"/>
      <c r="I55" s="49"/>
      <c r="J55" s="49"/>
      <c r="K55" s="49"/>
      <c r="L55" s="49"/>
    </row>
    <row r="56" spans="1:12">
      <c r="A56" s="49"/>
      <c r="B56" s="170"/>
      <c r="C56" s="49"/>
      <c r="D56" s="49"/>
      <c r="E56" s="49"/>
      <c r="F56" s="49"/>
      <c r="G56" s="49"/>
      <c r="H56" s="49"/>
      <c r="I56" s="49"/>
      <c r="J56" s="49"/>
      <c r="K56" s="49"/>
      <c r="L56" s="49"/>
    </row>
    <row r="57" spans="1:12">
      <c r="A57" s="49"/>
      <c r="B57" s="170"/>
      <c r="C57" s="49"/>
      <c r="D57" s="49"/>
      <c r="E57" s="49"/>
      <c r="F57" s="49"/>
      <c r="G57" s="49"/>
      <c r="H57" s="49"/>
      <c r="I57" s="49"/>
      <c r="J57" s="49"/>
      <c r="K57" s="49"/>
      <c r="L57" s="49"/>
    </row>
    <row r="58" spans="1:12">
      <c r="A58" s="49"/>
      <c r="B58" s="170"/>
      <c r="C58" s="49"/>
      <c r="D58" s="49"/>
      <c r="E58" s="49"/>
      <c r="F58" s="49"/>
      <c r="G58" s="49"/>
      <c r="H58" s="49"/>
      <c r="I58" s="49"/>
      <c r="J58" s="49"/>
      <c r="K58" s="49"/>
      <c r="L58" s="49"/>
    </row>
    <row r="59" spans="1:12">
      <c r="A59" s="49"/>
      <c r="B59" s="170"/>
      <c r="C59" s="49"/>
      <c r="D59" s="49"/>
      <c r="E59" s="49"/>
      <c r="F59" s="49"/>
      <c r="G59" s="49"/>
      <c r="H59" s="49"/>
      <c r="I59" s="49"/>
      <c r="J59" s="49"/>
      <c r="K59" s="49"/>
      <c r="L59" s="49"/>
    </row>
    <row r="60" spans="1:12">
      <c r="A60" s="49"/>
      <c r="B60" s="170"/>
      <c r="C60" s="49"/>
      <c r="D60" s="49"/>
      <c r="E60" s="49"/>
      <c r="F60" s="49"/>
      <c r="G60" s="49"/>
      <c r="H60" s="49"/>
      <c r="I60" s="49"/>
      <c r="J60" s="49"/>
      <c r="K60" s="49"/>
      <c r="L60" s="49"/>
    </row>
    <row r="61" spans="1:12">
      <c r="A61" s="49"/>
      <c r="B61" s="170"/>
      <c r="C61" s="49"/>
      <c r="D61" s="49"/>
      <c r="E61" s="49"/>
      <c r="F61" s="49"/>
      <c r="G61" s="49"/>
      <c r="H61" s="49"/>
      <c r="I61" s="49"/>
      <c r="J61" s="49"/>
      <c r="K61" s="49"/>
      <c r="L61" s="49"/>
    </row>
    <row r="62" spans="1:12">
      <c r="A62" s="49"/>
      <c r="B62" s="170"/>
      <c r="C62" s="49"/>
      <c r="D62" s="49"/>
      <c r="E62" s="49"/>
      <c r="F62" s="49"/>
      <c r="G62" s="49"/>
      <c r="H62" s="49"/>
      <c r="I62" s="49"/>
      <c r="J62" s="49"/>
      <c r="K62" s="49"/>
      <c r="L62" s="49"/>
    </row>
    <row r="63" spans="1:12">
      <c r="A63" s="49"/>
      <c r="B63" s="170"/>
      <c r="C63" s="49"/>
      <c r="D63" s="49"/>
      <c r="E63" s="49"/>
      <c r="F63" s="49"/>
      <c r="G63" s="49"/>
      <c r="H63" s="49"/>
      <c r="I63" s="49"/>
      <c r="J63" s="49"/>
      <c r="K63" s="49"/>
      <c r="L63" s="49"/>
    </row>
    <row r="64" spans="1:12">
      <c r="A64" s="49"/>
      <c r="B64" s="170"/>
      <c r="C64" s="49"/>
      <c r="D64" s="49"/>
      <c r="E64" s="49"/>
      <c r="F64" s="49"/>
      <c r="G64" s="49"/>
      <c r="H64" s="49"/>
      <c r="I64" s="49"/>
      <c r="J64" s="49"/>
      <c r="K64" s="49"/>
      <c r="L64" s="49"/>
    </row>
    <row r="65" spans="1:12">
      <c r="A65" s="49"/>
      <c r="B65" s="170"/>
      <c r="C65" s="49"/>
      <c r="D65" s="49"/>
      <c r="E65" s="49"/>
      <c r="F65" s="49"/>
      <c r="G65" s="49"/>
      <c r="H65" s="49"/>
      <c r="I65" s="49"/>
      <c r="J65" s="49"/>
      <c r="K65" s="49"/>
      <c r="L65" s="49"/>
    </row>
    <row r="66" spans="1:12">
      <c r="A66" s="49"/>
      <c r="B66" s="170"/>
      <c r="C66" s="49"/>
      <c r="D66" s="49"/>
      <c r="E66" s="49"/>
      <c r="F66" s="49"/>
      <c r="G66" s="49"/>
      <c r="H66" s="49"/>
      <c r="I66" s="49"/>
      <c r="J66" s="49"/>
      <c r="K66" s="49"/>
      <c r="L66" s="49"/>
    </row>
    <row r="67" spans="1:12">
      <c r="A67" s="49"/>
      <c r="B67" s="170"/>
      <c r="C67" s="49"/>
      <c r="D67" s="49"/>
      <c r="E67" s="49"/>
      <c r="F67" s="49"/>
      <c r="G67" s="49"/>
      <c r="H67" s="49"/>
      <c r="I67" s="49"/>
      <c r="J67" s="49"/>
      <c r="K67" s="49"/>
      <c r="L67" s="49"/>
    </row>
    <row r="68" spans="1:12">
      <c r="A68" s="49"/>
      <c r="B68" s="170"/>
      <c r="C68" s="49"/>
      <c r="D68" s="49"/>
      <c r="E68" s="49"/>
      <c r="F68" s="49"/>
      <c r="G68" s="49"/>
      <c r="H68" s="49"/>
      <c r="I68" s="49"/>
      <c r="J68" s="49"/>
      <c r="K68" s="49"/>
      <c r="L68" s="49"/>
    </row>
    <row r="69" spans="1:12">
      <c r="A69" s="49"/>
      <c r="B69" s="170"/>
      <c r="C69" s="49"/>
      <c r="D69" s="49"/>
      <c r="E69" s="49"/>
      <c r="F69" s="49"/>
      <c r="G69" s="49"/>
      <c r="H69" s="49"/>
      <c r="I69" s="49"/>
      <c r="J69" s="49"/>
      <c r="K69" s="49"/>
      <c r="L69" s="49"/>
    </row>
    <row r="70" spans="1:12">
      <c r="A70" s="49"/>
      <c r="B70" s="170"/>
      <c r="C70" s="49"/>
      <c r="D70" s="49"/>
      <c r="E70" s="49"/>
      <c r="F70" s="49"/>
      <c r="G70" s="49"/>
      <c r="H70" s="49"/>
      <c r="I70" s="49"/>
    </row>
    <row r="71" spans="1:12">
      <c r="A71" s="49"/>
      <c r="B71" s="170"/>
      <c r="C71" s="49"/>
      <c r="D71" s="49"/>
      <c r="E71" s="49"/>
      <c r="F71" s="49"/>
      <c r="G71" s="49"/>
      <c r="H71" s="49"/>
      <c r="I71" s="49"/>
    </row>
    <row r="72" spans="1:12">
      <c r="A72" s="49"/>
      <c r="B72" s="170"/>
      <c r="C72" s="49"/>
      <c r="D72" s="49"/>
      <c r="E72" s="49"/>
      <c r="F72" s="49"/>
      <c r="G72" s="49"/>
      <c r="H72" s="49"/>
      <c r="I72" s="49"/>
    </row>
    <row r="73" spans="1:12">
      <c r="A73" s="49"/>
      <c r="B73" s="170"/>
      <c r="C73" s="49"/>
      <c r="D73" s="49"/>
      <c r="E73" s="49"/>
      <c r="F73" s="49"/>
      <c r="G73" s="49"/>
      <c r="H73" s="49"/>
      <c r="I73" s="49"/>
    </row>
    <row r="74" spans="1:12">
      <c r="A74" s="49"/>
      <c r="B74" s="170"/>
      <c r="C74" s="49"/>
      <c r="D74" s="49"/>
      <c r="E74" s="49"/>
      <c r="F74" s="49"/>
      <c r="G74" s="49"/>
      <c r="H74" s="49"/>
      <c r="I74" s="49"/>
    </row>
    <row r="75" spans="1:12">
      <c r="A75" s="49"/>
      <c r="B75" s="170"/>
      <c r="C75" s="49"/>
      <c r="D75" s="49"/>
      <c r="E75" s="49"/>
      <c r="F75" s="49"/>
      <c r="G75" s="49"/>
      <c r="H75" s="49"/>
      <c r="I75" s="49"/>
    </row>
    <row r="76" spans="1:12">
      <c r="A76" s="49"/>
      <c r="B76" s="170"/>
      <c r="C76" s="49"/>
      <c r="D76" s="49"/>
      <c r="E76" s="49"/>
      <c r="F76" s="49"/>
      <c r="G76" s="49"/>
      <c r="H76" s="49"/>
      <c r="I76" s="49"/>
    </row>
    <row r="77" spans="1:12">
      <c r="A77" s="49"/>
      <c r="B77" s="170"/>
      <c r="C77" s="49"/>
      <c r="D77" s="49"/>
      <c r="E77" s="49"/>
      <c r="F77" s="49"/>
      <c r="G77" s="49"/>
      <c r="H77" s="49"/>
      <c r="I77" s="49"/>
    </row>
    <row r="78" spans="1:12">
      <c r="A78" s="49"/>
      <c r="B78" s="170"/>
      <c r="C78" s="49"/>
      <c r="D78" s="49"/>
      <c r="E78" s="49"/>
      <c r="F78" s="49"/>
      <c r="G78" s="49"/>
      <c r="H78" s="49"/>
      <c r="I78" s="49"/>
    </row>
    <row r="79" spans="1:12">
      <c r="A79" s="49"/>
      <c r="B79" s="170"/>
      <c r="C79" s="49"/>
      <c r="D79" s="49"/>
      <c r="E79" s="49"/>
      <c r="F79" s="49"/>
      <c r="G79" s="49"/>
      <c r="H79" s="49"/>
      <c r="I79" s="49"/>
    </row>
    <row r="80" spans="1:12">
      <c r="A80" s="49"/>
      <c r="B80" s="170"/>
      <c r="C80" s="49"/>
      <c r="D80" s="49"/>
      <c r="E80" s="49"/>
      <c r="F80" s="49"/>
      <c r="G80" s="49"/>
      <c r="H80" s="49"/>
      <c r="I80" s="49"/>
    </row>
    <row r="81" spans="1:9">
      <c r="A81" s="49"/>
      <c r="B81" s="170"/>
      <c r="C81" s="49"/>
      <c r="D81" s="49"/>
      <c r="E81" s="49"/>
      <c r="F81" s="49"/>
      <c r="G81" s="49"/>
      <c r="H81" s="49"/>
      <c r="I81" s="49"/>
    </row>
    <row r="82" spans="1:9">
      <c r="A82" s="49"/>
      <c r="B82" s="170"/>
      <c r="C82" s="49"/>
      <c r="D82" s="49"/>
      <c r="E82" s="49"/>
      <c r="F82" s="49"/>
      <c r="G82" s="49"/>
      <c r="H82" s="49"/>
      <c r="I82" s="49"/>
    </row>
    <row r="83" spans="1:9">
      <c r="A83" s="49"/>
      <c r="B83" s="170"/>
      <c r="C83" s="49"/>
      <c r="D83" s="49"/>
      <c r="E83" s="49"/>
      <c r="F83" s="49"/>
      <c r="G83" s="49"/>
      <c r="H83" s="49"/>
      <c r="I83" s="49"/>
    </row>
    <row r="84" spans="1:9">
      <c r="A84" s="49"/>
      <c r="B84" s="170"/>
      <c r="C84" s="49"/>
      <c r="D84" s="49"/>
      <c r="E84" s="49"/>
      <c r="F84" s="49"/>
      <c r="G84" s="49"/>
      <c r="H84" s="49"/>
      <c r="I84" s="49"/>
    </row>
    <row r="85" spans="1:9">
      <c r="A85" s="49"/>
      <c r="B85" s="170"/>
      <c r="C85" s="49"/>
      <c r="D85" s="49"/>
      <c r="E85" s="49"/>
      <c r="F85" s="49"/>
      <c r="G85" s="49"/>
      <c r="H85" s="49"/>
      <c r="I85" s="49"/>
    </row>
    <row r="86" spans="1:9">
      <c r="A86" s="49"/>
      <c r="B86" s="170"/>
      <c r="C86" s="49"/>
      <c r="D86" s="49"/>
      <c r="E86" s="49"/>
      <c r="F86" s="49"/>
      <c r="G86" s="49"/>
      <c r="H86" s="49"/>
      <c r="I86" s="49"/>
    </row>
    <row r="87" spans="1:9">
      <c r="A87" s="49"/>
      <c r="B87" s="170"/>
      <c r="C87" s="49"/>
      <c r="D87" s="49"/>
      <c r="E87" s="49"/>
      <c r="F87" s="49"/>
      <c r="G87" s="49"/>
      <c r="H87" s="49"/>
      <c r="I87" s="49"/>
    </row>
    <row r="88" spans="1:9">
      <c r="A88" s="49"/>
      <c r="B88" s="170"/>
      <c r="C88" s="49"/>
      <c r="D88" s="49"/>
      <c r="E88" s="49"/>
      <c r="F88" s="49"/>
      <c r="G88" s="49"/>
      <c r="H88" s="49"/>
      <c r="I88" s="49"/>
    </row>
    <row r="89" spans="1:9">
      <c r="A89" s="49"/>
      <c r="B89" s="170"/>
      <c r="C89" s="49"/>
      <c r="D89" s="49"/>
      <c r="E89" s="49"/>
      <c r="F89" s="49"/>
      <c r="G89" s="49"/>
      <c r="H89" s="49"/>
      <c r="I89" s="49"/>
    </row>
    <row r="90" spans="1:9">
      <c r="A90" s="49"/>
      <c r="B90" s="170"/>
      <c r="C90" s="49"/>
      <c r="D90" s="49"/>
      <c r="E90" s="49"/>
      <c r="F90" s="49"/>
      <c r="G90" s="49"/>
      <c r="H90" s="49"/>
      <c r="I90" s="49"/>
    </row>
    <row r="91" spans="1:9">
      <c r="A91" s="49"/>
      <c r="B91" s="170"/>
      <c r="C91" s="49"/>
      <c r="D91" s="49"/>
      <c r="E91" s="49"/>
      <c r="F91" s="49"/>
      <c r="G91" s="49"/>
      <c r="H91" s="49"/>
      <c r="I91" s="49"/>
    </row>
    <row r="92" spans="1:9">
      <c r="A92" s="49"/>
      <c r="B92" s="170"/>
      <c r="C92" s="49"/>
      <c r="D92" s="49"/>
      <c r="E92" s="49"/>
      <c r="F92" s="49"/>
      <c r="G92" s="49"/>
      <c r="H92" s="49"/>
      <c r="I92" s="49"/>
    </row>
    <row r="93" spans="1:9">
      <c r="A93" s="49"/>
      <c r="B93" s="170"/>
      <c r="C93" s="49"/>
      <c r="D93" s="49"/>
      <c r="E93" s="49"/>
      <c r="F93" s="49"/>
      <c r="G93" s="49"/>
      <c r="H93" s="49"/>
      <c r="I93" s="49"/>
    </row>
    <row r="94" spans="1:9">
      <c r="A94" s="49"/>
      <c r="B94" s="170"/>
      <c r="C94" s="49"/>
      <c r="D94" s="49"/>
      <c r="E94" s="49"/>
      <c r="F94" s="49"/>
      <c r="G94" s="49"/>
      <c r="H94" s="49"/>
      <c r="I94" s="49"/>
    </row>
    <row r="95" spans="1:9">
      <c r="A95" s="49"/>
      <c r="B95" s="170"/>
      <c r="C95" s="49"/>
      <c r="D95" s="49"/>
      <c r="E95" s="49"/>
      <c r="F95" s="49"/>
      <c r="G95" s="49"/>
      <c r="H95" s="49"/>
      <c r="I95" s="49"/>
    </row>
    <row r="96" spans="1:9">
      <c r="A96" s="49"/>
      <c r="B96" s="170"/>
      <c r="C96" s="49"/>
      <c r="D96" s="49"/>
      <c r="E96" s="49"/>
      <c r="F96" s="49"/>
      <c r="G96" s="49"/>
      <c r="H96" s="49"/>
      <c r="I96" s="49"/>
    </row>
    <row r="97" spans="1:9">
      <c r="A97" s="49"/>
      <c r="B97" s="170"/>
      <c r="C97" s="49"/>
      <c r="D97" s="49"/>
      <c r="E97" s="49"/>
      <c r="F97" s="49"/>
      <c r="G97" s="49"/>
      <c r="H97" s="49"/>
      <c r="I97" s="49"/>
    </row>
    <row r="98" spans="1:9">
      <c r="A98" s="49"/>
      <c r="B98" s="170"/>
      <c r="C98" s="49"/>
      <c r="D98" s="49"/>
      <c r="E98" s="49"/>
      <c r="F98" s="49"/>
      <c r="G98" s="49"/>
      <c r="H98" s="49"/>
      <c r="I98" s="49"/>
    </row>
    <row r="99" spans="1:9">
      <c r="A99" s="49"/>
      <c r="B99" s="170"/>
      <c r="C99" s="49"/>
      <c r="D99" s="49"/>
      <c r="E99" s="49"/>
      <c r="F99" s="49"/>
      <c r="G99" s="49"/>
      <c r="H99" s="49"/>
      <c r="I99" s="49"/>
    </row>
    <row r="100" spans="1:9">
      <c r="A100" s="49"/>
      <c r="B100" s="170"/>
      <c r="C100" s="49"/>
      <c r="D100" s="49"/>
      <c r="E100" s="49"/>
      <c r="F100" s="49"/>
      <c r="G100" s="49"/>
      <c r="H100" s="49"/>
      <c r="I100" s="49"/>
    </row>
    <row r="101" spans="1:9">
      <c r="A101" s="49"/>
      <c r="B101" s="170"/>
      <c r="C101" s="49"/>
      <c r="D101" s="49"/>
      <c r="E101" s="49"/>
      <c r="F101" s="49"/>
      <c r="G101" s="49"/>
      <c r="H101" s="49"/>
      <c r="I101" s="49"/>
    </row>
    <row r="102" spans="1:9">
      <c r="A102" s="49"/>
      <c r="B102" s="170"/>
      <c r="C102" s="49"/>
      <c r="D102" s="49"/>
      <c r="E102" s="49"/>
      <c r="F102" s="49"/>
      <c r="G102" s="49"/>
      <c r="H102" s="49"/>
      <c r="I102" s="49"/>
    </row>
    <row r="103" spans="1:9">
      <c r="A103" s="49"/>
      <c r="B103" s="170"/>
      <c r="C103" s="49"/>
      <c r="D103" s="49"/>
      <c r="E103" s="49"/>
      <c r="F103" s="49"/>
      <c r="G103" s="49"/>
      <c r="H103" s="49"/>
      <c r="I103" s="49"/>
    </row>
    <row r="104" spans="1:9">
      <c r="A104" s="49"/>
      <c r="B104" s="170"/>
      <c r="C104" s="49"/>
      <c r="D104" s="49"/>
      <c r="E104" s="49"/>
      <c r="F104" s="49"/>
      <c r="G104" s="49"/>
      <c r="H104" s="49"/>
      <c r="I104" s="49"/>
    </row>
    <row r="105" spans="1:9">
      <c r="A105" s="49"/>
      <c r="B105" s="170"/>
      <c r="C105" s="49"/>
      <c r="D105" s="49"/>
      <c r="E105" s="49"/>
      <c r="F105" s="49"/>
      <c r="G105" s="49"/>
      <c r="H105" s="49"/>
      <c r="I105" s="49"/>
    </row>
    <row r="106" spans="1:9">
      <c r="A106" s="49"/>
      <c r="B106" s="170"/>
      <c r="C106" s="49"/>
      <c r="D106" s="49"/>
      <c r="E106" s="49"/>
      <c r="F106" s="49"/>
      <c r="G106" s="49"/>
      <c r="H106" s="49"/>
      <c r="I106" s="49"/>
    </row>
    <row r="107" spans="1:9">
      <c r="A107" s="49"/>
      <c r="B107" s="170"/>
      <c r="C107" s="49"/>
      <c r="D107" s="49"/>
      <c r="E107" s="49"/>
      <c r="F107" s="49"/>
      <c r="G107" s="49"/>
      <c r="H107" s="49"/>
      <c r="I107" s="49"/>
    </row>
    <row r="108" spans="1:9">
      <c r="A108" s="49"/>
      <c r="B108" s="170"/>
      <c r="C108" s="49"/>
      <c r="D108" s="49"/>
      <c r="E108" s="49"/>
      <c r="F108" s="49"/>
      <c r="G108" s="49"/>
      <c r="H108" s="49"/>
      <c r="I108" s="49"/>
    </row>
    <row r="109" spans="1:9">
      <c r="A109" s="49"/>
      <c r="B109" s="170"/>
      <c r="C109" s="49"/>
      <c r="D109" s="49"/>
      <c r="E109" s="49"/>
      <c r="F109" s="49"/>
      <c r="G109" s="49"/>
      <c r="H109" s="49"/>
      <c r="I109" s="49"/>
    </row>
    <row r="110" spans="1:9">
      <c r="A110" s="49"/>
      <c r="B110" s="170"/>
      <c r="C110" s="49"/>
      <c r="D110" s="49"/>
      <c r="E110" s="49"/>
      <c r="F110" s="49"/>
      <c r="G110" s="49"/>
      <c r="H110" s="49"/>
      <c r="I110" s="49"/>
    </row>
    <row r="111" spans="1:9">
      <c r="A111" s="49"/>
      <c r="B111" s="170"/>
      <c r="C111" s="49"/>
      <c r="D111" s="49"/>
      <c r="E111" s="49"/>
      <c r="F111" s="49"/>
      <c r="G111" s="49"/>
      <c r="H111" s="49"/>
      <c r="I111" s="49"/>
    </row>
    <row r="112" spans="1:9">
      <c r="A112" s="49"/>
      <c r="B112" s="170"/>
      <c r="C112" s="49"/>
      <c r="D112" s="49"/>
      <c r="E112" s="49"/>
      <c r="F112" s="49"/>
      <c r="G112" s="49"/>
      <c r="H112" s="49"/>
      <c r="I112" s="49"/>
    </row>
    <row r="113" spans="1:9">
      <c r="A113" s="49"/>
      <c r="B113" s="170"/>
      <c r="C113" s="49"/>
      <c r="D113" s="49"/>
      <c r="E113" s="49"/>
      <c r="F113" s="49"/>
      <c r="G113" s="49"/>
      <c r="H113" s="49"/>
      <c r="I113" s="49"/>
    </row>
    <row r="114" spans="1:9">
      <c r="A114" s="49"/>
      <c r="B114" s="170"/>
      <c r="C114" s="49"/>
      <c r="D114" s="49"/>
      <c r="E114" s="49"/>
      <c r="F114" s="49"/>
      <c r="G114" s="49"/>
      <c r="H114" s="49"/>
      <c r="I114" s="49"/>
    </row>
    <row r="115" spans="1:9">
      <c r="A115" s="49"/>
      <c r="B115" s="170"/>
      <c r="C115" s="49"/>
      <c r="D115" s="49"/>
      <c r="E115" s="49"/>
      <c r="F115" s="49"/>
      <c r="G115" s="49"/>
      <c r="H115" s="49"/>
      <c r="I115" s="49"/>
    </row>
    <row r="116" spans="1:9">
      <c r="A116" s="49"/>
      <c r="B116" s="170"/>
      <c r="C116" s="49"/>
      <c r="D116" s="49"/>
      <c r="E116" s="49"/>
      <c r="F116" s="49"/>
      <c r="G116" s="49"/>
      <c r="H116" s="49"/>
      <c r="I116" s="49"/>
    </row>
    <row r="117" spans="1:9">
      <c r="A117" s="49"/>
      <c r="B117" s="170"/>
      <c r="C117" s="49"/>
      <c r="D117" s="49"/>
      <c r="E117" s="49"/>
      <c r="F117" s="49"/>
      <c r="G117" s="49"/>
      <c r="H117" s="49"/>
      <c r="I117" s="49"/>
    </row>
    <row r="118" spans="1:9">
      <c r="A118" s="49"/>
      <c r="B118" s="170"/>
      <c r="C118" s="49"/>
      <c r="D118" s="49"/>
      <c r="E118" s="49"/>
      <c r="F118" s="49"/>
      <c r="G118" s="49"/>
      <c r="H118" s="49"/>
      <c r="I118" s="49"/>
    </row>
    <row r="119" spans="1:9">
      <c r="A119" s="49"/>
      <c r="B119" s="170"/>
      <c r="C119" s="49"/>
      <c r="D119" s="49"/>
      <c r="E119" s="49"/>
      <c r="F119" s="49"/>
      <c r="G119" s="49"/>
      <c r="H119" s="49"/>
      <c r="I119" s="49"/>
    </row>
    <row r="120" spans="1:9">
      <c r="A120" s="49"/>
      <c r="B120" s="170"/>
      <c r="C120" s="49"/>
      <c r="D120" s="49"/>
      <c r="E120" s="49"/>
      <c r="F120" s="49"/>
      <c r="G120" s="49"/>
      <c r="H120" s="49"/>
      <c r="I120" s="49"/>
    </row>
    <row r="121" spans="1:9">
      <c r="A121" s="49"/>
      <c r="B121" s="170"/>
      <c r="C121" s="49"/>
      <c r="D121" s="49"/>
      <c r="E121" s="49"/>
      <c r="F121" s="49"/>
      <c r="G121" s="49"/>
      <c r="H121" s="49"/>
      <c r="I121" s="49"/>
    </row>
    <row r="122" spans="1:9">
      <c r="A122" s="49"/>
      <c r="B122" s="170"/>
      <c r="C122" s="49"/>
      <c r="D122" s="49"/>
      <c r="E122" s="49"/>
      <c r="F122" s="49"/>
      <c r="G122" s="49"/>
      <c r="H122" s="49"/>
      <c r="I122" s="49"/>
    </row>
    <row r="123" spans="1:9">
      <c r="A123" s="49"/>
      <c r="B123" s="170"/>
      <c r="C123" s="49"/>
      <c r="D123" s="49"/>
      <c r="E123" s="49"/>
      <c r="F123" s="49"/>
      <c r="G123" s="49"/>
      <c r="H123" s="49"/>
      <c r="I123" s="49"/>
    </row>
    <row r="124" spans="1:9">
      <c r="A124" s="49"/>
      <c r="B124" s="170"/>
      <c r="C124" s="49"/>
      <c r="D124" s="49"/>
      <c r="E124" s="49"/>
      <c r="F124" s="49"/>
      <c r="G124" s="49"/>
      <c r="H124" s="49"/>
      <c r="I124" s="49"/>
    </row>
    <row r="125" spans="1:9">
      <c r="A125" s="49"/>
      <c r="B125" s="170"/>
      <c r="C125" s="49"/>
      <c r="D125" s="49"/>
      <c r="E125" s="49"/>
      <c r="F125" s="49"/>
      <c r="G125" s="49"/>
      <c r="H125" s="49"/>
      <c r="I125" s="49"/>
    </row>
    <row r="126" spans="1:9">
      <c r="A126" s="49"/>
      <c r="B126" s="170"/>
      <c r="C126" s="49"/>
      <c r="D126" s="49"/>
      <c r="E126" s="49"/>
      <c r="F126" s="49"/>
      <c r="G126" s="49"/>
      <c r="H126" s="49"/>
      <c r="I126" s="49"/>
    </row>
    <row r="127" spans="1:9">
      <c r="A127" s="49"/>
      <c r="B127" s="170"/>
      <c r="C127" s="49"/>
      <c r="D127" s="49"/>
      <c r="E127" s="49"/>
      <c r="F127" s="49"/>
      <c r="G127" s="49"/>
      <c r="H127" s="49"/>
      <c r="I127" s="49"/>
    </row>
    <row r="128" spans="1:9">
      <c r="A128" s="49"/>
      <c r="B128" s="170"/>
      <c r="C128" s="49"/>
      <c r="D128" s="49"/>
      <c r="E128" s="49"/>
      <c r="F128" s="49"/>
      <c r="G128" s="49"/>
      <c r="H128" s="49"/>
      <c r="I128" s="49"/>
    </row>
    <row r="129" spans="1:9">
      <c r="A129" s="49"/>
      <c r="B129" s="170"/>
      <c r="C129" s="49"/>
      <c r="D129" s="49"/>
      <c r="E129" s="49"/>
      <c r="F129" s="49"/>
      <c r="G129" s="49"/>
      <c r="H129" s="49"/>
      <c r="I129" s="49"/>
    </row>
    <row r="130" spans="1:9">
      <c r="A130" s="49"/>
      <c r="B130" s="170"/>
      <c r="C130" s="49"/>
      <c r="D130" s="49"/>
      <c r="E130" s="49"/>
      <c r="F130" s="49"/>
      <c r="G130" s="49"/>
      <c r="H130" s="49"/>
      <c r="I130" s="49"/>
    </row>
    <row r="131" spans="1:9">
      <c r="A131" s="49"/>
      <c r="B131" s="170"/>
      <c r="C131" s="49"/>
      <c r="D131" s="49"/>
      <c r="E131" s="49"/>
      <c r="F131" s="49"/>
      <c r="G131" s="49"/>
      <c r="H131" s="49"/>
      <c r="I131" s="49"/>
    </row>
    <row r="132" spans="1:9">
      <c r="A132" s="49"/>
      <c r="B132" s="170"/>
      <c r="C132" s="49"/>
      <c r="D132" s="49"/>
      <c r="E132" s="49"/>
      <c r="F132" s="49"/>
      <c r="G132" s="49"/>
      <c r="H132" s="49"/>
      <c r="I132" s="49"/>
    </row>
    <row r="133" spans="1:9">
      <c r="A133" s="49"/>
      <c r="B133" s="170"/>
      <c r="C133" s="49"/>
      <c r="D133" s="49"/>
      <c r="E133" s="49"/>
      <c r="F133" s="49"/>
      <c r="G133" s="49"/>
      <c r="H133" s="49"/>
      <c r="I133" s="49"/>
    </row>
    <row r="134" spans="1:9">
      <c r="A134" s="49"/>
      <c r="B134" s="170"/>
      <c r="C134" s="49"/>
      <c r="D134" s="49"/>
      <c r="E134" s="49"/>
      <c r="F134" s="49"/>
      <c r="G134" s="49"/>
      <c r="H134" s="49"/>
      <c r="I134" s="49"/>
    </row>
    <row r="135" spans="1:9">
      <c r="A135" s="49"/>
      <c r="B135" s="170"/>
      <c r="C135" s="49"/>
      <c r="D135" s="49"/>
      <c r="E135" s="49"/>
      <c r="F135" s="49"/>
      <c r="G135" s="49"/>
      <c r="H135" s="49"/>
      <c r="I135" s="49"/>
    </row>
    <row r="136" spans="1:9">
      <c r="A136" s="49"/>
      <c r="B136" s="170"/>
      <c r="C136" s="49"/>
      <c r="D136" s="49"/>
      <c r="E136" s="49"/>
      <c r="F136" s="49"/>
      <c r="G136" s="49"/>
      <c r="H136" s="49"/>
      <c r="I136" s="49"/>
    </row>
    <row r="137" spans="1:9">
      <c r="A137" s="49"/>
      <c r="B137" s="170"/>
      <c r="C137" s="49"/>
      <c r="D137" s="49"/>
      <c r="E137" s="49"/>
      <c r="F137" s="49"/>
      <c r="G137" s="49"/>
      <c r="H137" s="49"/>
      <c r="I137" s="49"/>
    </row>
    <row r="138" spans="1:9">
      <c r="A138" s="49"/>
      <c r="B138" s="170"/>
      <c r="C138" s="49"/>
      <c r="D138" s="49"/>
      <c r="E138" s="49"/>
      <c r="F138" s="49"/>
      <c r="G138" s="49"/>
      <c r="H138" s="49"/>
      <c r="I138" s="49"/>
    </row>
    <row r="139" spans="1:9">
      <c r="A139" s="49"/>
      <c r="B139" s="170"/>
      <c r="C139" s="49"/>
      <c r="D139" s="49"/>
      <c r="E139" s="49"/>
      <c r="F139" s="49"/>
      <c r="G139" s="49"/>
      <c r="H139" s="49"/>
      <c r="I139" s="49"/>
    </row>
    <row r="140" spans="1:9">
      <c r="A140" s="49"/>
      <c r="B140" s="170"/>
      <c r="C140" s="49"/>
      <c r="D140" s="49"/>
      <c r="E140" s="49"/>
      <c r="F140" s="49"/>
      <c r="G140" s="49"/>
      <c r="H140" s="49"/>
      <c r="I140" s="49"/>
    </row>
    <row r="141" spans="1:9">
      <c r="A141" s="49"/>
      <c r="B141" s="170"/>
      <c r="C141" s="49"/>
      <c r="D141" s="49"/>
      <c r="E141" s="49"/>
      <c r="F141" s="49"/>
      <c r="G141" s="49"/>
      <c r="H141" s="49"/>
      <c r="I141" s="49"/>
    </row>
    <row r="142" spans="1:9">
      <c r="A142" s="49"/>
      <c r="B142" s="170"/>
      <c r="C142" s="49"/>
      <c r="D142" s="49"/>
      <c r="E142" s="49"/>
      <c r="F142" s="49"/>
      <c r="G142" s="49"/>
      <c r="H142" s="49"/>
      <c r="I142" s="49"/>
    </row>
    <row r="143" spans="1:9">
      <c r="A143" s="49"/>
      <c r="B143" s="170"/>
      <c r="C143" s="49"/>
      <c r="D143" s="49"/>
      <c r="E143" s="49"/>
      <c r="F143" s="49"/>
      <c r="G143" s="49"/>
      <c r="H143" s="49"/>
      <c r="I143" s="49"/>
    </row>
    <row r="144" spans="1:9">
      <c r="A144" s="49"/>
      <c r="B144" s="170"/>
      <c r="C144" s="49"/>
      <c r="D144" s="49"/>
      <c r="E144" s="49"/>
      <c r="F144" s="49"/>
      <c r="G144" s="49"/>
      <c r="H144" s="49"/>
      <c r="I144" s="49"/>
    </row>
    <row r="145" spans="1:9">
      <c r="A145" s="49"/>
      <c r="B145" s="170"/>
      <c r="C145" s="49"/>
      <c r="D145" s="49"/>
      <c r="E145" s="49"/>
      <c r="F145" s="49"/>
      <c r="G145" s="49"/>
      <c r="H145" s="49"/>
      <c r="I145" s="49"/>
    </row>
    <row r="146" spans="1:9">
      <c r="A146" s="49"/>
      <c r="B146" s="170"/>
      <c r="C146" s="49"/>
      <c r="D146" s="49"/>
      <c r="E146" s="49"/>
      <c r="F146" s="49"/>
      <c r="G146" s="49"/>
      <c r="H146" s="49"/>
      <c r="I146" s="49"/>
    </row>
    <row r="147" spans="1:9">
      <c r="A147" s="49"/>
      <c r="B147" s="170"/>
      <c r="C147" s="49"/>
      <c r="D147" s="49"/>
      <c r="E147" s="49"/>
      <c r="F147" s="49"/>
      <c r="G147" s="49"/>
      <c r="H147" s="49"/>
      <c r="I147" s="49"/>
    </row>
    <row r="148" spans="1:9">
      <c r="A148" s="49"/>
      <c r="B148" s="170"/>
      <c r="C148" s="49"/>
      <c r="D148" s="49"/>
      <c r="E148" s="49"/>
      <c r="F148" s="49"/>
      <c r="G148" s="49"/>
      <c r="H148" s="49"/>
      <c r="I148" s="49"/>
    </row>
    <row r="149" spans="1:9">
      <c r="A149" s="49"/>
      <c r="B149" s="170"/>
      <c r="C149" s="49"/>
      <c r="D149" s="49"/>
      <c r="E149" s="49"/>
      <c r="F149" s="49"/>
      <c r="G149" s="49"/>
      <c r="H149" s="49"/>
      <c r="I149" s="49"/>
    </row>
    <row r="150" spans="1:9">
      <c r="A150" s="49"/>
      <c r="B150" s="170"/>
      <c r="C150" s="49"/>
      <c r="D150" s="49"/>
      <c r="E150" s="49"/>
      <c r="F150" s="49"/>
      <c r="G150" s="49"/>
      <c r="H150" s="49"/>
      <c r="I150" s="49"/>
    </row>
    <row r="151" spans="1:9">
      <c r="A151" s="49"/>
      <c r="B151" s="170"/>
      <c r="C151" s="49"/>
      <c r="D151" s="49"/>
      <c r="E151" s="49"/>
      <c r="F151" s="49"/>
      <c r="G151" s="49"/>
      <c r="H151" s="49"/>
      <c r="I151" s="49"/>
    </row>
    <row r="152" spans="1:9">
      <c r="A152" s="49"/>
      <c r="B152" s="170"/>
      <c r="C152" s="49"/>
      <c r="D152" s="49"/>
      <c r="E152" s="49"/>
      <c r="F152" s="49"/>
      <c r="G152" s="49"/>
      <c r="H152" s="49"/>
      <c r="I152" s="49"/>
    </row>
    <row r="153" spans="1:9">
      <c r="A153" s="49"/>
      <c r="B153" s="170"/>
      <c r="C153" s="49"/>
      <c r="D153" s="49"/>
      <c r="E153" s="49"/>
      <c r="F153" s="49"/>
      <c r="G153" s="49"/>
      <c r="H153" s="49"/>
      <c r="I153" s="49"/>
    </row>
    <row r="154" spans="1:9">
      <c r="A154" s="49"/>
      <c r="B154" s="170"/>
      <c r="C154" s="49"/>
      <c r="D154" s="49"/>
      <c r="E154" s="49"/>
      <c r="F154" s="49"/>
      <c r="G154" s="49"/>
      <c r="H154" s="49"/>
      <c r="I154" s="49"/>
    </row>
    <row r="155" spans="1:9">
      <c r="A155" s="49"/>
      <c r="B155" s="170"/>
      <c r="C155" s="49"/>
      <c r="D155" s="49"/>
      <c r="E155" s="49"/>
      <c r="F155" s="49"/>
      <c r="G155" s="49"/>
      <c r="H155" s="49"/>
      <c r="I155" s="49"/>
    </row>
    <row r="156" spans="1:9">
      <c r="A156" s="49"/>
      <c r="B156" s="170"/>
      <c r="C156" s="49"/>
      <c r="D156" s="49"/>
      <c r="E156" s="49"/>
      <c r="F156" s="49"/>
      <c r="G156" s="49"/>
      <c r="H156" s="49"/>
      <c r="I156" s="49"/>
    </row>
    <row r="157" spans="1:9">
      <c r="A157" s="49"/>
      <c r="B157" s="170"/>
      <c r="C157" s="49"/>
      <c r="D157" s="49"/>
      <c r="E157" s="49"/>
      <c r="F157" s="49"/>
      <c r="G157" s="49"/>
      <c r="H157" s="49"/>
      <c r="I157" s="49"/>
    </row>
    <row r="158" spans="1:9">
      <c r="A158" s="49"/>
      <c r="B158" s="170"/>
      <c r="C158" s="49"/>
      <c r="D158" s="49"/>
      <c r="E158" s="49"/>
      <c r="F158" s="49"/>
      <c r="G158" s="49"/>
      <c r="H158" s="49"/>
      <c r="I158" s="49"/>
    </row>
    <row r="159" spans="1:9">
      <c r="A159" s="49"/>
      <c r="B159" s="170"/>
      <c r="C159" s="49"/>
      <c r="D159" s="49"/>
      <c r="E159" s="49"/>
      <c r="F159" s="49"/>
      <c r="G159" s="49"/>
      <c r="H159" s="49"/>
      <c r="I159" s="49"/>
    </row>
    <row r="160" spans="1:9">
      <c r="A160" s="49"/>
      <c r="B160" s="170"/>
      <c r="C160" s="49"/>
      <c r="D160" s="49"/>
      <c r="E160" s="49"/>
      <c r="F160" s="49"/>
      <c r="G160" s="49"/>
      <c r="H160" s="49"/>
      <c r="I160" s="49"/>
    </row>
    <row r="161" spans="1:9">
      <c r="A161" s="49"/>
      <c r="B161" s="170"/>
      <c r="C161" s="49"/>
      <c r="D161" s="49"/>
      <c r="E161" s="49"/>
      <c r="F161" s="49"/>
      <c r="G161" s="49"/>
      <c r="H161" s="49"/>
      <c r="I161" s="49"/>
    </row>
    <row r="162" spans="1:9">
      <c r="A162" s="49"/>
      <c r="B162" s="170"/>
      <c r="C162" s="49"/>
      <c r="D162" s="49"/>
      <c r="E162" s="49"/>
      <c r="F162" s="49"/>
      <c r="G162" s="49"/>
      <c r="H162" s="49"/>
      <c r="I162" s="49"/>
    </row>
    <row r="163" spans="1:9">
      <c r="A163" s="49"/>
      <c r="B163" s="170"/>
      <c r="C163" s="49"/>
      <c r="D163" s="49"/>
      <c r="E163" s="49"/>
      <c r="F163" s="49"/>
      <c r="G163" s="49"/>
      <c r="H163" s="49"/>
      <c r="I163" s="49"/>
    </row>
    <row r="164" spans="1:9">
      <c r="A164" s="49"/>
      <c r="B164" s="170"/>
      <c r="C164" s="49"/>
      <c r="D164" s="49"/>
      <c r="E164" s="49"/>
      <c r="F164" s="49"/>
      <c r="G164" s="49"/>
      <c r="H164" s="49"/>
      <c r="I164" s="49"/>
    </row>
    <row r="165" spans="1:9">
      <c r="A165" s="49"/>
      <c r="B165" s="170"/>
      <c r="C165" s="49"/>
      <c r="D165" s="49"/>
      <c r="E165" s="49"/>
      <c r="F165" s="49"/>
      <c r="G165" s="49"/>
      <c r="H165" s="49"/>
      <c r="I165" s="49"/>
    </row>
    <row r="166" spans="1:9">
      <c r="A166" s="49"/>
      <c r="B166" s="170"/>
      <c r="C166" s="49"/>
      <c r="D166" s="49"/>
      <c r="E166" s="49"/>
      <c r="F166" s="49"/>
      <c r="G166" s="49"/>
      <c r="H166" s="49"/>
      <c r="I166" s="49"/>
    </row>
    <row r="167" spans="1:9">
      <c r="A167" s="49"/>
      <c r="B167" s="170"/>
      <c r="C167" s="49"/>
      <c r="D167" s="49"/>
      <c r="E167" s="49"/>
      <c r="F167" s="49"/>
      <c r="G167" s="49"/>
      <c r="H167" s="49"/>
      <c r="I167" s="49"/>
    </row>
    <row r="168" spans="1:9">
      <c r="A168" s="49"/>
      <c r="B168" s="170"/>
      <c r="C168" s="49"/>
      <c r="D168" s="49"/>
      <c r="E168" s="49"/>
      <c r="F168" s="49"/>
      <c r="G168" s="49"/>
      <c r="H168" s="49"/>
      <c r="I168" s="49"/>
    </row>
    <row r="169" spans="1:9">
      <c r="A169" s="49"/>
      <c r="B169" s="170"/>
      <c r="C169" s="49"/>
      <c r="D169" s="49"/>
      <c r="E169" s="49"/>
      <c r="F169" s="49"/>
      <c r="G169" s="49"/>
      <c r="H169" s="49"/>
      <c r="I169" s="49"/>
    </row>
    <row r="170" spans="1:9">
      <c r="A170" s="49"/>
      <c r="B170" s="170"/>
      <c r="C170" s="49"/>
      <c r="D170" s="49"/>
      <c r="E170" s="49"/>
      <c r="F170" s="49"/>
      <c r="G170" s="49"/>
      <c r="H170" s="49"/>
      <c r="I170" s="49"/>
    </row>
    <row r="171" spans="1:9">
      <c r="A171" s="49"/>
      <c r="B171" s="170"/>
      <c r="C171" s="49"/>
      <c r="D171" s="49"/>
      <c r="E171" s="49"/>
      <c r="F171" s="49"/>
      <c r="G171" s="49"/>
      <c r="H171" s="49"/>
      <c r="I171" s="49"/>
    </row>
    <row r="172" spans="1:9">
      <c r="A172" s="49"/>
      <c r="B172" s="170"/>
      <c r="C172" s="49"/>
      <c r="D172" s="49"/>
      <c r="E172" s="49"/>
      <c r="F172" s="49"/>
      <c r="G172" s="49"/>
      <c r="H172" s="49"/>
      <c r="I172" s="49"/>
    </row>
    <row r="173" spans="1:9">
      <c r="A173" s="49"/>
      <c r="B173" s="170"/>
      <c r="C173" s="49"/>
      <c r="D173" s="49"/>
      <c r="E173" s="49"/>
      <c r="F173" s="49"/>
      <c r="G173" s="49"/>
      <c r="H173" s="49"/>
      <c r="I173" s="49"/>
    </row>
    <row r="174" spans="1:9">
      <c r="A174" s="49"/>
      <c r="B174" s="170"/>
      <c r="C174" s="49"/>
      <c r="D174" s="49"/>
      <c r="E174" s="49"/>
      <c r="F174" s="49"/>
      <c r="G174" s="49"/>
      <c r="H174" s="49"/>
      <c r="I174" s="49"/>
    </row>
    <row r="175" spans="1:9">
      <c r="A175" s="49"/>
      <c r="B175" s="170"/>
      <c r="C175" s="49"/>
      <c r="D175" s="49"/>
      <c r="E175" s="49"/>
      <c r="F175" s="49"/>
      <c r="G175" s="49"/>
      <c r="H175" s="49"/>
      <c r="I175" s="49"/>
    </row>
    <row r="176" spans="1:9">
      <c r="A176" s="49"/>
      <c r="B176" s="170"/>
      <c r="C176" s="49"/>
      <c r="D176" s="49"/>
      <c r="E176" s="49"/>
      <c r="F176" s="49"/>
      <c r="G176" s="49"/>
      <c r="H176" s="49"/>
      <c r="I176" s="49"/>
    </row>
    <row r="177" spans="1:9">
      <c r="A177" s="49"/>
      <c r="B177" s="170"/>
      <c r="C177" s="49"/>
      <c r="D177" s="49"/>
      <c r="E177" s="49"/>
      <c r="F177" s="49"/>
      <c r="G177" s="49"/>
      <c r="H177" s="49"/>
      <c r="I177" s="49"/>
    </row>
    <row r="178" spans="1:9">
      <c r="A178" s="49"/>
      <c r="B178" s="170"/>
      <c r="C178" s="49"/>
      <c r="D178" s="49"/>
      <c r="E178" s="49"/>
      <c r="F178" s="49"/>
      <c r="G178" s="49"/>
      <c r="H178" s="49"/>
      <c r="I178" s="49"/>
    </row>
    <row r="179" spans="1:9">
      <c r="A179" s="49"/>
      <c r="B179" s="170"/>
      <c r="C179" s="49"/>
      <c r="D179" s="49"/>
      <c r="E179" s="49"/>
      <c r="F179" s="49"/>
      <c r="G179" s="49"/>
      <c r="H179" s="49"/>
      <c r="I179" s="49"/>
    </row>
    <row r="180" spans="1:9">
      <c r="A180" s="49"/>
      <c r="B180" s="170"/>
      <c r="C180" s="49"/>
      <c r="D180" s="49"/>
      <c r="E180" s="49"/>
      <c r="F180" s="49"/>
      <c r="G180" s="49"/>
      <c r="H180" s="49"/>
      <c r="I180" s="49"/>
    </row>
    <row r="181" spans="1:9">
      <c r="A181" s="49"/>
      <c r="B181" s="170"/>
      <c r="C181" s="49"/>
      <c r="D181" s="49"/>
      <c r="E181" s="49"/>
      <c r="F181" s="49"/>
      <c r="G181" s="49"/>
      <c r="H181" s="49"/>
      <c r="I181" s="49"/>
    </row>
    <row r="182" spans="1:9">
      <c r="A182" s="49"/>
      <c r="B182" s="170"/>
      <c r="C182" s="49"/>
      <c r="D182" s="49"/>
      <c r="E182" s="49"/>
      <c r="F182" s="49"/>
      <c r="G182" s="49"/>
      <c r="H182" s="49"/>
      <c r="I182" s="49"/>
    </row>
    <row r="183" spans="1:9">
      <c r="A183" s="49"/>
      <c r="B183" s="170"/>
      <c r="C183" s="49"/>
      <c r="D183" s="49"/>
      <c r="E183" s="49"/>
      <c r="F183" s="49"/>
      <c r="G183" s="49"/>
      <c r="H183" s="49"/>
      <c r="I183" s="49"/>
    </row>
    <row r="184" spans="1:9">
      <c r="A184" s="49"/>
      <c r="B184" s="170"/>
      <c r="C184" s="49"/>
      <c r="D184" s="49"/>
      <c r="E184" s="49"/>
      <c r="F184" s="49"/>
      <c r="G184" s="49"/>
      <c r="H184" s="49"/>
      <c r="I184" s="49"/>
    </row>
    <row r="185" spans="1:9">
      <c r="A185" s="49"/>
      <c r="B185" s="170"/>
      <c r="C185" s="49"/>
      <c r="D185" s="49"/>
      <c r="E185" s="49"/>
      <c r="F185" s="49"/>
      <c r="G185" s="49"/>
      <c r="H185" s="49"/>
      <c r="I185" s="49"/>
    </row>
    <row r="186" spans="1:9">
      <c r="A186" s="49"/>
      <c r="B186" s="170"/>
      <c r="C186" s="49"/>
      <c r="D186" s="49"/>
      <c r="E186" s="49"/>
      <c r="F186" s="49"/>
      <c r="G186" s="49"/>
      <c r="H186" s="49"/>
      <c r="I186" s="49"/>
    </row>
    <row r="187" spans="1:9">
      <c r="A187" s="49"/>
      <c r="B187" s="170"/>
      <c r="C187" s="49"/>
      <c r="D187" s="49"/>
      <c r="E187" s="49"/>
      <c r="F187" s="49"/>
      <c r="G187" s="49"/>
      <c r="H187" s="49"/>
      <c r="I187" s="49"/>
    </row>
    <row r="188" spans="1:9">
      <c r="A188" s="49"/>
      <c r="B188" s="170"/>
      <c r="C188" s="49"/>
      <c r="D188" s="49"/>
      <c r="E188" s="49"/>
      <c r="F188" s="49"/>
      <c r="G188" s="49"/>
      <c r="H188" s="49"/>
      <c r="I188" s="49"/>
    </row>
    <row r="189" spans="1:9">
      <c r="A189" s="49"/>
      <c r="B189" s="170"/>
      <c r="C189" s="49"/>
      <c r="D189" s="49"/>
      <c r="E189" s="49"/>
      <c r="F189" s="49"/>
      <c r="G189" s="49"/>
      <c r="H189" s="49"/>
      <c r="I189" s="49"/>
    </row>
    <row r="190" spans="1:9">
      <c r="A190" s="49"/>
      <c r="B190" s="170"/>
      <c r="C190" s="49"/>
      <c r="D190" s="49"/>
      <c r="E190" s="49"/>
      <c r="F190" s="49"/>
      <c r="G190" s="49"/>
      <c r="H190" s="49"/>
      <c r="I190" s="49"/>
    </row>
    <row r="191" spans="1:9">
      <c r="A191" s="49"/>
      <c r="B191" s="170"/>
      <c r="C191" s="49"/>
      <c r="D191" s="49"/>
      <c r="E191" s="49"/>
      <c r="F191" s="49"/>
      <c r="G191" s="49"/>
      <c r="H191" s="49"/>
      <c r="I191" s="49"/>
    </row>
    <row r="192" spans="1:9">
      <c r="A192" s="49"/>
      <c r="B192" s="170"/>
      <c r="C192" s="49"/>
      <c r="D192" s="49"/>
      <c r="E192" s="49"/>
      <c r="F192" s="49"/>
      <c r="G192" s="49"/>
      <c r="H192" s="49"/>
      <c r="I192" s="49"/>
    </row>
    <row r="193" spans="1:9">
      <c r="A193" s="49"/>
      <c r="B193" s="170"/>
      <c r="C193" s="49"/>
      <c r="D193" s="49"/>
      <c r="E193" s="49"/>
      <c r="F193" s="49"/>
      <c r="G193" s="49"/>
      <c r="H193" s="49"/>
      <c r="I193" s="49"/>
    </row>
    <row r="194" spans="1:9">
      <c r="A194" s="49"/>
      <c r="B194" s="170"/>
      <c r="C194" s="49"/>
      <c r="D194" s="49"/>
      <c r="E194" s="49"/>
      <c r="F194" s="49"/>
      <c r="G194" s="49"/>
      <c r="H194" s="49"/>
      <c r="I194" s="49"/>
    </row>
    <row r="195" spans="1:9">
      <c r="A195" s="49"/>
      <c r="B195" s="170"/>
      <c r="C195" s="49"/>
      <c r="D195" s="49"/>
      <c r="E195" s="49"/>
      <c r="F195" s="49"/>
      <c r="G195" s="49"/>
      <c r="H195" s="49"/>
      <c r="I195" s="49"/>
    </row>
    <row r="196" spans="1:9">
      <c r="A196" s="49"/>
      <c r="B196" s="170"/>
      <c r="C196" s="49"/>
      <c r="D196" s="49"/>
      <c r="E196" s="49"/>
      <c r="F196" s="49"/>
      <c r="G196" s="49"/>
      <c r="H196" s="49"/>
      <c r="I196" s="49"/>
    </row>
    <row r="197" spans="1:9">
      <c r="A197" s="49"/>
      <c r="B197" s="170"/>
      <c r="C197" s="49"/>
      <c r="D197" s="49"/>
      <c r="E197" s="49"/>
      <c r="F197" s="49"/>
      <c r="G197" s="49"/>
      <c r="H197" s="49"/>
      <c r="I197" s="49"/>
    </row>
    <row r="198" spans="1:9">
      <c r="A198" s="49"/>
      <c r="B198" s="170"/>
      <c r="C198" s="49"/>
      <c r="D198" s="49"/>
      <c r="E198" s="49"/>
      <c r="F198" s="49"/>
      <c r="G198" s="49"/>
      <c r="H198" s="49"/>
      <c r="I198" s="49"/>
    </row>
    <row r="199" spans="1:9">
      <c r="A199" s="49"/>
      <c r="B199" s="170"/>
      <c r="C199" s="49"/>
      <c r="D199" s="49"/>
      <c r="E199" s="49"/>
      <c r="F199" s="49"/>
      <c r="G199" s="49"/>
      <c r="H199" s="49"/>
      <c r="I199" s="49"/>
    </row>
    <row r="200" spans="1:9">
      <c r="A200" s="49"/>
      <c r="B200" s="170"/>
      <c r="C200" s="49"/>
      <c r="D200" s="49"/>
      <c r="E200" s="49"/>
      <c r="F200" s="49"/>
      <c r="G200" s="49"/>
      <c r="H200" s="49"/>
      <c r="I200" s="49"/>
    </row>
    <row r="201" spans="1:9">
      <c r="A201" s="49"/>
      <c r="B201" s="170"/>
      <c r="C201" s="49"/>
      <c r="D201" s="49"/>
      <c r="E201" s="49"/>
      <c r="F201" s="49"/>
      <c r="G201" s="49"/>
      <c r="H201" s="49"/>
      <c r="I201" s="49"/>
    </row>
    <row r="202" spans="1:9">
      <c r="A202" s="49"/>
      <c r="B202" s="170"/>
      <c r="C202" s="49"/>
      <c r="D202" s="49"/>
      <c r="E202" s="49"/>
      <c r="F202" s="49"/>
      <c r="G202" s="49"/>
      <c r="H202" s="49"/>
      <c r="I202" s="49"/>
    </row>
    <row r="203" spans="1:9">
      <c r="A203" s="49"/>
      <c r="B203" s="170"/>
      <c r="C203" s="49"/>
      <c r="D203" s="49"/>
      <c r="E203" s="49"/>
      <c r="F203" s="49"/>
      <c r="G203" s="49"/>
      <c r="H203" s="49"/>
      <c r="I203" s="49"/>
    </row>
    <row r="204" spans="1:9">
      <c r="A204" s="49"/>
      <c r="B204" s="170"/>
      <c r="C204" s="49"/>
      <c r="D204" s="49"/>
      <c r="E204" s="49"/>
      <c r="F204" s="49"/>
      <c r="G204" s="49"/>
      <c r="H204" s="49"/>
      <c r="I204" s="49"/>
    </row>
    <row r="205" spans="1:9">
      <c r="A205" s="49"/>
      <c r="B205" s="170"/>
      <c r="C205" s="49"/>
      <c r="D205" s="49"/>
      <c r="E205" s="49"/>
      <c r="F205" s="49"/>
      <c r="G205" s="49"/>
      <c r="H205" s="49"/>
      <c r="I205" s="49"/>
    </row>
    <row r="206" spans="1:9">
      <c r="A206" s="49"/>
      <c r="B206" s="170"/>
      <c r="C206" s="49"/>
      <c r="D206" s="49"/>
      <c r="E206" s="49"/>
      <c r="F206" s="49"/>
      <c r="G206" s="49"/>
      <c r="H206" s="49"/>
      <c r="I206" s="49"/>
    </row>
    <row r="207" spans="1:9">
      <c r="A207" s="49"/>
      <c r="B207" s="170"/>
      <c r="C207" s="49"/>
      <c r="D207" s="49"/>
      <c r="E207" s="49"/>
      <c r="F207" s="49"/>
      <c r="G207" s="49"/>
      <c r="H207" s="49"/>
      <c r="I207" s="49"/>
    </row>
    <row r="208" spans="1:9">
      <c r="A208" s="49"/>
      <c r="B208" s="170"/>
      <c r="C208" s="49"/>
      <c r="D208" s="49"/>
      <c r="E208" s="49"/>
      <c r="F208" s="49"/>
      <c r="G208" s="49"/>
      <c r="H208" s="49"/>
      <c r="I208" s="49"/>
    </row>
    <row r="209" spans="1:9">
      <c r="A209" s="49"/>
      <c r="B209" s="170"/>
      <c r="C209" s="49"/>
      <c r="D209" s="49"/>
      <c r="E209" s="49"/>
      <c r="F209" s="49"/>
      <c r="G209" s="49"/>
      <c r="H209" s="49"/>
      <c r="I209" s="49"/>
    </row>
    <row r="210" spans="1:9">
      <c r="A210" s="49"/>
      <c r="B210" s="170"/>
      <c r="C210" s="49"/>
      <c r="D210" s="49"/>
      <c r="E210" s="49"/>
      <c r="F210" s="49"/>
      <c r="G210" s="49"/>
      <c r="H210" s="49"/>
      <c r="I210" s="49"/>
    </row>
    <row r="211" spans="1:9">
      <c r="A211" s="49"/>
      <c r="B211" s="170"/>
      <c r="C211" s="49"/>
      <c r="D211" s="49"/>
      <c r="E211" s="49"/>
      <c r="F211" s="49"/>
      <c r="G211" s="49"/>
      <c r="H211" s="49"/>
      <c r="I211" s="49"/>
    </row>
    <row r="212" spans="1:9">
      <c r="A212" s="49"/>
      <c r="B212" s="170"/>
      <c r="C212" s="49"/>
      <c r="D212" s="49"/>
      <c r="E212" s="49"/>
      <c r="F212" s="49"/>
      <c r="G212" s="49"/>
      <c r="H212" s="49"/>
      <c r="I212" s="49"/>
    </row>
    <row r="213" spans="1:9">
      <c r="A213" s="49"/>
      <c r="B213" s="170"/>
      <c r="C213" s="49"/>
      <c r="D213" s="49"/>
      <c r="E213" s="49"/>
      <c r="F213" s="49"/>
      <c r="G213" s="49"/>
      <c r="H213" s="49"/>
      <c r="I213" s="49"/>
    </row>
    <row r="214" spans="1:9">
      <c r="A214" s="49"/>
      <c r="B214" s="170"/>
      <c r="C214" s="49"/>
      <c r="D214" s="49"/>
      <c r="E214" s="49"/>
      <c r="F214" s="49"/>
      <c r="G214" s="49"/>
      <c r="H214" s="49"/>
      <c r="I214" s="49"/>
    </row>
    <row r="215" spans="1:9">
      <c r="A215" s="49"/>
      <c r="B215" s="170"/>
      <c r="C215" s="49"/>
      <c r="D215" s="49"/>
      <c r="E215" s="49"/>
      <c r="F215" s="49"/>
      <c r="G215" s="49"/>
      <c r="H215" s="49"/>
      <c r="I215" s="49"/>
    </row>
    <row r="216" spans="1:9">
      <c r="A216" s="49"/>
      <c r="B216" s="170"/>
      <c r="C216" s="49"/>
      <c r="D216" s="49"/>
      <c r="E216" s="49"/>
      <c r="F216" s="49"/>
      <c r="G216" s="49"/>
      <c r="H216" s="49"/>
      <c r="I216" s="49"/>
    </row>
    <row r="217" spans="1:9">
      <c r="A217" s="49"/>
      <c r="B217" s="170"/>
      <c r="C217" s="49"/>
      <c r="D217" s="49"/>
      <c r="E217" s="49"/>
      <c r="F217" s="49"/>
      <c r="G217" s="49"/>
      <c r="H217" s="49"/>
      <c r="I217" s="49"/>
    </row>
    <row r="218" spans="1:9">
      <c r="A218" s="49"/>
      <c r="B218" s="170"/>
      <c r="C218" s="49"/>
      <c r="D218" s="49"/>
      <c r="E218" s="49"/>
      <c r="F218" s="49"/>
      <c r="G218" s="49"/>
      <c r="H218" s="49"/>
      <c r="I218" s="49"/>
    </row>
    <row r="219" spans="1:9">
      <c r="A219" s="49"/>
      <c r="B219" s="170"/>
      <c r="C219" s="49"/>
      <c r="D219" s="49"/>
      <c r="E219" s="49"/>
      <c r="F219" s="49"/>
      <c r="G219" s="49"/>
      <c r="H219" s="49"/>
      <c r="I219" s="49"/>
    </row>
    <row r="220" spans="1:9">
      <c r="A220" s="49"/>
      <c r="B220" s="170"/>
      <c r="C220" s="49"/>
      <c r="D220" s="49"/>
      <c r="E220" s="49"/>
      <c r="F220" s="49"/>
      <c r="G220" s="49"/>
      <c r="H220" s="49"/>
      <c r="I220" s="49"/>
    </row>
    <row r="221" spans="1:9">
      <c r="A221" s="49"/>
      <c r="B221" s="170"/>
      <c r="C221" s="49"/>
      <c r="D221" s="49"/>
      <c r="E221" s="49"/>
      <c r="F221" s="49"/>
      <c r="G221" s="49"/>
      <c r="H221" s="49"/>
      <c r="I221" s="49"/>
    </row>
    <row r="222" spans="1:9">
      <c r="A222" s="49"/>
      <c r="B222" s="170"/>
      <c r="C222" s="49"/>
      <c r="D222" s="49"/>
      <c r="E222" s="49"/>
      <c r="F222" s="49"/>
      <c r="G222" s="49"/>
      <c r="H222" s="49"/>
      <c r="I222" s="49"/>
    </row>
    <row r="223" spans="1:9">
      <c r="A223" s="49"/>
      <c r="B223" s="170"/>
      <c r="C223" s="49"/>
      <c r="D223" s="49"/>
      <c r="E223" s="49"/>
      <c r="F223" s="49"/>
      <c r="G223" s="49"/>
      <c r="H223" s="49"/>
      <c r="I223" s="49"/>
    </row>
    <row r="224" spans="1:9">
      <c r="A224" s="49"/>
      <c r="B224" s="170"/>
      <c r="C224" s="49"/>
      <c r="D224" s="49"/>
      <c r="E224" s="49"/>
      <c r="F224" s="49"/>
      <c r="G224" s="49"/>
      <c r="H224" s="49"/>
      <c r="I224" s="49"/>
    </row>
    <row r="225" spans="1:9">
      <c r="A225" s="49"/>
      <c r="B225" s="170"/>
      <c r="C225" s="49"/>
      <c r="D225" s="49"/>
      <c r="E225" s="49"/>
      <c r="F225" s="49"/>
      <c r="G225" s="49"/>
      <c r="H225" s="49"/>
      <c r="I225" s="49"/>
    </row>
    <row r="226" spans="1:9">
      <c r="A226" s="49"/>
      <c r="B226" s="170"/>
      <c r="C226" s="49"/>
      <c r="D226" s="49"/>
      <c r="E226" s="49"/>
      <c r="F226" s="49"/>
      <c r="G226" s="49"/>
      <c r="H226" s="49"/>
      <c r="I226" s="49"/>
    </row>
    <row r="227" spans="1:9">
      <c r="A227" s="49"/>
      <c r="B227" s="170"/>
      <c r="C227" s="49"/>
      <c r="D227" s="49"/>
      <c r="E227" s="49"/>
      <c r="F227" s="49"/>
      <c r="G227" s="49"/>
      <c r="H227" s="49"/>
      <c r="I227" s="49"/>
    </row>
    <row r="228" spans="1:9">
      <c r="A228" s="49"/>
      <c r="B228" s="170"/>
      <c r="C228" s="49"/>
      <c r="D228" s="49"/>
      <c r="E228" s="49"/>
      <c r="F228" s="49"/>
      <c r="G228" s="49"/>
      <c r="H228" s="49"/>
      <c r="I228" s="49"/>
    </row>
    <row r="229" spans="1:9">
      <c r="A229" s="49"/>
      <c r="B229" s="170"/>
      <c r="C229" s="49"/>
      <c r="D229" s="49"/>
      <c r="E229" s="49"/>
      <c r="F229" s="49"/>
      <c r="G229" s="49"/>
      <c r="H229" s="49"/>
      <c r="I229" s="49"/>
    </row>
    <row r="230" spans="1:9">
      <c r="A230" s="49"/>
      <c r="B230" s="170"/>
      <c r="C230" s="49"/>
      <c r="D230" s="49"/>
      <c r="E230" s="49"/>
      <c r="F230" s="49"/>
      <c r="G230" s="49"/>
      <c r="H230" s="49"/>
      <c r="I230" s="49"/>
    </row>
    <row r="231" spans="1:9">
      <c r="A231" s="49"/>
      <c r="B231" s="170"/>
      <c r="C231" s="49"/>
      <c r="D231" s="49"/>
      <c r="E231" s="49"/>
      <c r="F231" s="49"/>
      <c r="G231" s="49"/>
      <c r="H231" s="49"/>
      <c r="I231" s="49"/>
    </row>
    <row r="232" spans="1:9">
      <c r="A232" s="49"/>
      <c r="B232" s="170"/>
      <c r="C232" s="49"/>
      <c r="D232" s="49"/>
      <c r="E232" s="49"/>
      <c r="F232" s="49"/>
      <c r="G232" s="49"/>
      <c r="H232" s="49"/>
      <c r="I232" s="49"/>
    </row>
    <row r="233" spans="1:9">
      <c r="A233" s="49"/>
      <c r="B233" s="170"/>
      <c r="C233" s="49"/>
      <c r="D233" s="49"/>
      <c r="E233" s="49"/>
      <c r="F233" s="49"/>
      <c r="G233" s="49"/>
      <c r="H233" s="49"/>
      <c r="I233" s="49"/>
    </row>
    <row r="234" spans="1:9">
      <c r="A234" s="49"/>
      <c r="B234" s="170"/>
      <c r="C234" s="49"/>
      <c r="D234" s="49"/>
      <c r="E234" s="49"/>
      <c r="F234" s="49"/>
      <c r="G234" s="49"/>
      <c r="H234" s="49"/>
      <c r="I234" s="49"/>
    </row>
    <row r="235" spans="1:9">
      <c r="A235" s="49"/>
      <c r="B235" s="170"/>
      <c r="C235" s="49"/>
      <c r="D235" s="49"/>
      <c r="E235" s="49"/>
      <c r="F235" s="49"/>
      <c r="G235" s="49"/>
      <c r="H235" s="49"/>
      <c r="I235" s="49"/>
    </row>
    <row r="236" spans="1:9">
      <c r="A236" s="49"/>
      <c r="B236" s="170"/>
      <c r="C236" s="49"/>
      <c r="D236" s="49"/>
      <c r="E236" s="49"/>
      <c r="F236" s="49"/>
      <c r="G236" s="49"/>
      <c r="H236" s="49"/>
      <c r="I236" s="49"/>
    </row>
    <row r="237" spans="1:9">
      <c r="A237" s="49"/>
      <c r="B237" s="170"/>
      <c r="C237" s="49"/>
      <c r="D237" s="49"/>
      <c r="E237" s="49"/>
      <c r="F237" s="49"/>
      <c r="G237" s="49"/>
      <c r="H237" s="49"/>
      <c r="I237" s="49"/>
    </row>
    <row r="238" spans="1:9">
      <c r="A238" s="49"/>
      <c r="B238" s="170"/>
      <c r="C238" s="49"/>
      <c r="D238" s="49"/>
      <c r="E238" s="49"/>
      <c r="F238" s="49"/>
      <c r="G238" s="49"/>
      <c r="H238" s="49"/>
      <c r="I238" s="49"/>
    </row>
    <row r="239" spans="1:9">
      <c r="A239" s="49"/>
      <c r="B239" s="170"/>
      <c r="C239" s="49"/>
      <c r="D239" s="49"/>
      <c r="E239" s="49"/>
      <c r="F239" s="49"/>
      <c r="G239" s="49"/>
      <c r="H239" s="49"/>
      <c r="I239" s="49"/>
    </row>
    <row r="240" spans="1:9">
      <c r="A240" s="49"/>
      <c r="B240" s="170"/>
      <c r="C240" s="49"/>
      <c r="D240" s="49"/>
      <c r="E240" s="49"/>
      <c r="F240" s="49"/>
      <c r="G240" s="49"/>
      <c r="H240" s="49"/>
      <c r="I240" s="49"/>
    </row>
    <row r="241" spans="1:9">
      <c r="A241" s="49"/>
      <c r="B241" s="170"/>
      <c r="C241" s="49"/>
      <c r="D241" s="49"/>
      <c r="E241" s="49"/>
      <c r="F241" s="49"/>
      <c r="G241" s="49"/>
      <c r="H241" s="49"/>
      <c r="I241" s="49"/>
    </row>
    <row r="242" spans="1:9">
      <c r="A242" s="49"/>
      <c r="B242" s="170"/>
      <c r="C242" s="49"/>
      <c r="D242" s="49"/>
      <c r="E242" s="49"/>
      <c r="F242" s="49"/>
      <c r="G242" s="49"/>
      <c r="H242" s="49"/>
      <c r="I242" s="49"/>
    </row>
    <row r="243" spans="1:9">
      <c r="A243" s="49"/>
      <c r="B243" s="170"/>
      <c r="C243" s="49"/>
      <c r="D243" s="49"/>
      <c r="E243" s="49"/>
      <c r="F243" s="49"/>
      <c r="G243" s="49"/>
      <c r="H243" s="49"/>
      <c r="I243" s="49"/>
    </row>
    <row r="244" spans="1:9">
      <c r="A244" s="49"/>
      <c r="B244" s="170"/>
      <c r="C244" s="49"/>
      <c r="D244" s="49"/>
      <c r="E244" s="49"/>
      <c r="F244" s="49"/>
      <c r="G244" s="49"/>
      <c r="H244" s="49"/>
      <c r="I244" s="49"/>
    </row>
    <row r="245" spans="1:9">
      <c r="A245" s="49"/>
      <c r="B245" s="170"/>
      <c r="C245" s="49"/>
      <c r="D245" s="49"/>
      <c r="E245" s="49"/>
      <c r="F245" s="49"/>
      <c r="G245" s="49"/>
      <c r="H245" s="49"/>
      <c r="I245" s="49"/>
    </row>
    <row r="246" spans="1:9">
      <c r="A246" s="49"/>
      <c r="B246" s="170"/>
      <c r="C246" s="49"/>
      <c r="D246" s="49"/>
      <c r="E246" s="49"/>
      <c r="F246" s="49"/>
      <c r="G246" s="49"/>
      <c r="H246" s="49"/>
      <c r="I246" s="49"/>
    </row>
    <row r="247" spans="1:9">
      <c r="A247" s="49"/>
      <c r="B247" s="170"/>
      <c r="C247" s="49"/>
      <c r="D247" s="49"/>
      <c r="E247" s="49"/>
      <c r="F247" s="49"/>
      <c r="G247" s="49"/>
      <c r="H247" s="49"/>
      <c r="I247" s="49"/>
    </row>
    <row r="248" spans="1:9">
      <c r="A248" s="49"/>
      <c r="B248" s="170"/>
      <c r="C248" s="49"/>
      <c r="D248" s="49"/>
      <c r="E248" s="49"/>
      <c r="F248" s="49"/>
      <c r="G248" s="49"/>
      <c r="H248" s="49"/>
      <c r="I248" s="49"/>
    </row>
    <row r="249" spans="1:9">
      <c r="A249" s="49"/>
      <c r="B249" s="170"/>
      <c r="C249" s="49"/>
      <c r="D249" s="49"/>
      <c r="E249" s="49"/>
      <c r="F249" s="49"/>
      <c r="G249" s="49"/>
      <c r="H249" s="49"/>
      <c r="I249" s="49"/>
    </row>
    <row r="250" spans="1:9">
      <c r="A250" s="49"/>
      <c r="B250" s="170"/>
      <c r="C250" s="49"/>
      <c r="D250" s="49"/>
      <c r="E250" s="49"/>
      <c r="F250" s="49"/>
      <c r="G250" s="49"/>
      <c r="H250" s="49"/>
      <c r="I250" s="49"/>
    </row>
    <row r="251" spans="1:9">
      <c r="A251" s="49"/>
      <c r="B251" s="170"/>
      <c r="C251" s="49"/>
      <c r="D251" s="49"/>
      <c r="E251" s="49"/>
      <c r="F251" s="49"/>
      <c r="G251" s="49"/>
      <c r="H251" s="49"/>
      <c r="I251" s="49"/>
    </row>
    <row r="252" spans="1:9">
      <c r="A252" s="49"/>
      <c r="B252" s="170"/>
      <c r="C252" s="49"/>
      <c r="D252" s="49"/>
      <c r="E252" s="49"/>
      <c r="F252" s="49"/>
      <c r="G252" s="49"/>
      <c r="H252" s="49"/>
      <c r="I252" s="49"/>
    </row>
    <row r="253" spans="1:9">
      <c r="A253" s="49"/>
      <c r="B253" s="170"/>
      <c r="C253" s="49"/>
      <c r="D253" s="49"/>
      <c r="E253" s="49"/>
      <c r="F253" s="49"/>
      <c r="G253" s="49"/>
      <c r="H253" s="49"/>
      <c r="I253" s="49"/>
    </row>
    <row r="254" spans="1:9">
      <c r="A254" s="49"/>
      <c r="B254" s="170"/>
      <c r="C254" s="49"/>
      <c r="D254" s="49"/>
      <c r="E254" s="49"/>
      <c r="F254" s="49"/>
      <c r="G254" s="49"/>
      <c r="H254" s="49"/>
      <c r="I254" s="49"/>
    </row>
    <row r="255" spans="1:9">
      <c r="A255" s="49"/>
      <c r="B255" s="170"/>
      <c r="C255" s="49"/>
      <c r="D255" s="49"/>
      <c r="E255" s="49"/>
      <c r="F255" s="49"/>
      <c r="G255" s="49"/>
      <c r="H255" s="49"/>
      <c r="I255" s="49"/>
    </row>
    <row r="256" spans="1:9">
      <c r="A256" s="49"/>
      <c r="B256" s="170"/>
      <c r="C256" s="49"/>
      <c r="D256" s="49"/>
      <c r="E256" s="49"/>
      <c r="F256" s="49"/>
      <c r="G256" s="49"/>
      <c r="H256" s="49"/>
      <c r="I256" s="49"/>
    </row>
    <row r="257" spans="1:9">
      <c r="A257" s="49"/>
      <c r="B257" s="170"/>
      <c r="C257" s="49"/>
      <c r="D257" s="49"/>
      <c r="E257" s="49"/>
      <c r="F257" s="49"/>
      <c r="G257" s="49"/>
      <c r="H257" s="49"/>
      <c r="I257" s="49"/>
    </row>
    <row r="258" spans="1:9">
      <c r="A258" s="49"/>
      <c r="B258" s="170"/>
      <c r="C258" s="49"/>
      <c r="D258" s="49"/>
      <c r="E258" s="49"/>
      <c r="F258" s="49"/>
      <c r="G258" s="49"/>
      <c r="H258" s="49"/>
      <c r="I258" s="49"/>
    </row>
    <row r="259" spans="1:9">
      <c r="A259" s="49"/>
      <c r="B259" s="170"/>
      <c r="C259" s="49"/>
      <c r="D259" s="49"/>
      <c r="E259" s="49"/>
      <c r="F259" s="49"/>
      <c r="G259" s="49"/>
      <c r="H259" s="49"/>
      <c r="I259" s="49"/>
    </row>
    <row r="260" spans="1:9">
      <c r="A260" s="49"/>
      <c r="B260" s="170"/>
      <c r="C260" s="49"/>
      <c r="D260" s="49"/>
      <c r="E260" s="49"/>
      <c r="F260" s="49"/>
      <c r="G260" s="49"/>
      <c r="H260" s="49"/>
      <c r="I260" s="49"/>
    </row>
    <row r="261" spans="1:9">
      <c r="A261" s="49"/>
      <c r="B261" s="170"/>
      <c r="C261" s="49"/>
      <c r="D261" s="49"/>
      <c r="E261" s="49"/>
      <c r="F261" s="49"/>
      <c r="G261" s="49"/>
      <c r="H261" s="49"/>
      <c r="I261" s="49"/>
    </row>
    <row r="262" spans="1:9">
      <c r="A262" s="49"/>
      <c r="B262" s="170"/>
      <c r="C262" s="49"/>
      <c r="D262" s="49"/>
      <c r="E262" s="49"/>
      <c r="F262" s="49"/>
      <c r="G262" s="49"/>
      <c r="H262" s="49"/>
      <c r="I262" s="49"/>
    </row>
    <row r="263" spans="1:9">
      <c r="A263" s="49"/>
      <c r="B263" s="170"/>
      <c r="C263" s="49"/>
      <c r="D263" s="49"/>
      <c r="E263" s="49"/>
      <c r="F263" s="49"/>
      <c r="G263" s="49"/>
      <c r="H263" s="49"/>
      <c r="I263" s="49"/>
    </row>
    <row r="264" spans="1:9">
      <c r="A264" s="49"/>
      <c r="B264" s="170"/>
      <c r="C264" s="49"/>
      <c r="D264" s="49"/>
      <c r="E264" s="49"/>
      <c r="F264" s="49"/>
      <c r="G264" s="49"/>
      <c r="H264" s="49"/>
      <c r="I264" s="49"/>
    </row>
    <row r="265" spans="1:9">
      <c r="A265" s="49"/>
      <c r="B265" s="170"/>
      <c r="C265" s="49"/>
      <c r="D265" s="49"/>
      <c r="E265" s="49"/>
      <c r="F265" s="49"/>
      <c r="G265" s="49"/>
      <c r="H265" s="49"/>
      <c r="I265" s="49"/>
    </row>
    <row r="266" spans="1:9">
      <c r="A266" s="49"/>
      <c r="B266" s="170"/>
      <c r="C266" s="49"/>
      <c r="D266" s="49"/>
      <c r="E266" s="49"/>
      <c r="F266" s="49"/>
      <c r="G266" s="49"/>
      <c r="H266" s="49"/>
      <c r="I266" s="49"/>
    </row>
    <row r="267" spans="1:9">
      <c r="A267" s="49"/>
      <c r="B267" s="170"/>
      <c r="C267" s="49"/>
      <c r="D267" s="49"/>
      <c r="E267" s="49"/>
      <c r="F267" s="49"/>
      <c r="G267" s="49"/>
      <c r="H267" s="49"/>
      <c r="I267" s="49"/>
    </row>
    <row r="268" spans="1:9">
      <c r="A268" s="49"/>
      <c r="B268" s="170"/>
      <c r="C268" s="49"/>
      <c r="D268" s="49"/>
      <c r="E268" s="49"/>
      <c r="F268" s="49"/>
      <c r="G268" s="49"/>
      <c r="H268" s="49"/>
      <c r="I268" s="49"/>
    </row>
    <row r="269" spans="1:9">
      <c r="A269" s="49"/>
      <c r="B269" s="170"/>
      <c r="C269" s="49"/>
      <c r="D269" s="49"/>
      <c r="E269" s="49"/>
      <c r="F269" s="49"/>
      <c r="G269" s="49"/>
      <c r="H269" s="49"/>
      <c r="I269" s="49"/>
    </row>
    <row r="270" spans="1:9">
      <c r="A270" s="49"/>
      <c r="B270" s="170"/>
      <c r="C270" s="49"/>
      <c r="D270" s="49"/>
      <c r="E270" s="49"/>
      <c r="F270" s="49"/>
      <c r="G270" s="49"/>
      <c r="H270" s="49"/>
      <c r="I270" s="49"/>
    </row>
    <row r="271" spans="1:9">
      <c r="A271" s="49"/>
      <c r="B271" s="170"/>
      <c r="C271" s="49"/>
      <c r="D271" s="49"/>
      <c r="E271" s="49"/>
      <c r="F271" s="49"/>
      <c r="G271" s="49"/>
      <c r="H271" s="49"/>
      <c r="I271" s="49"/>
    </row>
    <row r="272" spans="1:9">
      <c r="A272" s="49"/>
      <c r="B272" s="170"/>
      <c r="C272" s="49"/>
      <c r="D272" s="49"/>
      <c r="E272" s="49"/>
      <c r="F272" s="49"/>
      <c r="G272" s="49"/>
      <c r="H272" s="49"/>
      <c r="I272" s="49"/>
    </row>
    <row r="273" spans="1:9">
      <c r="A273" s="49"/>
      <c r="B273" s="170"/>
      <c r="C273" s="49"/>
      <c r="D273" s="49"/>
      <c r="E273" s="49"/>
      <c r="F273" s="49"/>
      <c r="G273" s="49"/>
      <c r="H273" s="49"/>
      <c r="I273" s="49"/>
    </row>
    <row r="274" spans="1:9">
      <c r="A274" s="49"/>
      <c r="B274" s="170"/>
      <c r="C274" s="49"/>
      <c r="D274" s="49"/>
      <c r="E274" s="49"/>
      <c r="F274" s="49"/>
      <c r="G274" s="49"/>
      <c r="H274" s="49"/>
      <c r="I274" s="49"/>
    </row>
    <row r="275" spans="1:9">
      <c r="A275" s="49"/>
      <c r="B275" s="170"/>
      <c r="C275" s="49"/>
      <c r="D275" s="49"/>
      <c r="E275" s="49"/>
      <c r="F275" s="49"/>
      <c r="G275" s="49"/>
      <c r="H275" s="49"/>
      <c r="I275" s="49"/>
    </row>
    <row r="276" spans="1:9">
      <c r="A276" s="49"/>
      <c r="B276" s="170"/>
      <c r="C276" s="49"/>
      <c r="D276" s="49"/>
      <c r="E276" s="49"/>
      <c r="F276" s="49"/>
      <c r="G276" s="49"/>
      <c r="H276" s="49"/>
      <c r="I276" s="49"/>
    </row>
    <row r="277" spans="1:9">
      <c r="A277" s="49"/>
      <c r="B277" s="170"/>
      <c r="C277" s="49"/>
      <c r="D277" s="49"/>
      <c r="E277" s="49"/>
      <c r="F277" s="49"/>
      <c r="G277" s="49"/>
      <c r="H277" s="49"/>
      <c r="I277" s="49"/>
    </row>
    <row r="278" spans="1:9">
      <c r="A278" s="49"/>
      <c r="B278" s="170"/>
      <c r="C278" s="49"/>
      <c r="D278" s="49"/>
      <c r="E278" s="49"/>
      <c r="F278" s="49"/>
      <c r="G278" s="49"/>
      <c r="H278" s="49"/>
      <c r="I278" s="49"/>
    </row>
    <row r="279" spans="1:9">
      <c r="A279" s="49"/>
      <c r="B279" s="170"/>
      <c r="C279" s="49"/>
      <c r="D279" s="49"/>
      <c r="E279" s="49"/>
      <c r="F279" s="49"/>
      <c r="G279" s="49"/>
      <c r="H279" s="49"/>
      <c r="I279" s="49"/>
    </row>
    <row r="280" spans="1:9">
      <c r="A280" s="49"/>
      <c r="B280" s="170"/>
      <c r="C280" s="49"/>
      <c r="D280" s="49"/>
      <c r="E280" s="49"/>
      <c r="F280" s="49"/>
      <c r="G280" s="49"/>
      <c r="H280" s="49"/>
      <c r="I280" s="49"/>
    </row>
    <row r="281" spans="1:9">
      <c r="A281" s="49"/>
      <c r="B281" s="170"/>
      <c r="C281" s="49"/>
      <c r="D281" s="49"/>
      <c r="E281" s="49"/>
      <c r="F281" s="49"/>
      <c r="G281" s="49"/>
      <c r="H281" s="49"/>
      <c r="I281" s="49"/>
    </row>
    <row r="282" spans="1:9">
      <c r="A282" s="49"/>
      <c r="B282" s="170"/>
      <c r="C282" s="49"/>
      <c r="D282" s="49"/>
      <c r="E282" s="49"/>
      <c r="F282" s="49"/>
      <c r="G282" s="49"/>
      <c r="H282" s="49"/>
      <c r="I282" s="49"/>
    </row>
    <row r="283" spans="1:9">
      <c r="A283" s="49"/>
      <c r="B283" s="170"/>
      <c r="C283" s="49"/>
      <c r="D283" s="49"/>
      <c r="E283" s="49"/>
      <c r="F283" s="49"/>
      <c r="G283" s="49"/>
      <c r="H283" s="49"/>
      <c r="I283" s="49"/>
    </row>
    <row r="284" spans="1:9">
      <c r="A284" s="49"/>
      <c r="B284" s="170"/>
      <c r="C284" s="49"/>
      <c r="D284" s="49"/>
      <c r="E284" s="49"/>
      <c r="F284" s="49"/>
      <c r="G284" s="49"/>
      <c r="H284" s="49"/>
      <c r="I284" s="49"/>
    </row>
    <row r="285" spans="1:9">
      <c r="A285" s="49"/>
      <c r="B285" s="170"/>
      <c r="C285" s="49"/>
      <c r="D285" s="49"/>
      <c r="E285" s="49"/>
      <c r="F285" s="49"/>
      <c r="G285" s="49"/>
      <c r="H285" s="49"/>
      <c r="I285" s="49"/>
    </row>
    <row r="286" spans="1:9">
      <c r="A286" s="49"/>
      <c r="B286" s="170"/>
      <c r="C286" s="49"/>
      <c r="D286" s="49"/>
      <c r="E286" s="49"/>
      <c r="F286" s="49"/>
      <c r="G286" s="49"/>
      <c r="H286" s="49"/>
      <c r="I286" s="49"/>
    </row>
    <row r="287" spans="1:9">
      <c r="A287" s="49"/>
      <c r="B287" s="170"/>
      <c r="C287" s="49"/>
      <c r="D287" s="49"/>
      <c r="E287" s="49"/>
      <c r="F287" s="49"/>
      <c r="G287" s="49"/>
      <c r="H287" s="49"/>
      <c r="I287" s="49"/>
    </row>
    <row r="288" spans="1:9">
      <c r="A288" s="49"/>
      <c r="B288" s="170"/>
      <c r="C288" s="49"/>
      <c r="D288" s="49"/>
      <c r="E288" s="49"/>
      <c r="F288" s="49"/>
      <c r="G288" s="49"/>
      <c r="H288" s="49"/>
      <c r="I288" s="49"/>
    </row>
    <row r="289" spans="1:9">
      <c r="A289" s="49"/>
      <c r="B289" s="170"/>
      <c r="C289" s="49"/>
      <c r="D289" s="49"/>
      <c r="E289" s="49"/>
      <c r="F289" s="49"/>
      <c r="G289" s="49"/>
      <c r="H289" s="49"/>
      <c r="I289" s="49"/>
    </row>
    <row r="290" spans="1:9">
      <c r="A290" s="49"/>
      <c r="B290" s="170"/>
      <c r="C290" s="49"/>
      <c r="D290" s="49"/>
      <c r="E290" s="49"/>
      <c r="F290" s="49"/>
      <c r="G290" s="49"/>
      <c r="H290" s="49"/>
      <c r="I290" s="49"/>
    </row>
    <row r="291" spans="1:9">
      <c r="A291" s="49"/>
      <c r="B291" s="170"/>
      <c r="C291" s="49"/>
      <c r="D291" s="49"/>
      <c r="E291" s="49"/>
      <c r="F291" s="49"/>
      <c r="G291" s="49"/>
      <c r="H291" s="49"/>
      <c r="I291" s="49"/>
    </row>
    <row r="292" spans="1:9">
      <c r="A292" s="49"/>
      <c r="B292" s="170"/>
      <c r="C292" s="49"/>
      <c r="D292" s="49"/>
      <c r="E292" s="49"/>
      <c r="F292" s="49"/>
      <c r="G292" s="49"/>
      <c r="H292" s="49"/>
      <c r="I292" s="49"/>
    </row>
    <row r="293" spans="1:9">
      <c r="A293" s="49"/>
      <c r="B293" s="170"/>
      <c r="C293" s="49"/>
      <c r="D293" s="49"/>
      <c r="E293" s="49"/>
      <c r="F293" s="49"/>
      <c r="G293" s="49"/>
      <c r="H293" s="49"/>
      <c r="I293" s="49"/>
    </row>
    <row r="294" spans="1:9">
      <c r="A294" s="49"/>
      <c r="B294" s="170"/>
      <c r="C294" s="49"/>
      <c r="D294" s="49"/>
      <c r="E294" s="49"/>
      <c r="F294" s="49"/>
      <c r="G294" s="49"/>
      <c r="H294" s="49"/>
      <c r="I294" s="49"/>
    </row>
    <row r="295" spans="1:9">
      <c r="A295" s="49"/>
      <c r="B295" s="170"/>
      <c r="C295" s="49"/>
      <c r="D295" s="49"/>
      <c r="E295" s="49"/>
      <c r="F295" s="49"/>
      <c r="G295" s="49"/>
      <c r="H295" s="49"/>
      <c r="I295" s="49"/>
    </row>
    <row r="296" spans="1:9">
      <c r="A296" s="49"/>
      <c r="B296" s="170"/>
      <c r="C296" s="49"/>
      <c r="D296" s="49"/>
      <c r="E296" s="49"/>
      <c r="F296" s="49"/>
      <c r="G296" s="49"/>
      <c r="H296" s="49"/>
      <c r="I296" s="49"/>
    </row>
    <row r="297" spans="1:9">
      <c r="A297" s="49"/>
      <c r="B297" s="170"/>
      <c r="C297" s="49"/>
      <c r="D297" s="49"/>
      <c r="E297" s="49"/>
      <c r="F297" s="49"/>
      <c r="G297" s="49"/>
      <c r="H297" s="49"/>
      <c r="I297" s="49"/>
    </row>
    <row r="298" spans="1:9">
      <c r="A298" s="49"/>
      <c r="B298" s="170"/>
      <c r="C298" s="49"/>
      <c r="D298" s="49"/>
      <c r="E298" s="49"/>
      <c r="F298" s="49"/>
      <c r="G298" s="49"/>
      <c r="H298" s="49"/>
      <c r="I298" s="49"/>
    </row>
    <row r="299" spans="1:9">
      <c r="B299" s="170"/>
      <c r="C299" s="49"/>
      <c r="D299" s="49"/>
      <c r="E299" s="49"/>
      <c r="F299" s="49"/>
      <c r="G299" s="49"/>
      <c r="H299" s="49"/>
      <c r="I299" s="49"/>
    </row>
    <row r="300" spans="1:9">
      <c r="B300" s="170"/>
      <c r="C300" s="49"/>
      <c r="D300" s="49"/>
      <c r="E300" s="49"/>
      <c r="F300" s="49"/>
      <c r="G300" s="49"/>
      <c r="H300" s="49"/>
      <c r="I300" s="49"/>
    </row>
    <row r="301" spans="1:9">
      <c r="B301" s="170"/>
      <c r="C301" s="49"/>
      <c r="D301" s="49"/>
      <c r="E301" s="49"/>
      <c r="F301" s="49"/>
      <c r="G301" s="49"/>
      <c r="H301" s="49"/>
      <c r="I301" s="49"/>
    </row>
    <row r="302" spans="1:9">
      <c r="B302" s="170"/>
      <c r="C302" s="49"/>
      <c r="D302" s="49"/>
      <c r="E302" s="49"/>
      <c r="F302" s="49"/>
      <c r="G302" s="49"/>
      <c r="H302" s="49"/>
      <c r="I302" s="49"/>
    </row>
    <row r="303" spans="1:9">
      <c r="B303" s="170"/>
      <c r="C303" s="49"/>
      <c r="D303" s="49"/>
      <c r="E303" s="49"/>
      <c r="F303" s="49"/>
      <c r="G303" s="49"/>
      <c r="H303" s="49"/>
      <c r="I303" s="49"/>
    </row>
    <row r="304" spans="1:9">
      <c r="B304" s="170"/>
      <c r="C304" s="49"/>
      <c r="D304" s="49"/>
      <c r="E304" s="49"/>
      <c r="F304" s="49"/>
      <c r="G304" s="49"/>
      <c r="H304" s="49"/>
      <c r="I304" s="49"/>
    </row>
    <row r="305" spans="2:9">
      <c r="B305" s="170"/>
      <c r="C305" s="49"/>
      <c r="D305" s="49"/>
      <c r="E305" s="49"/>
      <c r="F305" s="49"/>
      <c r="G305" s="49"/>
      <c r="H305" s="49"/>
      <c r="I305" s="49"/>
    </row>
    <row r="306" spans="2:9">
      <c r="B306" s="170"/>
      <c r="C306" s="49"/>
      <c r="D306" s="49"/>
      <c r="E306" s="49"/>
      <c r="F306" s="49"/>
      <c r="G306" s="49"/>
      <c r="H306" s="49"/>
      <c r="I306" s="49"/>
    </row>
    <row r="307" spans="2:9">
      <c r="B307" s="170"/>
      <c r="C307" s="49"/>
      <c r="D307" s="49"/>
      <c r="E307" s="49"/>
      <c r="F307" s="49"/>
      <c r="G307" s="49"/>
      <c r="H307" s="49"/>
      <c r="I307" s="49"/>
    </row>
    <row r="308" spans="2:9">
      <c r="B308" s="170"/>
      <c r="C308" s="49"/>
      <c r="D308" s="49"/>
      <c r="E308" s="49"/>
      <c r="F308" s="49"/>
      <c r="G308" s="49"/>
      <c r="H308" s="49"/>
      <c r="I308" s="49"/>
    </row>
    <row r="309" spans="2:9">
      <c r="B309" s="170"/>
      <c r="C309" s="49"/>
      <c r="D309" s="49"/>
      <c r="E309" s="49"/>
      <c r="F309" s="49"/>
      <c r="G309" s="49"/>
      <c r="H309" s="49"/>
      <c r="I309" s="49"/>
    </row>
    <row r="310" spans="2:9">
      <c r="B310" s="170"/>
      <c r="C310" s="49"/>
      <c r="D310" s="49"/>
      <c r="E310" s="49"/>
      <c r="F310" s="49"/>
      <c r="G310" s="49"/>
      <c r="H310" s="49"/>
      <c r="I310" s="49"/>
    </row>
    <row r="311" spans="2:9">
      <c r="B311" s="170"/>
      <c r="C311" s="49"/>
      <c r="D311" s="49"/>
      <c r="E311" s="49"/>
      <c r="F311" s="49"/>
      <c r="G311" s="49"/>
      <c r="H311" s="49"/>
      <c r="I311" s="49"/>
    </row>
    <row r="312" spans="2:9">
      <c r="B312" s="170"/>
      <c r="C312" s="49"/>
      <c r="D312" s="49"/>
      <c r="E312" s="49"/>
      <c r="F312" s="49"/>
      <c r="G312" s="49"/>
      <c r="H312" s="49"/>
      <c r="I312" s="49"/>
    </row>
    <row r="313" spans="2:9">
      <c r="B313" s="170"/>
      <c r="C313" s="49"/>
      <c r="D313" s="49"/>
      <c r="E313" s="49"/>
      <c r="F313" s="49"/>
      <c r="G313" s="49"/>
      <c r="H313" s="49"/>
      <c r="I313" s="49"/>
    </row>
    <row r="314" spans="2:9">
      <c r="B314" s="170"/>
      <c r="C314" s="49"/>
      <c r="D314" s="49"/>
      <c r="E314" s="49"/>
      <c r="F314" s="49"/>
      <c r="G314" s="49"/>
      <c r="H314" s="49"/>
      <c r="I314" s="49"/>
    </row>
    <row r="315" spans="2:9">
      <c r="B315" s="170"/>
      <c r="C315" s="49"/>
      <c r="D315" s="49"/>
      <c r="E315" s="49"/>
      <c r="F315" s="49"/>
      <c r="G315" s="49"/>
      <c r="H315" s="49"/>
      <c r="I315" s="49"/>
    </row>
    <row r="316" spans="2:9">
      <c r="B316" s="170"/>
      <c r="C316" s="49"/>
      <c r="D316" s="49"/>
      <c r="E316" s="49"/>
      <c r="F316" s="49"/>
      <c r="G316" s="49"/>
      <c r="H316" s="49"/>
      <c r="I316" s="49"/>
    </row>
    <row r="317" spans="2:9">
      <c r="B317" s="170"/>
      <c r="C317" s="49"/>
      <c r="D317" s="49"/>
      <c r="E317" s="49"/>
      <c r="F317" s="49"/>
      <c r="G317" s="49"/>
      <c r="H317" s="49"/>
      <c r="I317" s="49"/>
    </row>
    <row r="318" spans="2:9">
      <c r="B318" s="170"/>
      <c r="C318" s="49"/>
      <c r="D318" s="49"/>
      <c r="E318" s="49"/>
      <c r="F318" s="49"/>
      <c r="G318" s="49"/>
      <c r="H318" s="49"/>
      <c r="I318" s="49"/>
    </row>
    <row r="319" spans="2:9">
      <c r="B319" s="170"/>
      <c r="C319" s="49"/>
      <c r="D319" s="49"/>
      <c r="E319" s="49"/>
      <c r="F319" s="49"/>
      <c r="G319" s="49"/>
      <c r="H319" s="49"/>
      <c r="I319" s="49"/>
    </row>
    <row r="320" spans="2:9">
      <c r="B320" s="170"/>
      <c r="C320" s="49"/>
      <c r="D320" s="49"/>
      <c r="E320" s="49"/>
      <c r="F320" s="49"/>
      <c r="G320" s="49"/>
      <c r="H320" s="49"/>
      <c r="I320" s="49"/>
    </row>
    <row r="321" spans="2:9">
      <c r="B321" s="170"/>
      <c r="C321" s="49"/>
      <c r="D321" s="49"/>
      <c r="E321" s="49"/>
      <c r="F321" s="49"/>
      <c r="G321" s="49"/>
      <c r="H321" s="49"/>
      <c r="I321" s="49"/>
    </row>
    <row r="322" spans="2:9">
      <c r="B322" s="170"/>
      <c r="C322" s="49"/>
      <c r="D322" s="49"/>
      <c r="E322" s="49"/>
      <c r="F322" s="49"/>
      <c r="G322" s="49"/>
      <c r="H322" s="49"/>
      <c r="I322" s="49"/>
    </row>
    <row r="323" spans="2:9">
      <c r="B323" s="170"/>
      <c r="C323" s="49"/>
      <c r="D323" s="49"/>
      <c r="E323" s="49"/>
      <c r="F323" s="49"/>
      <c r="G323" s="49"/>
      <c r="H323" s="49"/>
      <c r="I323" s="49"/>
    </row>
    <row r="324" spans="2:9">
      <c r="B324" s="170"/>
      <c r="C324" s="49"/>
      <c r="D324" s="49"/>
      <c r="E324" s="49"/>
      <c r="F324" s="49"/>
      <c r="G324" s="49"/>
      <c r="H324" s="49"/>
      <c r="I324" s="49"/>
    </row>
    <row r="325" spans="2:9">
      <c r="B325" s="170"/>
      <c r="C325" s="49"/>
      <c r="D325" s="49"/>
      <c r="E325" s="49"/>
      <c r="F325" s="49"/>
      <c r="G325" s="49"/>
      <c r="H325" s="49"/>
      <c r="I325" s="49"/>
    </row>
    <row r="326" spans="2:9">
      <c r="B326" s="170"/>
      <c r="C326" s="49"/>
      <c r="D326" s="49"/>
      <c r="E326" s="49"/>
      <c r="F326" s="49"/>
      <c r="G326" s="49"/>
      <c r="H326" s="49"/>
      <c r="I326" s="49"/>
    </row>
    <row r="327" spans="2:9">
      <c r="B327" s="170"/>
      <c r="C327" s="49"/>
      <c r="D327" s="49"/>
      <c r="E327" s="49"/>
      <c r="F327" s="49"/>
      <c r="G327" s="49"/>
      <c r="H327" s="49"/>
      <c r="I327" s="49"/>
    </row>
    <row r="328" spans="2:9">
      <c r="B328" s="170"/>
      <c r="C328" s="49"/>
      <c r="D328" s="49"/>
      <c r="E328" s="49"/>
      <c r="F328" s="49"/>
      <c r="G328" s="49"/>
      <c r="H328" s="49"/>
      <c r="I328" s="49"/>
    </row>
    <row r="329" spans="2:9">
      <c r="B329" s="170"/>
      <c r="C329" s="49"/>
      <c r="D329" s="49"/>
      <c r="E329" s="49"/>
      <c r="F329" s="49"/>
      <c r="G329" s="49"/>
      <c r="H329" s="49"/>
      <c r="I329" s="49"/>
    </row>
    <row r="330" spans="2:9">
      <c r="B330" s="170"/>
      <c r="C330" s="49"/>
      <c r="D330" s="49"/>
      <c r="E330" s="49"/>
      <c r="F330" s="49"/>
      <c r="G330" s="49"/>
      <c r="H330" s="49"/>
      <c r="I330" s="49"/>
    </row>
    <row r="331" spans="2:9">
      <c r="B331" s="170"/>
      <c r="C331" s="49"/>
      <c r="D331" s="49"/>
      <c r="E331" s="49"/>
      <c r="F331" s="49"/>
      <c r="G331" s="49"/>
      <c r="H331" s="49"/>
      <c r="I331" s="49"/>
    </row>
    <row r="332" spans="2:9">
      <c r="B332" s="170"/>
      <c r="C332" s="49"/>
      <c r="D332" s="49"/>
      <c r="E332" s="49"/>
      <c r="F332" s="49"/>
      <c r="G332" s="49"/>
      <c r="H332" s="49"/>
      <c r="I332" s="49"/>
    </row>
    <row r="333" spans="2:9">
      <c r="B333" s="170"/>
      <c r="C333" s="49"/>
      <c r="D333" s="49"/>
      <c r="E333" s="49"/>
      <c r="F333" s="49"/>
      <c r="G333" s="49"/>
      <c r="H333" s="49"/>
      <c r="I333" s="49"/>
    </row>
    <row r="334" spans="2:9">
      <c r="B334" s="170"/>
      <c r="C334" s="49"/>
      <c r="D334" s="49"/>
      <c r="E334" s="49"/>
      <c r="F334" s="49"/>
      <c r="G334" s="49"/>
      <c r="H334" s="49"/>
      <c r="I334" s="49"/>
    </row>
    <row r="335" spans="2:9">
      <c r="B335" s="170"/>
      <c r="C335" s="49"/>
      <c r="D335" s="49"/>
      <c r="E335" s="49"/>
      <c r="F335" s="49"/>
      <c r="G335" s="49"/>
      <c r="H335" s="49"/>
      <c r="I335" s="49"/>
    </row>
    <row r="336" spans="2:9">
      <c r="B336" s="170"/>
      <c r="C336" s="49"/>
      <c r="D336" s="49"/>
      <c r="E336" s="49"/>
      <c r="F336" s="49"/>
      <c r="G336" s="49"/>
      <c r="H336" s="49"/>
      <c r="I336" s="49"/>
    </row>
    <row r="337" spans="2:9">
      <c r="B337" s="170"/>
      <c r="C337" s="49"/>
      <c r="D337" s="49"/>
      <c r="E337" s="49"/>
      <c r="F337" s="49"/>
      <c r="G337" s="49"/>
      <c r="H337" s="49"/>
      <c r="I337" s="49"/>
    </row>
    <row r="338" spans="2:9">
      <c r="B338" s="170"/>
      <c r="C338" s="49"/>
      <c r="D338" s="49"/>
      <c r="E338" s="49"/>
      <c r="F338" s="49"/>
      <c r="G338" s="49"/>
      <c r="H338" s="49"/>
      <c r="I338" s="49"/>
    </row>
    <row r="339" spans="2:9">
      <c r="B339" s="170"/>
      <c r="C339" s="49"/>
      <c r="D339" s="49"/>
      <c r="E339" s="49"/>
      <c r="F339" s="49"/>
      <c r="G339" s="49"/>
      <c r="H339" s="49"/>
      <c r="I339" s="49"/>
    </row>
    <row r="340" spans="2:9">
      <c r="B340" s="170"/>
      <c r="C340" s="49"/>
      <c r="D340" s="49"/>
      <c r="E340" s="49"/>
      <c r="F340" s="49"/>
      <c r="G340" s="49"/>
      <c r="H340" s="49"/>
      <c r="I340" s="49"/>
    </row>
    <row r="341" spans="2:9">
      <c r="B341" s="170"/>
      <c r="C341" s="49"/>
      <c r="D341" s="49"/>
      <c r="E341" s="49"/>
      <c r="F341" s="49"/>
      <c r="G341" s="49"/>
      <c r="H341" s="49"/>
      <c r="I341" s="49"/>
    </row>
    <row r="342" spans="2:9">
      <c r="B342" s="170"/>
      <c r="C342" s="49"/>
      <c r="D342" s="49"/>
      <c r="E342" s="49"/>
      <c r="F342" s="49"/>
      <c r="G342" s="49"/>
      <c r="H342" s="49"/>
      <c r="I342" s="49"/>
    </row>
    <row r="343" spans="2:9">
      <c r="B343" s="170"/>
      <c r="C343" s="49"/>
      <c r="D343" s="49"/>
      <c r="E343" s="49"/>
      <c r="F343" s="49"/>
      <c r="G343" s="49"/>
      <c r="H343" s="49"/>
      <c r="I343" s="49"/>
    </row>
    <row r="344" spans="2:9">
      <c r="B344" s="170"/>
      <c r="C344" s="49"/>
      <c r="D344" s="49"/>
      <c r="E344" s="49"/>
      <c r="F344" s="49"/>
      <c r="G344" s="49"/>
      <c r="H344" s="49"/>
      <c r="I344" s="49"/>
    </row>
    <row r="345" spans="2:9">
      <c r="B345" s="170"/>
      <c r="C345" s="49"/>
      <c r="D345" s="49"/>
      <c r="E345" s="49"/>
      <c r="F345" s="49"/>
      <c r="G345" s="49"/>
      <c r="H345" s="49"/>
      <c r="I345" s="49"/>
    </row>
    <row r="346" spans="2:9">
      <c r="B346" s="170"/>
      <c r="C346" s="49"/>
      <c r="D346" s="49"/>
      <c r="E346" s="49"/>
      <c r="F346" s="49"/>
      <c r="G346" s="49"/>
      <c r="H346" s="49"/>
      <c r="I346" s="49"/>
    </row>
    <row r="347" spans="2:9">
      <c r="B347" s="170"/>
      <c r="C347" s="49"/>
      <c r="D347" s="49"/>
      <c r="E347" s="49"/>
      <c r="F347" s="49"/>
      <c r="G347" s="49"/>
      <c r="H347" s="49"/>
      <c r="I347" s="49"/>
    </row>
    <row r="348" spans="2:9">
      <c r="B348" s="170"/>
      <c r="C348" s="49"/>
      <c r="D348" s="49"/>
      <c r="E348" s="49"/>
      <c r="F348" s="49"/>
      <c r="G348" s="49"/>
      <c r="H348" s="49"/>
      <c r="I348" s="49"/>
    </row>
    <row r="349" spans="2:9">
      <c r="B349" s="170"/>
      <c r="C349" s="49"/>
      <c r="D349" s="49"/>
      <c r="E349" s="49"/>
      <c r="F349" s="49"/>
      <c r="G349" s="49"/>
      <c r="H349" s="49"/>
      <c r="I349" s="49"/>
    </row>
    <row r="350" spans="2:9">
      <c r="B350" s="170"/>
      <c r="C350" s="49"/>
      <c r="D350" s="49"/>
      <c r="E350" s="49"/>
      <c r="F350" s="49"/>
      <c r="G350" s="49"/>
      <c r="H350" s="49"/>
      <c r="I350" s="49"/>
    </row>
    <row r="351" spans="2:9">
      <c r="B351" s="170"/>
      <c r="C351" s="49"/>
      <c r="D351" s="49"/>
      <c r="E351" s="49"/>
      <c r="F351" s="49"/>
      <c r="G351" s="49"/>
      <c r="H351" s="49"/>
      <c r="I351" s="49"/>
    </row>
    <row r="352" spans="2:9">
      <c r="B352" s="170"/>
      <c r="C352" s="49"/>
      <c r="D352" s="49"/>
      <c r="E352" s="49"/>
      <c r="F352" s="49"/>
      <c r="G352" s="49"/>
      <c r="H352" s="49"/>
      <c r="I352" s="49"/>
    </row>
    <row r="353" spans="2:9">
      <c r="B353" s="170"/>
      <c r="C353" s="49"/>
      <c r="D353" s="49"/>
      <c r="E353" s="49"/>
      <c r="F353" s="49"/>
      <c r="G353" s="49"/>
      <c r="H353" s="49"/>
      <c r="I353" s="49"/>
    </row>
    <row r="354" spans="2:9">
      <c r="B354" s="170"/>
      <c r="C354" s="49"/>
      <c r="D354" s="49"/>
      <c r="E354" s="49"/>
      <c r="F354" s="49"/>
      <c r="G354" s="49"/>
      <c r="H354" s="49"/>
      <c r="I354" s="49"/>
    </row>
    <row r="355" spans="2:9">
      <c r="B355" s="170"/>
      <c r="C355" s="49"/>
      <c r="D355" s="49"/>
      <c r="E355" s="49"/>
      <c r="F355" s="49"/>
      <c r="G355" s="49"/>
      <c r="H355" s="49"/>
      <c r="I355" s="49"/>
    </row>
    <row r="356" spans="2:9">
      <c r="B356" s="170"/>
      <c r="C356" s="49"/>
      <c r="D356" s="49"/>
      <c r="E356" s="49"/>
      <c r="F356" s="49"/>
      <c r="G356" s="49"/>
      <c r="H356" s="49"/>
      <c r="I356" s="49"/>
    </row>
    <row r="357" spans="2:9">
      <c r="B357" s="170"/>
      <c r="C357" s="49"/>
      <c r="D357" s="49"/>
      <c r="E357" s="49"/>
      <c r="F357" s="49"/>
      <c r="G357" s="49"/>
      <c r="H357" s="49"/>
      <c r="I357" s="49"/>
    </row>
    <row r="358" spans="2:9">
      <c r="B358" s="170"/>
      <c r="C358" s="49"/>
      <c r="D358" s="49"/>
      <c r="E358" s="49"/>
      <c r="F358" s="49"/>
      <c r="G358" s="49"/>
      <c r="H358" s="49"/>
      <c r="I358" s="49"/>
    </row>
    <row r="359" spans="2:9">
      <c r="B359" s="170"/>
      <c r="C359" s="49"/>
      <c r="D359" s="49"/>
      <c r="E359" s="49"/>
      <c r="F359" s="49"/>
      <c r="G359" s="49"/>
      <c r="H359" s="49"/>
      <c r="I359" s="49"/>
    </row>
    <row r="360" spans="2:9">
      <c r="B360" s="170"/>
      <c r="C360" s="49"/>
      <c r="D360" s="49"/>
      <c r="E360" s="49"/>
      <c r="F360" s="49"/>
      <c r="G360" s="49"/>
      <c r="H360" s="49"/>
      <c r="I360" s="49"/>
    </row>
    <row r="361" spans="2:9">
      <c r="B361" s="170"/>
      <c r="C361" s="49"/>
      <c r="D361" s="49"/>
      <c r="E361" s="49"/>
      <c r="F361" s="49"/>
      <c r="G361" s="49"/>
      <c r="H361" s="49"/>
      <c r="I361" s="49"/>
    </row>
    <row r="362" spans="2:9">
      <c r="B362" s="170"/>
      <c r="C362" s="49"/>
      <c r="D362" s="49"/>
      <c r="E362" s="49"/>
      <c r="F362" s="49"/>
      <c r="G362" s="49"/>
      <c r="H362" s="49"/>
      <c r="I362" s="49"/>
    </row>
    <row r="363" spans="2:9">
      <c r="B363" s="170"/>
      <c r="C363" s="49"/>
      <c r="D363" s="49"/>
      <c r="E363" s="49"/>
      <c r="F363" s="49"/>
      <c r="G363" s="49"/>
      <c r="H363" s="49"/>
      <c r="I363" s="49"/>
    </row>
    <row r="364" spans="2:9">
      <c r="B364" s="170"/>
      <c r="C364" s="49"/>
      <c r="D364" s="49"/>
      <c r="E364" s="49"/>
      <c r="F364" s="49"/>
      <c r="G364" s="49"/>
      <c r="H364" s="49"/>
      <c r="I364" s="49"/>
    </row>
    <row r="365" spans="2:9">
      <c r="B365" s="170"/>
      <c r="C365" s="49"/>
      <c r="D365" s="49"/>
      <c r="E365" s="49"/>
      <c r="F365" s="49"/>
      <c r="G365" s="49"/>
      <c r="H365" s="49"/>
      <c r="I365" s="49"/>
    </row>
    <row r="366" spans="2:9">
      <c r="B366" s="170"/>
      <c r="C366" s="49"/>
      <c r="D366" s="49"/>
      <c r="E366" s="49"/>
      <c r="F366" s="49"/>
      <c r="G366" s="49"/>
      <c r="H366" s="49"/>
      <c r="I366" s="49"/>
    </row>
    <row r="367" spans="2:9">
      <c r="B367" s="170"/>
      <c r="C367" s="49"/>
      <c r="D367" s="49"/>
      <c r="E367" s="49"/>
      <c r="F367" s="49"/>
      <c r="G367" s="49"/>
      <c r="H367" s="49"/>
      <c r="I367" s="49"/>
    </row>
    <row r="368" spans="2:9">
      <c r="B368" s="170"/>
      <c r="C368" s="49"/>
      <c r="D368" s="49"/>
      <c r="E368" s="49"/>
      <c r="F368" s="49"/>
      <c r="G368" s="49"/>
      <c r="H368" s="49"/>
      <c r="I368" s="49"/>
    </row>
    <row r="369" spans="2:9">
      <c r="B369" s="170"/>
      <c r="C369" s="49"/>
      <c r="D369" s="49"/>
      <c r="E369" s="49"/>
      <c r="F369" s="49"/>
      <c r="G369" s="49"/>
      <c r="H369" s="49"/>
      <c r="I369" s="49"/>
    </row>
    <row r="370" spans="2:9">
      <c r="B370" s="170"/>
      <c r="C370" s="49"/>
      <c r="D370" s="49"/>
      <c r="E370" s="49"/>
      <c r="F370" s="49"/>
      <c r="G370" s="49"/>
      <c r="H370" s="49"/>
      <c r="I370" s="49"/>
    </row>
    <row r="371" spans="2:9">
      <c r="B371" s="170"/>
      <c r="C371" s="49"/>
      <c r="D371" s="49"/>
      <c r="E371" s="49"/>
      <c r="F371" s="49"/>
      <c r="G371" s="49"/>
      <c r="H371" s="49"/>
      <c r="I371" s="49"/>
    </row>
    <row r="372" spans="2:9">
      <c r="B372" s="170"/>
      <c r="C372" s="49"/>
      <c r="D372" s="49"/>
      <c r="E372" s="49"/>
      <c r="F372" s="49"/>
      <c r="G372" s="49"/>
      <c r="H372" s="49"/>
      <c r="I372" s="49"/>
    </row>
    <row r="373" spans="2:9">
      <c r="B373" s="170"/>
      <c r="C373" s="49"/>
      <c r="D373" s="49"/>
      <c r="E373" s="49"/>
      <c r="F373" s="49"/>
      <c r="G373" s="49"/>
      <c r="H373" s="49"/>
      <c r="I373" s="49"/>
    </row>
    <row r="374" spans="2:9">
      <c r="B374" s="170"/>
      <c r="C374" s="49"/>
      <c r="D374" s="49"/>
      <c r="E374" s="49"/>
      <c r="F374" s="49"/>
      <c r="G374" s="49"/>
      <c r="H374" s="49"/>
      <c r="I374" s="49"/>
    </row>
    <row r="375" spans="2:9">
      <c r="B375" s="170"/>
      <c r="C375" s="49"/>
      <c r="D375" s="49"/>
      <c r="E375" s="49"/>
      <c r="F375" s="49"/>
      <c r="G375" s="49"/>
      <c r="H375" s="49"/>
      <c r="I375" s="49"/>
    </row>
    <row r="376" spans="2:9">
      <c r="B376" s="170"/>
      <c r="C376" s="49"/>
      <c r="D376" s="49"/>
      <c r="E376" s="49"/>
      <c r="F376" s="49"/>
      <c r="G376" s="49"/>
      <c r="H376" s="49"/>
      <c r="I376" s="49"/>
    </row>
    <row r="377" spans="2:9">
      <c r="B377" s="170"/>
      <c r="C377" s="49"/>
      <c r="D377" s="49"/>
      <c r="E377" s="49"/>
      <c r="F377" s="49"/>
      <c r="G377" s="49"/>
      <c r="H377" s="49"/>
      <c r="I377" s="49"/>
    </row>
    <row r="378" spans="2:9">
      <c r="B378" s="170"/>
      <c r="C378" s="49"/>
      <c r="D378" s="49"/>
      <c r="E378" s="49"/>
      <c r="F378" s="49"/>
      <c r="G378" s="49"/>
      <c r="H378" s="49"/>
      <c r="I378" s="49"/>
    </row>
    <row r="379" spans="2:9">
      <c r="B379" s="170"/>
      <c r="C379" s="49"/>
      <c r="D379" s="49"/>
      <c r="E379" s="49"/>
      <c r="F379" s="49"/>
      <c r="G379" s="49"/>
      <c r="H379" s="49"/>
      <c r="I379" s="49"/>
    </row>
    <row r="380" spans="2:9">
      <c r="B380" s="170"/>
      <c r="C380" s="49"/>
      <c r="D380" s="49"/>
      <c r="E380" s="49"/>
      <c r="F380" s="49"/>
      <c r="G380" s="49"/>
      <c r="H380" s="49"/>
      <c r="I380" s="49"/>
    </row>
    <row r="381" spans="2:9">
      <c r="B381" s="170"/>
      <c r="C381" s="49"/>
      <c r="D381" s="49"/>
      <c r="E381" s="49"/>
      <c r="F381" s="49"/>
      <c r="G381" s="49"/>
      <c r="H381" s="49"/>
      <c r="I381" s="49"/>
    </row>
    <row r="382" spans="2:9">
      <c r="B382" s="170"/>
      <c r="C382" s="49"/>
      <c r="D382" s="49"/>
      <c r="E382" s="49"/>
      <c r="F382" s="49"/>
      <c r="G382" s="49"/>
      <c r="H382" s="49"/>
      <c r="I382" s="49"/>
    </row>
    <row r="383" spans="2:9">
      <c r="B383" s="170"/>
      <c r="C383" s="49"/>
      <c r="D383" s="49"/>
      <c r="E383" s="49"/>
      <c r="F383" s="49"/>
      <c r="G383" s="49"/>
      <c r="H383" s="49"/>
      <c r="I383" s="49"/>
    </row>
    <row r="384" spans="2:9">
      <c r="B384" s="170"/>
      <c r="C384" s="49"/>
      <c r="D384" s="49"/>
      <c r="E384" s="49"/>
      <c r="F384" s="49"/>
      <c r="G384" s="49"/>
      <c r="H384" s="49"/>
      <c r="I384" s="49"/>
    </row>
    <row r="385" spans="2:9">
      <c r="B385" s="170"/>
      <c r="C385" s="49"/>
      <c r="D385" s="49"/>
      <c r="E385" s="49"/>
      <c r="F385" s="49"/>
      <c r="G385" s="49"/>
      <c r="H385" s="49"/>
      <c r="I385" s="49"/>
    </row>
    <row r="386" spans="2:9">
      <c r="B386" s="170"/>
      <c r="C386" s="49"/>
      <c r="D386" s="49"/>
      <c r="E386" s="49"/>
      <c r="F386" s="49"/>
      <c r="G386" s="49"/>
      <c r="H386" s="49"/>
      <c r="I386" s="49"/>
    </row>
    <row r="387" spans="2:9">
      <c r="B387" s="170"/>
      <c r="C387" s="49"/>
      <c r="D387" s="49"/>
      <c r="E387" s="49"/>
      <c r="F387" s="49"/>
      <c r="G387" s="49"/>
      <c r="H387" s="49"/>
      <c r="I387" s="49"/>
    </row>
    <row r="388" spans="2:9">
      <c r="B388" s="170"/>
      <c r="C388" s="49"/>
      <c r="D388" s="49"/>
      <c r="E388" s="49"/>
      <c r="F388" s="49"/>
      <c r="G388" s="49"/>
      <c r="H388" s="49"/>
      <c r="I388" s="49"/>
    </row>
    <row r="389" spans="2:9">
      <c r="B389" s="170"/>
      <c r="C389" s="49"/>
      <c r="D389" s="49"/>
      <c r="E389" s="49"/>
      <c r="F389" s="49"/>
      <c r="G389" s="49"/>
      <c r="H389" s="49"/>
      <c r="I389" s="49"/>
    </row>
    <row r="390" spans="2:9">
      <c r="B390" s="170"/>
      <c r="C390" s="49"/>
      <c r="D390" s="49"/>
      <c r="E390" s="49"/>
      <c r="F390" s="49"/>
      <c r="G390" s="49"/>
      <c r="H390" s="49"/>
      <c r="I390" s="49"/>
    </row>
    <row r="391" spans="2:9">
      <c r="B391" s="170"/>
      <c r="C391" s="49"/>
      <c r="D391" s="49"/>
      <c r="E391" s="49"/>
      <c r="F391" s="49"/>
      <c r="G391" s="49"/>
      <c r="H391" s="49"/>
      <c r="I391" s="49"/>
    </row>
    <row r="392" spans="2:9">
      <c r="B392" s="170"/>
      <c r="C392" s="49"/>
      <c r="D392" s="49"/>
      <c r="E392" s="49"/>
      <c r="F392" s="49"/>
      <c r="G392" s="49"/>
      <c r="H392" s="49"/>
      <c r="I392" s="49"/>
    </row>
    <row r="393" spans="2:9">
      <c r="B393" s="170"/>
      <c r="C393" s="49"/>
      <c r="D393" s="49"/>
      <c r="E393" s="49"/>
      <c r="F393" s="49"/>
      <c r="G393" s="49"/>
      <c r="H393" s="49"/>
      <c r="I393" s="49"/>
    </row>
    <row r="394" spans="2:9">
      <c r="B394" s="170"/>
      <c r="C394" s="49"/>
      <c r="D394" s="49"/>
      <c r="E394" s="49"/>
      <c r="F394" s="49"/>
      <c r="G394" s="49"/>
      <c r="H394" s="49"/>
      <c r="I394" s="49"/>
    </row>
    <row r="395" spans="2:9">
      <c r="B395" s="170"/>
      <c r="C395" s="49"/>
      <c r="D395" s="49"/>
      <c r="E395" s="49"/>
      <c r="F395" s="49"/>
      <c r="G395" s="49"/>
      <c r="H395" s="49"/>
      <c r="I395" s="49"/>
    </row>
    <row r="396" spans="2:9">
      <c r="B396" s="170"/>
      <c r="C396" s="49"/>
      <c r="D396" s="49"/>
      <c r="E396" s="49"/>
      <c r="F396" s="49"/>
      <c r="G396" s="49"/>
      <c r="H396" s="49"/>
      <c r="I396" s="49"/>
    </row>
    <row r="397" spans="2:9">
      <c r="B397" s="170"/>
      <c r="C397" s="49"/>
      <c r="D397" s="49"/>
      <c r="E397" s="49"/>
      <c r="F397" s="49"/>
      <c r="G397" s="49"/>
      <c r="H397" s="49"/>
      <c r="I397" s="49"/>
    </row>
    <row r="398" spans="2:9">
      <c r="B398" s="170"/>
      <c r="C398" s="49"/>
      <c r="D398" s="49"/>
      <c r="E398" s="49"/>
      <c r="F398" s="49"/>
      <c r="G398" s="49"/>
      <c r="H398" s="49"/>
      <c r="I398" s="49"/>
    </row>
    <row r="399" spans="2:9">
      <c r="B399" s="170"/>
      <c r="C399" s="49"/>
      <c r="D399" s="49"/>
      <c r="E399" s="49"/>
      <c r="F399" s="49"/>
      <c r="G399" s="49"/>
      <c r="H399" s="49"/>
      <c r="I399" s="49"/>
    </row>
    <row r="400" spans="2:9">
      <c r="B400" s="170"/>
      <c r="C400" s="49"/>
      <c r="D400" s="49"/>
      <c r="E400" s="49"/>
      <c r="F400" s="49"/>
      <c r="G400" s="49"/>
      <c r="H400" s="49"/>
      <c r="I400" s="49"/>
    </row>
    <row r="401" spans="2:9">
      <c r="B401" s="170"/>
      <c r="C401" s="49"/>
      <c r="D401" s="49"/>
      <c r="E401" s="49"/>
      <c r="F401" s="49"/>
      <c r="G401" s="49"/>
      <c r="H401" s="49"/>
      <c r="I401" s="49"/>
    </row>
    <row r="402" spans="2:9">
      <c r="B402" s="170"/>
      <c r="C402" s="49"/>
      <c r="D402" s="49"/>
      <c r="E402" s="49"/>
      <c r="F402" s="49"/>
      <c r="G402" s="49"/>
      <c r="H402" s="49"/>
      <c r="I402" s="49"/>
    </row>
    <row r="403" spans="2:9">
      <c r="B403" s="170"/>
      <c r="C403" s="49"/>
      <c r="D403" s="49"/>
      <c r="E403" s="49"/>
      <c r="F403" s="49"/>
      <c r="G403" s="49"/>
      <c r="H403" s="49"/>
      <c r="I403" s="49"/>
    </row>
    <row r="404" spans="2:9">
      <c r="B404" s="170"/>
      <c r="C404" s="49"/>
      <c r="D404" s="49"/>
      <c r="E404" s="49"/>
      <c r="F404" s="49"/>
      <c r="G404" s="49"/>
      <c r="H404" s="49"/>
      <c r="I404" s="49"/>
    </row>
    <row r="405" spans="2:9">
      <c r="B405" s="170"/>
      <c r="C405" s="49"/>
      <c r="D405" s="49"/>
      <c r="E405" s="49"/>
      <c r="F405" s="49"/>
      <c r="G405" s="49"/>
      <c r="H405" s="49"/>
      <c r="I405" s="49"/>
    </row>
    <row r="406" spans="2:9">
      <c r="B406" s="170"/>
      <c r="C406" s="49"/>
      <c r="D406" s="49"/>
      <c r="E406" s="49"/>
      <c r="F406" s="49"/>
      <c r="G406" s="49"/>
      <c r="H406" s="49"/>
      <c r="I406" s="49"/>
    </row>
    <row r="407" spans="2:9">
      <c r="B407" s="170"/>
      <c r="C407" s="49"/>
      <c r="D407" s="49"/>
      <c r="E407" s="49"/>
      <c r="F407" s="49"/>
      <c r="G407" s="49"/>
      <c r="H407" s="49"/>
      <c r="I407" s="49"/>
    </row>
    <row r="408" spans="2:9">
      <c r="B408" s="170"/>
      <c r="C408" s="49"/>
      <c r="D408" s="49"/>
      <c r="E408" s="49"/>
      <c r="F408" s="49"/>
      <c r="G408" s="49"/>
      <c r="H408" s="49"/>
      <c r="I408" s="49"/>
    </row>
    <row r="409" spans="2:9">
      <c r="B409" s="170"/>
      <c r="C409" s="49"/>
      <c r="D409" s="49"/>
      <c r="E409" s="49"/>
      <c r="F409" s="49"/>
      <c r="G409" s="49"/>
      <c r="H409" s="49"/>
      <c r="I409" s="49"/>
    </row>
    <row r="410" spans="2:9">
      <c r="B410" s="170"/>
      <c r="C410" s="49"/>
      <c r="D410" s="49"/>
      <c r="E410" s="49"/>
      <c r="F410" s="49"/>
      <c r="G410" s="49"/>
      <c r="H410" s="49"/>
      <c r="I410" s="49"/>
    </row>
    <row r="411" spans="2:9">
      <c r="B411" s="170"/>
      <c r="C411" s="49"/>
      <c r="D411" s="49"/>
      <c r="E411" s="49"/>
      <c r="F411" s="49"/>
      <c r="G411" s="49"/>
      <c r="H411" s="49"/>
      <c r="I411" s="49"/>
    </row>
    <row r="412" spans="2:9">
      <c r="B412" s="170"/>
      <c r="C412" s="49"/>
      <c r="D412" s="49"/>
      <c r="E412" s="49"/>
      <c r="F412" s="49"/>
      <c r="G412" s="49"/>
      <c r="H412" s="49"/>
      <c r="I412" s="49"/>
    </row>
    <row r="413" spans="2:9">
      <c r="B413" s="170"/>
      <c r="C413" s="49"/>
      <c r="D413" s="49"/>
      <c r="E413" s="49"/>
      <c r="F413" s="49"/>
      <c r="G413" s="49"/>
      <c r="H413" s="49"/>
      <c r="I413" s="49"/>
    </row>
    <row r="414" spans="2:9">
      <c r="B414" s="170"/>
      <c r="C414" s="49"/>
      <c r="D414" s="49"/>
      <c r="E414" s="49"/>
      <c r="F414" s="49"/>
      <c r="G414" s="49"/>
      <c r="H414" s="49"/>
      <c r="I414" s="49"/>
    </row>
    <row r="415" spans="2:9">
      <c r="B415" s="170"/>
      <c r="C415" s="49"/>
      <c r="D415" s="49"/>
      <c r="E415" s="49"/>
      <c r="F415" s="49"/>
      <c r="G415" s="49"/>
      <c r="H415" s="49"/>
      <c r="I415" s="49"/>
    </row>
    <row r="416" spans="2:9">
      <c r="B416" s="170"/>
      <c r="C416" s="49"/>
      <c r="D416" s="49"/>
      <c r="E416" s="49"/>
      <c r="F416" s="49"/>
      <c r="G416" s="49"/>
      <c r="H416" s="49"/>
      <c r="I416" s="49"/>
    </row>
    <row r="417" spans="2:9">
      <c r="B417" s="170"/>
      <c r="C417" s="49"/>
      <c r="D417" s="49"/>
      <c r="E417" s="49"/>
      <c r="F417" s="49"/>
      <c r="G417" s="49"/>
      <c r="H417" s="49"/>
      <c r="I417" s="49"/>
    </row>
    <row r="418" spans="2:9">
      <c r="B418" s="170"/>
      <c r="C418" s="49"/>
      <c r="D418" s="49"/>
      <c r="E418" s="49"/>
      <c r="F418" s="49"/>
      <c r="G418" s="49"/>
      <c r="H418" s="49"/>
      <c r="I418" s="49"/>
    </row>
    <row r="419" spans="2:9">
      <c r="B419" s="170"/>
      <c r="C419" s="49"/>
      <c r="D419" s="49"/>
      <c r="E419" s="49"/>
      <c r="F419" s="49"/>
      <c r="G419" s="49"/>
      <c r="H419" s="49"/>
      <c r="I419" s="49"/>
    </row>
    <row r="420" spans="2:9">
      <c r="B420" s="170"/>
      <c r="C420" s="49"/>
      <c r="D420" s="49"/>
      <c r="E420" s="49"/>
      <c r="F420" s="49"/>
      <c r="G420" s="49"/>
      <c r="H420" s="49"/>
      <c r="I420" s="49"/>
    </row>
    <row r="421" spans="2:9">
      <c r="B421" s="170"/>
      <c r="C421" s="49"/>
      <c r="D421" s="49"/>
      <c r="E421" s="49"/>
      <c r="F421" s="49"/>
      <c r="G421" s="49"/>
      <c r="H421" s="49"/>
      <c r="I421" s="49"/>
    </row>
    <row r="422" spans="2:9">
      <c r="B422" s="170"/>
      <c r="C422" s="49"/>
      <c r="D422" s="49"/>
      <c r="E422" s="49"/>
      <c r="F422" s="49"/>
      <c r="G422" s="49"/>
      <c r="H422" s="49"/>
      <c r="I422" s="49"/>
    </row>
    <row r="423" spans="2:9">
      <c r="B423" s="170"/>
      <c r="C423" s="49"/>
      <c r="D423" s="49"/>
      <c r="E423" s="49"/>
      <c r="F423" s="49"/>
      <c r="G423" s="49"/>
      <c r="H423" s="49"/>
      <c r="I423" s="49"/>
    </row>
    <row r="424" spans="2:9">
      <c r="B424" s="170"/>
      <c r="C424" s="49"/>
      <c r="D424" s="49"/>
      <c r="E424" s="49"/>
      <c r="F424" s="49"/>
      <c r="G424" s="49"/>
      <c r="H424" s="49"/>
      <c r="I424" s="49"/>
    </row>
    <row r="425" spans="2:9">
      <c r="B425" s="170"/>
      <c r="C425" s="49"/>
      <c r="D425" s="49"/>
      <c r="E425" s="49"/>
      <c r="F425" s="49"/>
      <c r="G425" s="49"/>
      <c r="H425" s="49"/>
      <c r="I425" s="49"/>
    </row>
    <row r="426" spans="2:9">
      <c r="B426" s="170"/>
      <c r="C426" s="49"/>
      <c r="D426" s="49"/>
      <c r="E426" s="49"/>
      <c r="F426" s="49"/>
      <c r="G426" s="49"/>
      <c r="H426" s="49"/>
      <c r="I426" s="49"/>
    </row>
    <row r="427" spans="2:9">
      <c r="B427" s="170"/>
      <c r="C427" s="49"/>
      <c r="D427" s="49"/>
      <c r="E427" s="49"/>
      <c r="F427" s="49"/>
      <c r="G427" s="49"/>
      <c r="H427" s="49"/>
      <c r="I427" s="49"/>
    </row>
    <row r="428" spans="2:9">
      <c r="B428" s="170"/>
      <c r="C428" s="49"/>
      <c r="D428" s="49"/>
      <c r="E428" s="49"/>
      <c r="F428" s="49"/>
      <c r="G428" s="49"/>
      <c r="H428" s="49"/>
      <c r="I428" s="49"/>
    </row>
    <row r="429" spans="2:9">
      <c r="B429" s="170"/>
      <c r="C429" s="49"/>
      <c r="D429" s="49"/>
      <c r="E429" s="49"/>
      <c r="F429" s="49"/>
      <c r="G429" s="49"/>
      <c r="H429" s="49"/>
      <c r="I429" s="49"/>
    </row>
    <row r="430" spans="2:9">
      <c r="B430" s="170"/>
      <c r="C430" s="49"/>
      <c r="D430" s="49"/>
      <c r="E430" s="49"/>
      <c r="F430" s="49"/>
      <c r="G430" s="49"/>
      <c r="H430" s="49"/>
      <c r="I430" s="49"/>
    </row>
    <row r="431" spans="2:9">
      <c r="B431" s="170"/>
      <c r="C431" s="49"/>
      <c r="D431" s="49"/>
      <c r="E431" s="49"/>
      <c r="F431" s="49"/>
      <c r="G431" s="49"/>
      <c r="H431" s="49"/>
      <c r="I431" s="49"/>
    </row>
    <row r="432" spans="2:9">
      <c r="B432" s="170"/>
      <c r="C432" s="49"/>
      <c r="D432" s="49"/>
      <c r="E432" s="49"/>
      <c r="F432" s="49"/>
      <c r="G432" s="49"/>
      <c r="H432" s="49"/>
      <c r="I432" s="49"/>
    </row>
    <row r="433" spans="2:9">
      <c r="B433" s="170"/>
      <c r="C433" s="49"/>
      <c r="D433" s="49"/>
      <c r="E433" s="49"/>
      <c r="F433" s="49"/>
      <c r="G433" s="49"/>
      <c r="H433" s="49"/>
      <c r="I433" s="49"/>
    </row>
    <row r="434" spans="2:9">
      <c r="B434" s="170"/>
      <c r="C434" s="49"/>
      <c r="D434" s="49"/>
      <c r="E434" s="49"/>
      <c r="F434" s="49"/>
      <c r="G434" s="49"/>
      <c r="H434" s="49"/>
      <c r="I434" s="49"/>
    </row>
    <row r="435" spans="2:9">
      <c r="B435" s="170"/>
      <c r="C435" s="49"/>
      <c r="D435" s="49"/>
      <c r="E435" s="49"/>
      <c r="F435" s="49"/>
      <c r="G435" s="49"/>
      <c r="H435" s="49"/>
      <c r="I435" s="49"/>
    </row>
    <row r="436" spans="2:9">
      <c r="B436" s="170"/>
      <c r="C436" s="49"/>
      <c r="D436" s="49"/>
      <c r="E436" s="49"/>
      <c r="F436" s="49"/>
      <c r="G436" s="49"/>
      <c r="H436" s="49"/>
      <c r="I436" s="49"/>
    </row>
    <row r="437" spans="2:9">
      <c r="B437" s="170"/>
      <c r="C437" s="49"/>
      <c r="D437" s="49"/>
      <c r="E437" s="49"/>
      <c r="F437" s="49"/>
      <c r="G437" s="49"/>
      <c r="H437" s="49"/>
      <c r="I437" s="49"/>
    </row>
    <row r="438" spans="2:9">
      <c r="B438" s="170"/>
      <c r="C438" s="49"/>
      <c r="D438" s="49"/>
      <c r="E438" s="49"/>
      <c r="F438" s="49"/>
      <c r="G438" s="49"/>
      <c r="H438" s="49"/>
      <c r="I438" s="49"/>
    </row>
    <row r="439" spans="2:9">
      <c r="B439" s="170"/>
      <c r="C439" s="49"/>
      <c r="D439" s="49"/>
      <c r="E439" s="49"/>
      <c r="F439" s="49"/>
      <c r="G439" s="49"/>
      <c r="H439" s="49"/>
      <c r="I439" s="49"/>
    </row>
    <row r="440" spans="2:9">
      <c r="B440" s="170"/>
      <c r="C440" s="49"/>
      <c r="D440" s="49"/>
      <c r="E440" s="49"/>
      <c r="F440" s="49"/>
      <c r="G440" s="49"/>
      <c r="H440" s="49"/>
      <c r="I440" s="49"/>
    </row>
    <row r="441" spans="2:9">
      <c r="B441" s="170"/>
      <c r="C441" s="49"/>
      <c r="D441" s="49"/>
      <c r="E441" s="49"/>
      <c r="F441" s="49"/>
      <c r="G441" s="49"/>
      <c r="H441" s="49"/>
      <c r="I441" s="49"/>
    </row>
    <row r="442" spans="2:9">
      <c r="B442" s="170"/>
      <c r="C442" s="49"/>
      <c r="D442" s="49"/>
      <c r="E442" s="49"/>
      <c r="F442" s="49"/>
      <c r="G442" s="49"/>
      <c r="H442" s="49"/>
      <c r="I442" s="49"/>
    </row>
    <row r="443" spans="2:9">
      <c r="B443" s="170"/>
      <c r="C443" s="49"/>
      <c r="D443" s="49"/>
      <c r="E443" s="49"/>
      <c r="F443" s="49"/>
      <c r="G443" s="49"/>
      <c r="H443" s="49"/>
      <c r="I443" s="49"/>
    </row>
    <row r="444" spans="2:9">
      <c r="B444" s="170"/>
      <c r="C444" s="49"/>
      <c r="D444" s="49"/>
      <c r="E444" s="49"/>
      <c r="F444" s="49"/>
      <c r="G444" s="49"/>
      <c r="H444" s="49"/>
      <c r="I444" s="49"/>
    </row>
    <row r="445" spans="2:9">
      <c r="B445" s="170"/>
      <c r="C445" s="49"/>
      <c r="D445" s="49"/>
      <c r="E445" s="49"/>
      <c r="F445" s="49"/>
      <c r="G445" s="49"/>
      <c r="H445" s="49"/>
      <c r="I445" s="49"/>
    </row>
    <row r="446" spans="2:9">
      <c r="B446" s="170"/>
      <c r="C446" s="49"/>
      <c r="D446" s="49"/>
      <c r="E446" s="49"/>
      <c r="F446" s="49"/>
      <c r="G446" s="49"/>
      <c r="H446" s="49"/>
      <c r="I446" s="49"/>
    </row>
    <row r="447" spans="2:9">
      <c r="B447" s="170"/>
      <c r="C447" s="49"/>
      <c r="D447" s="49"/>
      <c r="E447" s="49"/>
      <c r="F447" s="49"/>
      <c r="G447" s="49"/>
      <c r="H447" s="49"/>
      <c r="I447" s="49"/>
    </row>
    <row r="448" spans="2:9">
      <c r="B448" s="170"/>
      <c r="C448" s="49"/>
      <c r="D448" s="49"/>
      <c r="E448" s="49"/>
      <c r="F448" s="49"/>
      <c r="G448" s="49"/>
      <c r="H448" s="49"/>
      <c r="I448" s="49"/>
    </row>
    <row r="449" spans="2:9">
      <c r="B449" s="170"/>
      <c r="C449" s="49"/>
      <c r="D449" s="49"/>
      <c r="E449" s="49"/>
      <c r="F449" s="49"/>
      <c r="G449" s="49"/>
      <c r="H449" s="49"/>
      <c r="I449" s="49"/>
    </row>
    <row r="450" spans="2:9">
      <c r="B450" s="170"/>
      <c r="C450" s="49"/>
      <c r="D450" s="49"/>
      <c r="E450" s="49"/>
      <c r="F450" s="49"/>
      <c r="G450" s="49"/>
      <c r="H450" s="49"/>
      <c r="I450" s="49"/>
    </row>
    <row r="451" spans="2:9">
      <c r="B451" s="170"/>
      <c r="C451" s="49"/>
      <c r="D451" s="49"/>
      <c r="E451" s="49"/>
      <c r="F451" s="49"/>
      <c r="G451" s="49"/>
      <c r="H451" s="49"/>
      <c r="I451" s="49"/>
    </row>
    <row r="452" spans="2:9">
      <c r="B452" s="170"/>
      <c r="C452" s="49"/>
      <c r="D452" s="49"/>
      <c r="E452" s="49"/>
      <c r="F452" s="49"/>
      <c r="G452" s="49"/>
      <c r="H452" s="49"/>
      <c r="I452" s="49"/>
    </row>
    <row r="453" spans="2:9">
      <c r="B453" s="170"/>
      <c r="C453" s="49"/>
      <c r="D453" s="49"/>
      <c r="E453" s="49"/>
      <c r="F453" s="49"/>
      <c r="G453" s="49"/>
      <c r="H453" s="49"/>
      <c r="I453" s="49"/>
    </row>
    <row r="454" spans="2:9">
      <c r="B454" s="170"/>
      <c r="C454" s="49"/>
      <c r="D454" s="49"/>
      <c r="E454" s="49"/>
      <c r="F454" s="49"/>
      <c r="G454" s="49"/>
      <c r="H454" s="49"/>
      <c r="I454" s="49"/>
    </row>
    <row r="455" spans="2:9">
      <c r="B455" s="170"/>
      <c r="C455" s="49"/>
      <c r="D455" s="49"/>
      <c r="E455" s="49"/>
      <c r="F455" s="49"/>
      <c r="G455" s="49"/>
      <c r="H455" s="49"/>
      <c r="I455" s="49"/>
    </row>
    <row r="456" spans="2:9">
      <c r="B456" s="170"/>
      <c r="C456" s="49"/>
      <c r="D456" s="49"/>
      <c r="E456" s="49"/>
      <c r="F456" s="49"/>
      <c r="G456" s="49"/>
      <c r="H456" s="49"/>
      <c r="I456" s="49"/>
    </row>
    <row r="457" spans="2:9">
      <c r="B457" s="170"/>
      <c r="C457" s="49"/>
      <c r="D457" s="49"/>
      <c r="E457" s="49"/>
      <c r="F457" s="49"/>
      <c r="G457" s="49"/>
      <c r="H457" s="49"/>
      <c r="I457" s="49"/>
    </row>
    <row r="458" spans="2:9">
      <c r="B458" s="170"/>
      <c r="C458" s="49"/>
      <c r="D458" s="49"/>
      <c r="E458" s="49"/>
      <c r="F458" s="49"/>
      <c r="G458" s="49"/>
      <c r="H458" s="49"/>
      <c r="I458" s="49"/>
    </row>
    <row r="459" spans="2:9">
      <c r="B459" s="170"/>
      <c r="C459" s="49"/>
      <c r="D459" s="49"/>
      <c r="E459" s="49"/>
      <c r="F459" s="49"/>
      <c r="G459" s="49"/>
      <c r="H459" s="49"/>
      <c r="I459" s="49"/>
    </row>
    <row r="460" spans="2:9">
      <c r="B460" s="170"/>
      <c r="C460" s="49"/>
      <c r="D460" s="49"/>
      <c r="E460" s="49"/>
      <c r="F460" s="49"/>
      <c r="G460" s="49"/>
      <c r="H460" s="49"/>
      <c r="I460" s="49"/>
    </row>
    <row r="461" spans="2:9">
      <c r="B461" s="170"/>
      <c r="C461" s="49"/>
      <c r="D461" s="49"/>
      <c r="E461" s="49"/>
      <c r="F461" s="49"/>
      <c r="G461" s="49"/>
      <c r="H461" s="49"/>
      <c r="I461" s="49"/>
    </row>
    <row r="462" spans="2:9">
      <c r="B462" s="170"/>
      <c r="C462" s="49"/>
      <c r="D462" s="49"/>
      <c r="E462" s="49"/>
      <c r="F462" s="49"/>
      <c r="G462" s="49"/>
      <c r="H462" s="49"/>
      <c r="I462" s="49"/>
    </row>
    <row r="463" spans="2:9">
      <c r="B463" s="170"/>
      <c r="C463" s="49"/>
      <c r="D463" s="49"/>
      <c r="E463" s="49"/>
      <c r="F463" s="49"/>
      <c r="G463" s="49"/>
      <c r="H463" s="49"/>
      <c r="I463" s="49"/>
    </row>
    <row r="464" spans="2:9">
      <c r="B464" s="170"/>
      <c r="C464" s="49"/>
      <c r="D464" s="49"/>
      <c r="E464" s="49"/>
      <c r="F464" s="49"/>
      <c r="G464" s="49"/>
      <c r="H464" s="49"/>
      <c r="I464" s="49"/>
    </row>
    <row r="465" spans="2:9">
      <c r="B465" s="170"/>
      <c r="C465" s="49"/>
      <c r="D465" s="49"/>
      <c r="E465" s="49"/>
      <c r="F465" s="49"/>
      <c r="G465" s="49"/>
      <c r="H465" s="49"/>
      <c r="I465" s="49"/>
    </row>
    <row r="466" spans="2:9">
      <c r="B466" s="170"/>
      <c r="C466" s="49"/>
      <c r="D466" s="49"/>
      <c r="E466" s="49"/>
      <c r="F466" s="49"/>
      <c r="G466" s="49"/>
      <c r="H466" s="49"/>
      <c r="I466" s="49"/>
    </row>
    <row r="467" spans="2:9">
      <c r="B467" s="170"/>
      <c r="C467" s="49"/>
      <c r="D467" s="49"/>
      <c r="E467" s="49"/>
      <c r="F467" s="49"/>
      <c r="G467" s="49"/>
      <c r="H467" s="49"/>
      <c r="I467" s="49"/>
    </row>
    <row r="468" spans="2:9">
      <c r="B468" s="170"/>
      <c r="C468" s="49"/>
      <c r="D468" s="49"/>
      <c r="E468" s="49"/>
      <c r="F468" s="49"/>
      <c r="G468" s="49"/>
      <c r="H468" s="49"/>
      <c r="I468" s="49"/>
    </row>
    <row r="469" spans="2:9">
      <c r="B469" s="170"/>
      <c r="C469" s="49"/>
      <c r="D469" s="49"/>
      <c r="E469" s="49"/>
      <c r="F469" s="49"/>
      <c r="G469" s="49"/>
      <c r="H469" s="49"/>
      <c r="I469" s="49"/>
    </row>
    <row r="470" spans="2:9">
      <c r="B470" s="170"/>
      <c r="C470" s="49"/>
      <c r="D470" s="49"/>
      <c r="E470" s="49"/>
      <c r="F470" s="49"/>
      <c r="G470" s="49"/>
      <c r="H470" s="49"/>
      <c r="I470" s="49"/>
    </row>
    <row r="471" spans="2:9">
      <c r="B471" s="170"/>
      <c r="C471" s="49"/>
      <c r="D471" s="49"/>
      <c r="E471" s="49"/>
      <c r="F471" s="49"/>
      <c r="G471" s="49"/>
      <c r="H471" s="49"/>
      <c r="I471" s="49"/>
    </row>
    <row r="472" spans="2:9">
      <c r="B472" s="170"/>
      <c r="C472" s="49"/>
      <c r="D472" s="49"/>
      <c r="E472" s="49"/>
      <c r="F472" s="49"/>
      <c r="G472" s="49"/>
      <c r="H472" s="49"/>
      <c r="I472" s="49"/>
    </row>
    <row r="473" spans="2:9">
      <c r="B473" s="170"/>
      <c r="C473" s="49"/>
      <c r="D473" s="49"/>
      <c r="E473" s="49"/>
      <c r="F473" s="49"/>
      <c r="G473" s="49"/>
      <c r="H473" s="49"/>
      <c r="I473" s="49"/>
    </row>
    <row r="474" spans="2:9">
      <c r="B474" s="170"/>
      <c r="C474" s="49"/>
      <c r="D474" s="49"/>
      <c r="E474" s="49"/>
      <c r="F474" s="49"/>
      <c r="G474" s="49"/>
      <c r="H474" s="49"/>
      <c r="I474" s="49"/>
    </row>
    <row r="475" spans="2:9">
      <c r="B475" s="170"/>
      <c r="C475" s="49"/>
      <c r="D475" s="49"/>
      <c r="E475" s="49"/>
      <c r="F475" s="49"/>
      <c r="G475" s="49"/>
      <c r="H475" s="49"/>
      <c r="I475" s="49"/>
    </row>
    <row r="476" spans="2:9">
      <c r="B476" s="170"/>
      <c r="C476" s="49"/>
      <c r="D476" s="49"/>
      <c r="E476" s="49"/>
      <c r="F476" s="49"/>
      <c r="G476" s="49"/>
      <c r="H476" s="49"/>
      <c r="I476" s="49"/>
    </row>
    <row r="477" spans="2:9">
      <c r="B477" s="170"/>
      <c r="C477" s="49"/>
      <c r="D477" s="49"/>
      <c r="E477" s="49"/>
      <c r="F477" s="49"/>
      <c r="G477" s="49"/>
      <c r="H477" s="49"/>
      <c r="I477" s="49"/>
    </row>
    <row r="478" spans="2:9">
      <c r="B478" s="170"/>
      <c r="C478" s="49"/>
      <c r="D478" s="49"/>
      <c r="E478" s="49"/>
      <c r="F478" s="49"/>
      <c r="G478" s="49"/>
      <c r="H478" s="49"/>
      <c r="I478" s="49"/>
    </row>
    <row r="479" spans="2:9">
      <c r="B479" s="170"/>
      <c r="C479" s="49"/>
      <c r="D479" s="49"/>
      <c r="E479" s="49"/>
      <c r="F479" s="49"/>
      <c r="G479" s="49"/>
      <c r="H479" s="49"/>
      <c r="I479" s="49"/>
    </row>
    <row r="480" spans="2:9">
      <c r="B480" s="170"/>
      <c r="C480" s="49"/>
      <c r="D480" s="49"/>
      <c r="E480" s="49"/>
      <c r="F480" s="49"/>
      <c r="G480" s="49"/>
      <c r="H480" s="49"/>
      <c r="I480" s="49"/>
    </row>
    <row r="481" spans="2:9">
      <c r="B481" s="170"/>
      <c r="C481" s="49"/>
      <c r="D481" s="49"/>
      <c r="E481" s="49"/>
      <c r="F481" s="49"/>
      <c r="G481" s="49"/>
      <c r="H481" s="49"/>
      <c r="I481" s="49"/>
    </row>
    <row r="482" spans="2:9">
      <c r="B482" s="170"/>
      <c r="C482" s="49"/>
      <c r="D482" s="49"/>
      <c r="E482" s="49"/>
      <c r="F482" s="49"/>
      <c r="G482" s="49"/>
      <c r="H482" s="49"/>
      <c r="I482" s="49"/>
    </row>
    <row r="483" spans="2:9">
      <c r="B483" s="170"/>
      <c r="C483" s="49"/>
      <c r="D483" s="49"/>
      <c r="E483" s="49"/>
      <c r="F483" s="49"/>
      <c r="G483" s="49"/>
      <c r="H483" s="49"/>
      <c r="I483" s="49"/>
    </row>
    <row r="484" spans="2:9">
      <c r="B484" s="170"/>
      <c r="C484" s="49"/>
      <c r="D484" s="49"/>
      <c r="E484" s="49"/>
      <c r="F484" s="49"/>
      <c r="G484" s="49"/>
      <c r="H484" s="49"/>
      <c r="I484" s="49"/>
    </row>
    <row r="485" spans="2:9">
      <c r="B485" s="170"/>
      <c r="C485" s="49"/>
      <c r="D485" s="49"/>
      <c r="E485" s="49"/>
      <c r="F485" s="49"/>
      <c r="G485" s="49"/>
      <c r="H485" s="49"/>
      <c r="I485" s="49"/>
    </row>
    <row r="486" spans="2:9">
      <c r="B486" s="170"/>
      <c r="C486" s="49"/>
      <c r="D486" s="49"/>
      <c r="E486" s="49"/>
      <c r="F486" s="49"/>
      <c r="G486" s="49"/>
      <c r="H486" s="49"/>
      <c r="I486" s="49"/>
    </row>
    <row r="487" spans="2:9">
      <c r="B487" s="170"/>
      <c r="C487" s="49"/>
      <c r="D487" s="49"/>
      <c r="E487" s="49"/>
      <c r="F487" s="49"/>
      <c r="G487" s="49"/>
      <c r="H487" s="49"/>
      <c r="I487" s="49"/>
    </row>
    <row r="488" spans="2:9">
      <c r="B488" s="170"/>
      <c r="C488" s="49"/>
      <c r="D488" s="49"/>
      <c r="E488" s="49"/>
      <c r="F488" s="49"/>
      <c r="G488" s="49"/>
      <c r="H488" s="49"/>
      <c r="I488" s="49"/>
    </row>
    <row r="489" spans="2:9">
      <c r="B489" s="170"/>
      <c r="C489" s="49"/>
      <c r="D489" s="49"/>
      <c r="E489" s="49"/>
      <c r="F489" s="49"/>
      <c r="G489" s="49"/>
      <c r="H489" s="49"/>
      <c r="I489" s="49"/>
    </row>
    <row r="490" spans="2:9">
      <c r="B490" s="170"/>
      <c r="C490" s="49"/>
      <c r="D490" s="49"/>
      <c r="E490" s="49"/>
      <c r="F490" s="49"/>
      <c r="G490" s="49"/>
      <c r="H490" s="49"/>
      <c r="I490" s="49"/>
    </row>
    <row r="491" spans="2:9">
      <c r="B491" s="170"/>
      <c r="C491" s="49"/>
      <c r="D491" s="49"/>
      <c r="E491" s="49"/>
      <c r="F491" s="49"/>
      <c r="G491" s="49"/>
      <c r="H491" s="49"/>
      <c r="I491" s="49"/>
    </row>
    <row r="492" spans="2:9">
      <c r="B492" s="170"/>
      <c r="C492" s="49"/>
      <c r="D492" s="49"/>
      <c r="E492" s="49"/>
      <c r="F492" s="49"/>
      <c r="G492" s="49"/>
      <c r="H492" s="49"/>
      <c r="I492" s="49"/>
    </row>
    <row r="493" spans="2:9">
      <c r="B493" s="170"/>
      <c r="C493" s="49"/>
      <c r="D493" s="49"/>
      <c r="E493" s="49"/>
      <c r="F493" s="49"/>
      <c r="G493" s="49"/>
      <c r="H493" s="49"/>
      <c r="I493" s="49"/>
    </row>
    <row r="494" spans="2:9">
      <c r="B494" s="170"/>
      <c r="C494" s="49"/>
      <c r="D494" s="49"/>
      <c r="E494" s="49"/>
      <c r="F494" s="49"/>
      <c r="G494" s="49"/>
      <c r="H494" s="49"/>
      <c r="I494" s="49"/>
    </row>
    <row r="495" spans="2:9">
      <c r="B495" s="170"/>
      <c r="C495" s="49"/>
      <c r="D495" s="49"/>
      <c r="E495" s="49"/>
      <c r="F495" s="49"/>
      <c r="G495" s="49"/>
      <c r="H495" s="49"/>
      <c r="I495" s="49"/>
    </row>
    <row r="496" spans="2:9">
      <c r="B496" s="170"/>
      <c r="C496" s="49"/>
      <c r="D496" s="49"/>
      <c r="E496" s="49"/>
      <c r="F496" s="49"/>
      <c r="G496" s="49"/>
      <c r="H496" s="49"/>
      <c r="I496" s="49"/>
    </row>
    <row r="497" spans="2:9">
      <c r="B497" s="170"/>
      <c r="C497" s="49"/>
      <c r="D497" s="49"/>
      <c r="E497" s="49"/>
      <c r="F497" s="49"/>
      <c r="G497" s="49"/>
      <c r="H497" s="49"/>
      <c r="I497" s="49"/>
    </row>
    <row r="498" spans="2:9">
      <c r="B498" s="170"/>
      <c r="C498" s="49"/>
      <c r="D498" s="49"/>
      <c r="E498" s="49"/>
      <c r="F498" s="49"/>
      <c r="G498" s="49"/>
      <c r="H498" s="49"/>
      <c r="I498" s="49"/>
    </row>
    <row r="499" spans="2:9">
      <c r="B499" s="170"/>
      <c r="C499" s="49"/>
      <c r="D499" s="49"/>
      <c r="E499" s="49"/>
      <c r="F499" s="49"/>
      <c r="G499" s="49"/>
      <c r="H499" s="49"/>
      <c r="I499" s="49"/>
    </row>
    <row r="500" spans="2:9">
      <c r="B500" s="170"/>
      <c r="C500" s="49"/>
      <c r="D500" s="49"/>
      <c r="E500" s="49"/>
      <c r="F500" s="49"/>
      <c r="G500" s="49"/>
      <c r="H500" s="49"/>
      <c r="I500" s="49"/>
    </row>
    <row r="501" spans="2:9">
      <c r="B501" s="170"/>
      <c r="C501" s="49"/>
      <c r="D501" s="49"/>
      <c r="E501" s="49"/>
      <c r="F501" s="49"/>
      <c r="G501" s="49"/>
      <c r="H501" s="49"/>
      <c r="I501" s="49"/>
    </row>
    <row r="502" spans="2:9">
      <c r="B502" s="170"/>
      <c r="C502" s="49"/>
      <c r="D502" s="49"/>
      <c r="E502" s="49"/>
      <c r="F502" s="49"/>
      <c r="G502" s="49"/>
      <c r="H502" s="49"/>
      <c r="I502" s="49"/>
    </row>
    <row r="503" spans="2:9">
      <c r="B503" s="170"/>
      <c r="C503" s="49"/>
      <c r="D503" s="49"/>
      <c r="E503" s="49"/>
      <c r="F503" s="49"/>
      <c r="G503" s="49"/>
      <c r="H503" s="49"/>
      <c r="I503" s="49"/>
    </row>
    <row r="504" spans="2:9">
      <c r="B504" s="170"/>
      <c r="C504" s="49"/>
      <c r="D504" s="49"/>
      <c r="E504" s="49"/>
      <c r="F504" s="49"/>
      <c r="G504" s="49"/>
      <c r="H504" s="49"/>
      <c r="I504" s="49"/>
    </row>
    <row r="505" spans="2:9">
      <c r="B505" s="170"/>
      <c r="C505" s="49"/>
      <c r="D505" s="49"/>
      <c r="E505" s="49"/>
      <c r="F505" s="49"/>
      <c r="G505" s="49"/>
      <c r="H505" s="49"/>
      <c r="I505" s="49"/>
    </row>
    <row r="506" spans="2:9">
      <c r="B506" s="170"/>
      <c r="C506" s="49"/>
      <c r="D506" s="49"/>
      <c r="E506" s="49"/>
      <c r="F506" s="49"/>
      <c r="G506" s="49"/>
      <c r="H506" s="49"/>
      <c r="I506" s="49"/>
    </row>
    <row r="507" spans="2:9">
      <c r="B507" s="170"/>
      <c r="C507" s="49"/>
      <c r="D507" s="49"/>
      <c r="E507" s="49"/>
      <c r="F507" s="49"/>
      <c r="G507" s="49"/>
      <c r="H507" s="49"/>
      <c r="I507" s="49"/>
    </row>
    <row r="508" spans="2:9">
      <c r="B508" s="170"/>
      <c r="C508" s="49"/>
      <c r="D508" s="49"/>
      <c r="E508" s="49"/>
      <c r="F508" s="49"/>
      <c r="G508" s="49"/>
      <c r="H508" s="49"/>
      <c r="I508" s="49"/>
    </row>
    <row r="509" spans="2:9">
      <c r="B509" s="170"/>
      <c r="C509" s="49"/>
      <c r="D509" s="49"/>
      <c r="E509" s="49"/>
      <c r="F509" s="49"/>
      <c r="G509" s="49"/>
      <c r="H509" s="49"/>
      <c r="I509" s="49"/>
    </row>
    <row r="510" spans="2:9">
      <c r="B510" s="170"/>
      <c r="C510" s="49"/>
      <c r="D510" s="49"/>
      <c r="E510" s="49"/>
      <c r="F510" s="49"/>
      <c r="G510" s="49"/>
      <c r="H510" s="49"/>
      <c r="I510" s="49"/>
    </row>
    <row r="511" spans="2:9">
      <c r="B511" s="170"/>
      <c r="C511" s="49"/>
      <c r="D511" s="49"/>
      <c r="E511" s="49"/>
      <c r="F511" s="49"/>
      <c r="G511" s="49"/>
      <c r="H511" s="49"/>
      <c r="I511" s="49"/>
    </row>
    <row r="512" spans="2:9">
      <c r="B512" s="170"/>
      <c r="C512" s="49"/>
      <c r="D512" s="49"/>
      <c r="E512" s="49"/>
      <c r="F512" s="49"/>
      <c r="G512" s="49"/>
      <c r="H512" s="49"/>
      <c r="I512" s="49"/>
    </row>
    <row r="513" spans="1:26">
      <c r="A513" s="171"/>
      <c r="B513" s="170"/>
      <c r="C513" s="49"/>
      <c r="D513" s="49"/>
      <c r="E513" s="49"/>
      <c r="F513" s="49"/>
      <c r="G513" s="49"/>
      <c r="H513" s="49"/>
      <c r="I513" s="49"/>
    </row>
    <row r="514" spans="1:26">
      <c r="B514" s="170"/>
      <c r="C514" s="49"/>
      <c r="D514" s="49"/>
      <c r="E514" s="49"/>
      <c r="F514" s="49"/>
      <c r="G514" s="49"/>
      <c r="H514" s="49"/>
      <c r="I514" s="49"/>
    </row>
    <row r="515" spans="1:26">
      <c r="B515" s="170"/>
      <c r="C515" s="49"/>
      <c r="D515" s="49"/>
      <c r="E515" s="49"/>
      <c r="F515" s="49"/>
      <c r="G515" s="49"/>
      <c r="H515" s="49"/>
      <c r="I515" s="49"/>
    </row>
    <row r="516" spans="1:26">
      <c r="B516" s="170"/>
      <c r="C516" s="49"/>
      <c r="D516" s="49"/>
      <c r="E516" s="49"/>
      <c r="F516" s="49"/>
      <c r="G516" s="49"/>
      <c r="H516" s="49"/>
      <c r="I516" s="49"/>
    </row>
    <row r="517" spans="1:26">
      <c r="B517" s="170"/>
      <c r="C517" s="49"/>
      <c r="D517" s="49"/>
      <c r="E517" s="49"/>
      <c r="F517" s="49"/>
      <c r="G517" s="49"/>
      <c r="H517" s="49"/>
      <c r="I517" s="49"/>
    </row>
    <row r="518" spans="1:26">
      <c r="B518" s="170"/>
      <c r="C518" s="49"/>
      <c r="D518" s="49"/>
      <c r="E518" s="49"/>
      <c r="F518" s="49"/>
      <c r="G518" s="49"/>
      <c r="H518" s="49"/>
      <c r="I518" s="49"/>
    </row>
    <row r="519" spans="1:26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2:26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2:26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2:26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2:26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2:26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2:26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2:26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2:26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2:26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2:26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2:26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2:26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2:26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2:26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2:26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2:26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2:26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2:26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2:26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2:26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2:26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2:26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2:26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2:26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2:26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2:26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2:26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2:26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2:26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2:26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2:26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2:26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2:26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2:26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2:26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2:26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2:26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2:26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2:26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2:26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2:26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2:26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2:26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2:26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2:26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2:26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2:26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2:26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2:26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2:26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2:26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2:26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2:26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2:26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2:26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2:26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2:26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2:26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2:26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2:26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2:26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2:26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2:26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2:26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2:26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2:26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2:26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2:26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2:26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2:26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2:26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2:26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2:26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2:26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2:26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2:26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2:26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2:26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2:26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2:26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2:26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2:26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2:26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2:26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2:26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2:26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2:26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2:26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2:26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2:26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2:26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2:26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2:26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2:26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2:26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2:26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2:26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2:26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2:26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2:26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2:26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2:26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2:26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2:26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2:26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2:26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2:26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2:26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2:26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2:26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2:26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2:26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2:26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2:26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2:26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2:26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2:26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2:26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2:26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2:26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2:26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2:26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2:26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2:26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2:26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2:26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2:26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2:26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2:26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2:26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2:26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2:26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2:26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2:26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2:26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2:26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2:26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2:26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2:26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2:26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2:26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2:26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2:26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2:26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2:26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2:26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2:26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2:26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2:26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2:26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2:26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2:26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2:26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2:26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2:26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2:26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2:26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2:26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2:26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2:26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2:26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2:26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2:26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2:26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2:26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2:26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2:26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2:26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2:26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2:26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2:26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2:26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2:26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2:26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2:26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2:26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2:26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2:26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2:26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2:26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2:26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2:26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2:26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2:26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2:26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2:26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2:26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2:26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2:26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2:26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2:26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2:26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2:26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2:26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2:26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2:26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2:26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2:26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2:26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2:26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2:26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2:26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2:26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2:26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2:26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2:26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2:26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2:26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2:26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2:26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2:26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2:26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2:26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2:26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2:26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2:26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2:26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2:26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2:26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2:26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2:26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2:26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2:26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2:26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2:26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2:26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2:26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2:26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2:26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2:26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2:26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2:26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2:26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2:26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2:26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2:26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2:26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2:26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2:26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2:26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2:26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2:26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2:26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2:26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2:26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2:26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2:26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2:26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2:26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2:26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2:26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2:26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2:26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2:26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2:26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2:26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2:26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2:26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2:26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2:26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2:26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2:26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2:26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2:26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2:26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2:26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2:26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2:26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2:26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2:26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2:26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2:26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2:26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2:26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2:26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2:26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2:26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2:26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2:26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2:26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2:26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2:26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2:26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2:26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2:26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2:26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2:26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2:26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2:26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2:26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2:26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2:26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2:26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2:26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2:26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2:26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2:26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2:26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2:26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2:26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2:26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2:26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2:26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2:26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2:26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2:26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2:26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2:26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2:26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2:26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2:26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2:26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2:26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2:26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2:26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2:26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2:26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2:26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2:26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2:26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2:26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2:26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2:26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2:26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2:26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2:26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2:26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2:26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2:26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2:26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2:26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2:26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2:26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2:26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2:26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2:26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2:26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2:26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2:26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2:26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2:26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2:26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2:26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2:26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2:26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2:26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2:26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2:26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2:26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2:26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2:26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2:26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2:26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2:26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2:26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2:26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2:26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2:26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2:26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2:26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2:26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2:26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2:26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2:26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2:26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2:26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2:26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2:26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2:26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</sheetData>
  <pageMargins left="0.75" right="0.75" top="1" bottom="1" header="0.5" footer="0.5"/>
  <pageSetup scale="3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6F7-A743-4C68-810F-10B5BF278CAE}">
  <sheetPr codeName="Sheet47"/>
  <dimension ref="A1:X887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3" width="20.5" customWidth="1"/>
    <col min="4" max="4" width="5.5" customWidth="1"/>
    <col min="5" max="7" width="12.5" customWidth="1"/>
  </cols>
  <sheetData>
    <row r="1" spans="1:2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</row>
    <row r="2" spans="1:24" s="78" customFormat="1" ht="18">
      <c r="A2" s="77"/>
      <c r="B2" s="84" t="s">
        <v>1245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2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</row>
    <row r="4" spans="1:2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</row>
    <row r="5" spans="1:24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</row>
    <row r="6" spans="1:24">
      <c r="A6" s="49"/>
      <c r="B6" s="136" t="s">
        <v>1246</v>
      </c>
      <c r="C6" s="59" t="s">
        <v>1247</v>
      </c>
      <c r="D6" s="59"/>
      <c r="E6" s="59"/>
      <c r="F6" s="59"/>
      <c r="G6" s="59"/>
      <c r="H6" s="59"/>
      <c r="I6" s="59"/>
      <c r="J6" s="59"/>
      <c r="K6" s="58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</row>
    <row r="7" spans="1:24" ht="16" thickBot="1">
      <c r="A7" s="49"/>
      <c r="B7" s="137" t="s">
        <v>1248</v>
      </c>
      <c r="C7" s="56" t="s">
        <v>1249</v>
      </c>
      <c r="D7" s="56"/>
      <c r="E7" s="56"/>
      <c r="F7" s="56"/>
      <c r="G7" s="56"/>
      <c r="H7" s="56"/>
      <c r="I7" s="56"/>
      <c r="J7" s="56"/>
      <c r="K7" s="55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</row>
    <row r="8" spans="1:24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</row>
    <row r="9" spans="1:24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</row>
    <row r="10" spans="1:24">
      <c r="A10" s="49"/>
      <c r="B10" s="49" t="s">
        <v>1250</v>
      </c>
      <c r="C10" s="49"/>
      <c r="D10" s="14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</row>
    <row r="11" spans="1:24">
      <c r="A11" s="49"/>
      <c r="B11" s="49" t="s">
        <v>1251</v>
      </c>
      <c r="C11" s="49"/>
      <c r="D11" s="140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</row>
    <row r="12" spans="1:24">
      <c r="A12" s="49"/>
      <c r="B12" s="49"/>
      <c r="C12" s="49"/>
      <c r="D12" s="168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</row>
    <row r="13" spans="1:24">
      <c r="A13" s="49"/>
      <c r="B13" s="49"/>
      <c r="C13" s="49"/>
      <c r="D13" s="168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</row>
    <row r="14" spans="1:24">
      <c r="A14" s="49"/>
      <c r="B14" s="216" t="s">
        <v>1252</v>
      </c>
      <c r="C14" s="217">
        <v>0.05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</row>
    <row r="15" spans="1:24">
      <c r="A15" s="49"/>
      <c r="B15" s="216" t="s">
        <v>1254</v>
      </c>
      <c r="C15" s="218">
        <v>50000</v>
      </c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</row>
    <row r="16" spans="1:24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14" ht="14.5" customHeight="1">
      <c r="A17" s="49"/>
      <c r="B17" s="108" t="s">
        <v>4</v>
      </c>
      <c r="C17" s="108" t="s">
        <v>1253</v>
      </c>
      <c r="D17" s="128" t="s">
        <v>1170</v>
      </c>
      <c r="E17" s="49"/>
      <c r="F17" s="49"/>
      <c r="G17" s="49"/>
      <c r="H17" s="49"/>
      <c r="I17" s="49"/>
      <c r="J17" s="49"/>
      <c r="K17" s="49"/>
      <c r="L17" s="49"/>
      <c r="M17" s="49"/>
    </row>
    <row r="18" spans="1:14" ht="14.5" customHeight="1">
      <c r="A18" s="167"/>
      <c r="B18" s="223">
        <v>44196</v>
      </c>
      <c r="C18" s="225">
        <f>-$C$15</f>
        <v>-50000</v>
      </c>
      <c r="D18" s="170"/>
      <c r="E18" s="49"/>
      <c r="F18" s="49"/>
      <c r="G18" s="49"/>
      <c r="H18" s="49"/>
      <c r="I18" s="49"/>
      <c r="J18" s="49"/>
      <c r="K18" s="49"/>
      <c r="L18" s="49"/>
      <c r="M18" s="49"/>
    </row>
    <row r="19" spans="1:14" ht="14.5" customHeight="1">
      <c r="A19" s="49"/>
      <c r="B19" s="224">
        <f>EOMONTH(B18,12)</f>
        <v>44561</v>
      </c>
      <c r="C19" s="220">
        <v>10000</v>
      </c>
      <c r="D19" s="170"/>
      <c r="E19" s="49"/>
      <c r="F19" s="49"/>
      <c r="G19" s="49"/>
      <c r="H19" s="49"/>
      <c r="I19" s="49"/>
      <c r="J19" s="49"/>
      <c r="K19" s="49"/>
      <c r="L19" s="49"/>
      <c r="M19" s="49"/>
    </row>
    <row r="20" spans="1:14" ht="14.5" customHeight="1">
      <c r="A20" s="49"/>
      <c r="B20" s="224">
        <f t="shared" ref="B20:B27" si="0">EOMONTH(B19,12)</f>
        <v>44926</v>
      </c>
      <c r="C20" s="220">
        <v>12000</v>
      </c>
      <c r="D20" s="170"/>
      <c r="E20" s="49"/>
      <c r="F20" s="49"/>
      <c r="G20" s="49"/>
      <c r="H20" s="49"/>
      <c r="I20" s="49"/>
      <c r="J20" s="49"/>
      <c r="K20" s="49"/>
      <c r="L20" s="49"/>
      <c r="M20" s="49"/>
    </row>
    <row r="21" spans="1:14" ht="14.5" customHeight="1">
      <c r="A21" s="49"/>
      <c r="B21" s="224">
        <f t="shared" si="0"/>
        <v>45291</v>
      </c>
      <c r="C21" s="220">
        <v>8000</v>
      </c>
      <c r="D21" s="170"/>
      <c r="E21" s="49"/>
      <c r="F21" s="49"/>
      <c r="G21" s="49"/>
      <c r="H21" s="49"/>
      <c r="I21" s="49"/>
      <c r="J21" s="49"/>
      <c r="K21" s="49"/>
      <c r="L21" s="49"/>
      <c r="M21" s="49"/>
    </row>
    <row r="22" spans="1:14" ht="14.5" customHeight="1">
      <c r="A22" s="49"/>
      <c r="B22" s="224">
        <f t="shared" si="0"/>
        <v>45657</v>
      </c>
      <c r="C22" s="220">
        <v>7500</v>
      </c>
      <c r="D22" s="170"/>
      <c r="E22" s="49"/>
      <c r="F22" s="49"/>
      <c r="G22" s="49"/>
      <c r="H22" s="49"/>
      <c r="I22" s="49"/>
      <c r="J22" s="49"/>
      <c r="K22" s="49"/>
      <c r="L22" s="49"/>
      <c r="M22" s="49"/>
      <c r="N22" s="49"/>
    </row>
    <row r="23" spans="1:14" ht="14.5" customHeight="1">
      <c r="A23" s="49"/>
      <c r="B23" s="224">
        <f t="shared" si="0"/>
        <v>46022</v>
      </c>
      <c r="C23" s="220">
        <v>9000</v>
      </c>
      <c r="D23" s="170"/>
      <c r="E23" s="49"/>
      <c r="F23" s="49"/>
      <c r="G23" s="49"/>
      <c r="H23" s="49"/>
      <c r="I23" s="49"/>
      <c r="J23" s="49"/>
      <c r="K23" s="49"/>
      <c r="L23" s="49"/>
      <c r="M23" s="49"/>
      <c r="N23" s="49"/>
    </row>
    <row r="24" spans="1:14" ht="14.5" customHeight="1">
      <c r="A24" s="49"/>
      <c r="B24" s="224">
        <f t="shared" si="0"/>
        <v>46387</v>
      </c>
      <c r="C24" s="220">
        <v>10000</v>
      </c>
      <c r="D24" s="170"/>
      <c r="E24" s="49"/>
      <c r="F24" s="49"/>
      <c r="G24" s="49"/>
      <c r="H24" s="49"/>
      <c r="I24" s="49"/>
      <c r="J24" s="49"/>
      <c r="K24" s="49"/>
      <c r="L24" s="49"/>
      <c r="M24" s="49"/>
      <c r="N24" s="49"/>
    </row>
    <row r="25" spans="1:14" ht="14.5" customHeight="1">
      <c r="A25" s="49"/>
      <c r="B25" s="224">
        <f t="shared" si="0"/>
        <v>46752</v>
      </c>
      <c r="C25" s="220">
        <v>8500</v>
      </c>
      <c r="D25" s="170"/>
      <c r="E25" s="49"/>
      <c r="F25" s="49"/>
      <c r="G25" s="49"/>
      <c r="H25" s="49"/>
      <c r="I25" s="49"/>
      <c r="J25" s="49"/>
      <c r="K25" s="49"/>
      <c r="L25" s="49"/>
      <c r="M25" s="49"/>
      <c r="N25" s="49"/>
    </row>
    <row r="26" spans="1:14" ht="14.5" customHeight="1">
      <c r="A26" s="49"/>
      <c r="B26" s="224">
        <f t="shared" si="0"/>
        <v>47118</v>
      </c>
      <c r="C26" s="220">
        <v>7000</v>
      </c>
      <c r="D26" s="170"/>
      <c r="E26" s="49"/>
      <c r="F26" s="49"/>
      <c r="G26" s="49"/>
      <c r="H26" s="49"/>
      <c r="I26" s="49"/>
      <c r="J26" s="49"/>
      <c r="K26" s="49"/>
      <c r="L26" s="49"/>
      <c r="M26" s="49"/>
      <c r="N26" s="49"/>
    </row>
    <row r="27" spans="1:14" ht="14.5" customHeight="1">
      <c r="A27" s="49"/>
      <c r="B27" s="224">
        <f t="shared" si="0"/>
        <v>47483</v>
      </c>
      <c r="C27" s="220">
        <v>6500</v>
      </c>
      <c r="D27" s="170"/>
      <c r="E27" s="49"/>
      <c r="F27" s="49"/>
      <c r="G27" s="49"/>
      <c r="H27" s="49"/>
      <c r="I27" s="49"/>
      <c r="J27" s="49"/>
      <c r="K27" s="49"/>
      <c r="L27" s="49"/>
      <c r="M27" s="49"/>
      <c r="N27" s="49"/>
    </row>
    <row r="28" spans="1:14" ht="16" thickBot="1">
      <c r="A28" s="49"/>
      <c r="B28" s="221" t="s">
        <v>1256</v>
      </c>
      <c r="C28" s="222"/>
      <c r="D28" s="49"/>
      <c r="E28" s="49"/>
      <c r="F28" s="49"/>
      <c r="G28" s="49"/>
      <c r="H28" s="49"/>
      <c r="I28" s="49"/>
      <c r="J28" s="49"/>
    </row>
    <row r="29" spans="1:14">
      <c r="A29" s="49"/>
      <c r="B29" s="170"/>
      <c r="C29" s="49"/>
      <c r="D29" s="49"/>
      <c r="E29" s="49"/>
      <c r="F29" s="49"/>
      <c r="G29" s="49"/>
      <c r="H29" s="49"/>
      <c r="I29" s="49"/>
      <c r="J29" s="49"/>
    </row>
    <row r="30" spans="1:14">
      <c r="A30" s="49"/>
      <c r="B30" s="170"/>
      <c r="C30" s="49"/>
      <c r="D30" s="49"/>
      <c r="E30" s="49"/>
      <c r="F30" s="49"/>
      <c r="G30" s="49"/>
      <c r="H30" s="49"/>
      <c r="I30" s="49"/>
      <c r="J30" s="49"/>
    </row>
    <row r="31" spans="1:14">
      <c r="A31" s="49"/>
      <c r="B31" s="170"/>
      <c r="C31" s="49"/>
      <c r="D31" s="49"/>
      <c r="E31" s="49"/>
      <c r="F31" s="49"/>
      <c r="G31" s="49"/>
      <c r="H31" s="49"/>
      <c r="I31" s="49"/>
      <c r="J31" s="49"/>
    </row>
    <row r="32" spans="1:14">
      <c r="A32" s="49"/>
      <c r="B32" s="108" t="s">
        <v>4</v>
      </c>
      <c r="C32" s="108" t="s">
        <v>1253</v>
      </c>
      <c r="D32" s="49"/>
      <c r="E32" s="49"/>
      <c r="F32" s="49"/>
      <c r="G32" s="49"/>
      <c r="H32" s="49"/>
      <c r="I32" s="49"/>
      <c r="J32" s="49"/>
    </row>
    <row r="33" spans="1:10">
      <c r="A33" s="49"/>
      <c r="B33" s="223">
        <v>44196</v>
      </c>
      <c r="C33" s="225">
        <f>-$C$15</f>
        <v>-50000</v>
      </c>
      <c r="D33" s="49"/>
      <c r="E33" s="49"/>
      <c r="F33" s="49"/>
      <c r="G33" s="49"/>
      <c r="H33" s="49"/>
      <c r="I33" s="49"/>
      <c r="J33" s="49"/>
    </row>
    <row r="34" spans="1:10">
      <c r="A34" s="49"/>
      <c r="B34" s="224">
        <f>EOMONTH(B33,7)</f>
        <v>44408</v>
      </c>
      <c r="C34" s="220">
        <v>10000</v>
      </c>
      <c r="D34" s="49"/>
      <c r="E34" s="49"/>
      <c r="F34" s="49"/>
      <c r="G34" s="49"/>
      <c r="H34" s="49"/>
      <c r="I34" s="49"/>
      <c r="J34" s="49"/>
    </row>
    <row r="35" spans="1:10">
      <c r="A35" s="49"/>
      <c r="B35" s="224">
        <f>EOMONTH(B34,10)</f>
        <v>44712</v>
      </c>
      <c r="C35" s="220">
        <v>12000</v>
      </c>
      <c r="D35" s="49"/>
      <c r="E35" s="49"/>
      <c r="F35" s="49"/>
      <c r="G35" s="49"/>
      <c r="H35" s="49"/>
      <c r="I35" s="49"/>
      <c r="J35" s="49"/>
    </row>
    <row r="36" spans="1:10">
      <c r="A36" s="49"/>
      <c r="B36" s="224">
        <f>EOMONTH(B35,10)</f>
        <v>45016</v>
      </c>
      <c r="C36" s="220">
        <v>8000</v>
      </c>
      <c r="D36" s="49"/>
      <c r="E36" s="49"/>
      <c r="F36" s="49"/>
      <c r="G36" s="49"/>
      <c r="H36" s="49"/>
      <c r="I36" s="49"/>
      <c r="J36" s="49"/>
    </row>
    <row r="37" spans="1:10">
      <c r="A37" s="49"/>
      <c r="B37" s="224">
        <f>EOMONTH(B36,18)</f>
        <v>45565</v>
      </c>
      <c r="C37" s="220">
        <v>7500</v>
      </c>
      <c r="D37" s="49"/>
      <c r="E37" s="49"/>
      <c r="F37" s="49"/>
      <c r="G37" s="49"/>
      <c r="H37" s="49"/>
      <c r="I37" s="49"/>
      <c r="J37" s="49"/>
    </row>
    <row r="38" spans="1:10">
      <c r="A38" s="49"/>
      <c r="B38" s="224">
        <f>EOMONTH(B37,7)</f>
        <v>45777</v>
      </c>
      <c r="C38" s="220">
        <v>9000</v>
      </c>
      <c r="D38" s="49"/>
      <c r="E38" s="49"/>
      <c r="F38" s="49"/>
      <c r="G38" s="49"/>
      <c r="H38" s="49"/>
      <c r="I38" s="49"/>
      <c r="J38" s="49"/>
    </row>
    <row r="39" spans="1:10">
      <c r="A39" s="49"/>
      <c r="B39" s="224">
        <f>EOMONTH(B38,15)</f>
        <v>46234</v>
      </c>
      <c r="C39" s="220">
        <v>10000</v>
      </c>
      <c r="D39" s="49"/>
      <c r="E39" s="49"/>
      <c r="F39" s="49"/>
      <c r="G39" s="49"/>
      <c r="H39" s="49"/>
      <c r="I39" s="49"/>
      <c r="J39" s="49"/>
    </row>
    <row r="40" spans="1:10">
      <c r="A40" s="49"/>
      <c r="B40" s="224">
        <f>EOMONTH(B39,9)</f>
        <v>46507</v>
      </c>
      <c r="C40" s="220">
        <v>8500</v>
      </c>
      <c r="D40" s="49"/>
      <c r="E40" s="49"/>
      <c r="F40" s="49"/>
      <c r="G40" s="49"/>
      <c r="H40" s="49"/>
      <c r="I40" s="49"/>
      <c r="J40" s="49"/>
    </row>
    <row r="41" spans="1:10">
      <c r="A41" s="49"/>
      <c r="B41" s="224">
        <f>EOMONTH(B40,18)</f>
        <v>47057</v>
      </c>
      <c r="C41" s="220">
        <v>7000</v>
      </c>
      <c r="D41" s="49"/>
      <c r="E41" s="49"/>
      <c r="F41" s="49"/>
      <c r="G41" s="49"/>
      <c r="H41" s="49"/>
      <c r="I41" s="49"/>
      <c r="J41" s="49"/>
    </row>
    <row r="42" spans="1:10">
      <c r="A42" s="49"/>
      <c r="B42" s="224">
        <f>EOMONTH(B41,9)</f>
        <v>47330</v>
      </c>
      <c r="C42" s="220">
        <v>6500</v>
      </c>
      <c r="D42" s="49"/>
      <c r="E42" s="49"/>
      <c r="F42" s="49"/>
      <c r="G42" s="49"/>
      <c r="H42" s="49"/>
      <c r="I42" s="49"/>
      <c r="J42" s="49"/>
    </row>
    <row r="43" spans="1:10" ht="16" thickBot="1">
      <c r="A43" s="49"/>
      <c r="B43" s="221" t="s">
        <v>1257</v>
      </c>
      <c r="C43" s="222"/>
      <c r="D43" s="49"/>
      <c r="E43" s="49"/>
      <c r="F43" s="49"/>
      <c r="G43" s="49"/>
      <c r="H43" s="49"/>
      <c r="I43" s="49"/>
      <c r="J43" s="49"/>
    </row>
    <row r="44" spans="1:10">
      <c r="A44" s="49"/>
      <c r="B44" s="170"/>
      <c r="C44" s="49"/>
      <c r="D44" s="49"/>
      <c r="E44" s="49"/>
      <c r="F44" s="49"/>
      <c r="G44" s="49"/>
      <c r="H44" s="49"/>
      <c r="I44" s="49"/>
      <c r="J44" s="49"/>
    </row>
    <row r="45" spans="1:10">
      <c r="A45" s="49"/>
      <c r="B45" s="170"/>
      <c r="C45" s="49"/>
      <c r="D45" s="49"/>
      <c r="E45" s="49"/>
      <c r="F45" s="49"/>
      <c r="G45" s="49"/>
      <c r="H45" s="49"/>
      <c r="I45" s="49"/>
      <c r="J45" s="49"/>
    </row>
    <row r="46" spans="1:10">
      <c r="A46" s="49"/>
      <c r="B46" s="170"/>
      <c r="C46" s="49"/>
      <c r="D46" s="49"/>
      <c r="E46" s="49"/>
      <c r="F46" s="49"/>
      <c r="G46" s="49"/>
      <c r="H46" s="49"/>
      <c r="I46" s="49"/>
      <c r="J46" s="49"/>
    </row>
    <row r="47" spans="1:10">
      <c r="A47" s="49"/>
      <c r="B47" s="170"/>
      <c r="C47" s="49"/>
      <c r="D47" s="49"/>
      <c r="E47" s="49"/>
      <c r="F47" s="49"/>
      <c r="G47" s="49"/>
      <c r="H47" s="49"/>
      <c r="I47" s="49"/>
      <c r="J47" s="49"/>
    </row>
    <row r="48" spans="1:10">
      <c r="A48" s="49"/>
      <c r="B48" s="170"/>
      <c r="C48" s="49"/>
      <c r="D48" s="49"/>
      <c r="E48" s="49"/>
      <c r="F48" s="49"/>
      <c r="G48" s="49"/>
      <c r="H48" s="49"/>
      <c r="I48" s="49"/>
      <c r="J48" s="49"/>
    </row>
    <row r="49" spans="1:10">
      <c r="A49" s="49"/>
      <c r="B49" s="170"/>
      <c r="C49" s="49"/>
      <c r="D49" s="49"/>
      <c r="E49" s="49"/>
      <c r="F49" s="49"/>
      <c r="G49" s="49"/>
      <c r="H49" s="49"/>
      <c r="I49" s="49"/>
      <c r="J49" s="49"/>
    </row>
    <row r="50" spans="1:10">
      <c r="A50" s="49"/>
      <c r="B50" s="170"/>
      <c r="C50" s="49"/>
      <c r="D50" s="49"/>
      <c r="E50" s="49"/>
      <c r="F50" s="49"/>
      <c r="G50" s="49"/>
      <c r="H50" s="49"/>
      <c r="I50" s="49"/>
      <c r="J50" s="49"/>
    </row>
    <row r="51" spans="1:10">
      <c r="A51" s="49"/>
      <c r="B51" s="170"/>
      <c r="C51" s="49"/>
      <c r="D51" s="49"/>
      <c r="E51" s="49"/>
      <c r="F51" s="49"/>
      <c r="G51" s="49"/>
      <c r="H51" s="49"/>
      <c r="I51" s="49"/>
      <c r="J51" s="49"/>
    </row>
    <row r="52" spans="1:10">
      <c r="A52" s="49"/>
      <c r="B52" s="170"/>
      <c r="C52" s="49"/>
      <c r="D52" s="49"/>
      <c r="E52" s="49"/>
      <c r="F52" s="49"/>
      <c r="G52" s="49"/>
      <c r="H52" s="49"/>
      <c r="I52" s="49"/>
      <c r="J52" s="49"/>
    </row>
    <row r="53" spans="1:10">
      <c r="A53" s="49"/>
      <c r="B53" s="170"/>
      <c r="C53" s="49"/>
      <c r="D53" s="49"/>
      <c r="E53" s="49"/>
      <c r="F53" s="49"/>
      <c r="G53" s="49"/>
      <c r="H53" s="49"/>
      <c r="I53" s="49"/>
      <c r="J53" s="49"/>
    </row>
    <row r="54" spans="1:10">
      <c r="A54" s="49"/>
      <c r="B54" s="170"/>
      <c r="C54" s="49"/>
      <c r="D54" s="49"/>
      <c r="E54" s="49"/>
      <c r="F54" s="49"/>
      <c r="G54" s="49"/>
      <c r="H54" s="49"/>
      <c r="I54" s="49"/>
      <c r="J54" s="49"/>
    </row>
    <row r="55" spans="1:10">
      <c r="A55" s="49"/>
      <c r="B55" s="170"/>
      <c r="C55" s="49"/>
      <c r="D55" s="49"/>
      <c r="E55" s="49"/>
      <c r="F55" s="49"/>
      <c r="G55" s="49"/>
      <c r="H55" s="49"/>
      <c r="I55" s="49"/>
      <c r="J55" s="49"/>
    </row>
    <row r="56" spans="1:10">
      <c r="A56" s="49"/>
      <c r="B56" s="170"/>
      <c r="C56" s="49"/>
      <c r="D56" s="49"/>
      <c r="E56" s="49"/>
      <c r="F56" s="49"/>
      <c r="G56" s="49"/>
      <c r="H56" s="49"/>
      <c r="I56" s="49"/>
      <c r="J56" s="49"/>
    </row>
    <row r="57" spans="1:10">
      <c r="A57" s="49"/>
      <c r="B57" s="170"/>
      <c r="C57" s="49"/>
      <c r="D57" s="49"/>
      <c r="E57" s="49"/>
      <c r="F57" s="49"/>
      <c r="G57" s="49"/>
      <c r="H57" s="49"/>
      <c r="I57" s="49"/>
      <c r="J57" s="49"/>
    </row>
    <row r="58" spans="1:10">
      <c r="A58" s="49"/>
      <c r="B58" s="170"/>
      <c r="C58" s="49"/>
      <c r="D58" s="49"/>
      <c r="E58" s="49"/>
      <c r="F58" s="49"/>
      <c r="G58" s="49"/>
      <c r="H58" s="49"/>
      <c r="I58" s="49"/>
      <c r="J58" s="49"/>
    </row>
    <row r="59" spans="1:10">
      <c r="A59" s="49"/>
      <c r="B59" s="170"/>
      <c r="C59" s="49"/>
      <c r="D59" s="49"/>
      <c r="E59" s="49"/>
      <c r="F59" s="49"/>
      <c r="G59" s="49"/>
      <c r="H59" s="49"/>
      <c r="I59" s="49"/>
      <c r="J59" s="49"/>
    </row>
    <row r="60" spans="1:10">
      <c r="A60" s="49"/>
      <c r="B60" s="170"/>
      <c r="C60" s="49"/>
      <c r="D60" s="49"/>
      <c r="E60" s="49"/>
      <c r="F60" s="49"/>
      <c r="G60" s="49"/>
    </row>
    <row r="61" spans="1:10">
      <c r="A61" s="49"/>
      <c r="B61" s="170"/>
      <c r="C61" s="49"/>
      <c r="D61" s="49"/>
      <c r="E61" s="49"/>
      <c r="F61" s="49"/>
      <c r="G61" s="49"/>
    </row>
    <row r="62" spans="1:10">
      <c r="A62" s="49"/>
      <c r="B62" s="170"/>
      <c r="C62" s="49"/>
      <c r="D62" s="49"/>
      <c r="E62" s="49"/>
      <c r="F62" s="49"/>
      <c r="G62" s="49"/>
    </row>
    <row r="63" spans="1:10">
      <c r="A63" s="49"/>
      <c r="B63" s="170"/>
      <c r="C63" s="49"/>
      <c r="D63" s="49"/>
      <c r="E63" s="49"/>
      <c r="F63" s="49"/>
      <c r="G63" s="49"/>
    </row>
    <row r="64" spans="1:10">
      <c r="A64" s="49"/>
      <c r="B64" s="170"/>
      <c r="C64" s="49"/>
      <c r="D64" s="49"/>
      <c r="E64" s="49"/>
      <c r="F64" s="49"/>
      <c r="G64" s="49"/>
    </row>
    <row r="65" spans="1:7">
      <c r="A65" s="49"/>
      <c r="B65" s="170"/>
      <c r="C65" s="49"/>
      <c r="D65" s="49"/>
      <c r="E65" s="49"/>
      <c r="F65" s="49"/>
      <c r="G65" s="49"/>
    </row>
    <row r="66" spans="1:7">
      <c r="A66" s="49"/>
      <c r="B66" s="170"/>
      <c r="C66" s="49"/>
      <c r="D66" s="49"/>
      <c r="E66" s="49"/>
      <c r="F66" s="49"/>
      <c r="G66" s="49"/>
    </row>
    <row r="67" spans="1:7">
      <c r="A67" s="49"/>
      <c r="B67" s="170"/>
      <c r="C67" s="49"/>
      <c r="D67" s="49"/>
      <c r="E67" s="49"/>
      <c r="F67" s="49"/>
      <c r="G67" s="49"/>
    </row>
    <row r="68" spans="1:7">
      <c r="A68" s="49"/>
      <c r="B68" s="170"/>
      <c r="C68" s="49"/>
      <c r="D68" s="49"/>
      <c r="E68" s="49"/>
      <c r="F68" s="49"/>
      <c r="G68" s="49"/>
    </row>
    <row r="69" spans="1:7">
      <c r="A69" s="49"/>
      <c r="B69" s="170"/>
      <c r="C69" s="49"/>
      <c r="D69" s="49"/>
      <c r="E69" s="49"/>
      <c r="F69" s="49"/>
      <c r="G69" s="49"/>
    </row>
    <row r="70" spans="1:7">
      <c r="A70" s="49"/>
      <c r="B70" s="170"/>
      <c r="C70" s="49"/>
      <c r="D70" s="49"/>
      <c r="E70" s="49"/>
      <c r="F70" s="49"/>
      <c r="G70" s="49"/>
    </row>
    <row r="71" spans="1:7">
      <c r="A71" s="49"/>
      <c r="B71" s="170"/>
      <c r="C71" s="49"/>
      <c r="D71" s="49"/>
      <c r="E71" s="49"/>
      <c r="F71" s="49"/>
      <c r="G71" s="49"/>
    </row>
    <row r="72" spans="1:7">
      <c r="A72" s="49"/>
      <c r="B72" s="170"/>
      <c r="C72" s="49"/>
      <c r="D72" s="49"/>
      <c r="E72" s="49"/>
      <c r="F72" s="49"/>
      <c r="G72" s="49"/>
    </row>
    <row r="73" spans="1:7">
      <c r="A73" s="49"/>
      <c r="B73" s="170"/>
      <c r="C73" s="49"/>
      <c r="D73" s="49"/>
      <c r="E73" s="49"/>
      <c r="F73" s="49"/>
      <c r="G73" s="49"/>
    </row>
    <row r="74" spans="1:7">
      <c r="A74" s="49"/>
      <c r="B74" s="170"/>
      <c r="C74" s="49"/>
      <c r="D74" s="49"/>
      <c r="E74" s="49"/>
      <c r="F74" s="49"/>
      <c r="G74" s="49"/>
    </row>
    <row r="75" spans="1:7">
      <c r="A75" s="49"/>
      <c r="B75" s="170"/>
      <c r="C75" s="49"/>
      <c r="D75" s="49"/>
      <c r="E75" s="49"/>
      <c r="F75" s="49"/>
      <c r="G75" s="49"/>
    </row>
    <row r="76" spans="1:7">
      <c r="A76" s="49"/>
      <c r="B76" s="170"/>
      <c r="C76" s="49"/>
      <c r="D76" s="49"/>
      <c r="E76" s="49"/>
      <c r="F76" s="49"/>
      <c r="G76" s="49"/>
    </row>
    <row r="77" spans="1:7">
      <c r="A77" s="49"/>
      <c r="B77" s="170"/>
      <c r="C77" s="49"/>
      <c r="D77" s="49"/>
      <c r="E77" s="49"/>
      <c r="F77" s="49"/>
      <c r="G77" s="49"/>
    </row>
    <row r="78" spans="1:7">
      <c r="A78" s="49"/>
      <c r="B78" s="170"/>
      <c r="C78" s="49"/>
      <c r="D78" s="49"/>
      <c r="E78" s="49"/>
      <c r="F78" s="49"/>
      <c r="G78" s="49"/>
    </row>
    <row r="79" spans="1:7">
      <c r="A79" s="49"/>
      <c r="B79" s="170"/>
      <c r="C79" s="49"/>
      <c r="D79" s="49"/>
      <c r="E79" s="49"/>
      <c r="F79" s="49"/>
      <c r="G79" s="49"/>
    </row>
    <row r="80" spans="1:7">
      <c r="A80" s="49"/>
      <c r="B80" s="170"/>
      <c r="C80" s="49"/>
      <c r="D80" s="49"/>
      <c r="E80" s="49"/>
      <c r="F80" s="49"/>
      <c r="G80" s="49"/>
    </row>
    <row r="81" spans="1:7">
      <c r="A81" s="49"/>
      <c r="B81" s="170"/>
      <c r="C81" s="49"/>
      <c r="D81" s="49"/>
      <c r="E81" s="49"/>
      <c r="F81" s="49"/>
      <c r="G81" s="49"/>
    </row>
    <row r="82" spans="1:7">
      <c r="A82" s="49"/>
      <c r="B82" s="170"/>
      <c r="C82" s="49"/>
      <c r="D82" s="49"/>
      <c r="E82" s="49"/>
      <c r="F82" s="49"/>
      <c r="G82" s="49"/>
    </row>
    <row r="83" spans="1:7">
      <c r="A83" s="49"/>
      <c r="B83" s="170"/>
      <c r="C83" s="49"/>
      <c r="D83" s="49"/>
      <c r="E83" s="49"/>
      <c r="F83" s="49"/>
      <c r="G83" s="49"/>
    </row>
    <row r="84" spans="1:7">
      <c r="A84" s="49"/>
      <c r="B84" s="170"/>
      <c r="C84" s="49"/>
      <c r="D84" s="49"/>
      <c r="E84" s="49"/>
      <c r="F84" s="49"/>
      <c r="G84" s="49"/>
    </row>
    <row r="85" spans="1:7">
      <c r="A85" s="49"/>
      <c r="B85" s="170"/>
      <c r="C85" s="49"/>
      <c r="D85" s="49"/>
      <c r="E85" s="49"/>
      <c r="F85" s="49"/>
      <c r="G85" s="49"/>
    </row>
    <row r="86" spans="1:7">
      <c r="A86" s="49"/>
      <c r="B86" s="170"/>
      <c r="C86" s="49"/>
      <c r="D86" s="49"/>
      <c r="E86" s="49"/>
      <c r="F86" s="49"/>
      <c r="G86" s="49"/>
    </row>
    <row r="87" spans="1:7">
      <c r="A87" s="49"/>
      <c r="B87" s="170"/>
      <c r="C87" s="49"/>
      <c r="D87" s="49"/>
      <c r="E87" s="49"/>
      <c r="F87" s="49"/>
      <c r="G87" s="49"/>
    </row>
    <row r="88" spans="1:7">
      <c r="A88" s="49"/>
      <c r="B88" s="170"/>
      <c r="C88" s="49"/>
      <c r="D88" s="49"/>
      <c r="E88" s="49"/>
      <c r="F88" s="49"/>
      <c r="G88" s="49"/>
    </row>
    <row r="89" spans="1:7">
      <c r="A89" s="49"/>
      <c r="B89" s="170"/>
      <c r="C89" s="49"/>
      <c r="D89" s="49"/>
      <c r="E89" s="49"/>
      <c r="F89" s="49"/>
      <c r="G89" s="49"/>
    </row>
    <row r="90" spans="1:7">
      <c r="A90" s="49"/>
      <c r="B90" s="170"/>
      <c r="C90" s="49"/>
      <c r="D90" s="49"/>
      <c r="E90" s="49"/>
      <c r="F90" s="49"/>
      <c r="G90" s="49"/>
    </row>
    <row r="91" spans="1:7">
      <c r="A91" s="49"/>
      <c r="B91" s="170"/>
      <c r="C91" s="49"/>
      <c r="D91" s="49"/>
      <c r="E91" s="49"/>
      <c r="F91" s="49"/>
      <c r="G91" s="49"/>
    </row>
    <row r="92" spans="1:7">
      <c r="A92" s="49"/>
      <c r="B92" s="170"/>
      <c r="C92" s="49"/>
      <c r="D92" s="49"/>
      <c r="E92" s="49"/>
      <c r="F92" s="49"/>
      <c r="G92" s="49"/>
    </row>
    <row r="93" spans="1:7">
      <c r="A93" s="49"/>
      <c r="B93" s="170"/>
      <c r="C93" s="49"/>
      <c r="D93" s="49"/>
      <c r="E93" s="49"/>
      <c r="F93" s="49"/>
      <c r="G93" s="49"/>
    </row>
    <row r="94" spans="1:7">
      <c r="A94" s="49"/>
      <c r="B94" s="170"/>
      <c r="C94" s="49"/>
      <c r="D94" s="49"/>
      <c r="E94" s="49"/>
      <c r="F94" s="49"/>
      <c r="G94" s="49"/>
    </row>
    <row r="95" spans="1:7">
      <c r="A95" s="49"/>
      <c r="B95" s="170"/>
      <c r="C95" s="49"/>
      <c r="D95" s="49"/>
      <c r="E95" s="49"/>
      <c r="F95" s="49"/>
      <c r="G95" s="49"/>
    </row>
    <row r="96" spans="1:7">
      <c r="A96" s="49"/>
      <c r="B96" s="170"/>
      <c r="C96" s="49"/>
      <c r="D96" s="49"/>
      <c r="E96" s="49"/>
      <c r="F96" s="49"/>
      <c r="G96" s="49"/>
    </row>
    <row r="97" spans="1:7">
      <c r="A97" s="49"/>
      <c r="B97" s="170"/>
      <c r="C97" s="49"/>
      <c r="D97" s="49"/>
      <c r="E97" s="49"/>
      <c r="F97" s="49"/>
      <c r="G97" s="49"/>
    </row>
    <row r="98" spans="1:7">
      <c r="A98" s="49"/>
      <c r="B98" s="170"/>
      <c r="C98" s="49"/>
      <c r="D98" s="49"/>
      <c r="E98" s="49"/>
      <c r="F98" s="49"/>
      <c r="G98" s="49"/>
    </row>
    <row r="99" spans="1:7">
      <c r="A99" s="49"/>
      <c r="B99" s="170"/>
      <c r="C99" s="49"/>
      <c r="D99" s="49"/>
      <c r="E99" s="49"/>
      <c r="F99" s="49"/>
      <c r="G99" s="49"/>
    </row>
    <row r="100" spans="1:7">
      <c r="A100" s="49"/>
      <c r="B100" s="170"/>
      <c r="C100" s="49"/>
      <c r="D100" s="49"/>
      <c r="E100" s="49"/>
      <c r="F100" s="49"/>
      <c r="G100" s="49"/>
    </row>
    <row r="101" spans="1:7">
      <c r="A101" s="49"/>
      <c r="B101" s="170"/>
      <c r="C101" s="49"/>
      <c r="D101" s="49"/>
      <c r="E101" s="49"/>
      <c r="F101" s="49"/>
      <c r="G101" s="49"/>
    </row>
    <row r="102" spans="1:7">
      <c r="A102" s="49"/>
      <c r="B102" s="170"/>
      <c r="C102" s="49"/>
      <c r="D102" s="49"/>
      <c r="E102" s="49"/>
      <c r="F102" s="49"/>
      <c r="G102" s="49"/>
    </row>
    <row r="103" spans="1:7">
      <c r="A103" s="49"/>
      <c r="B103" s="170"/>
      <c r="C103" s="49"/>
      <c r="D103" s="49"/>
      <c r="E103" s="49"/>
      <c r="F103" s="49"/>
      <c r="G103" s="49"/>
    </row>
    <row r="104" spans="1:7">
      <c r="A104" s="49"/>
      <c r="B104" s="170"/>
      <c r="C104" s="49"/>
      <c r="D104" s="49"/>
      <c r="E104" s="49"/>
      <c r="F104" s="49"/>
      <c r="G104" s="49"/>
    </row>
    <row r="105" spans="1:7">
      <c r="A105" s="49"/>
      <c r="B105" s="170"/>
      <c r="C105" s="49"/>
      <c r="D105" s="49"/>
      <c r="E105" s="49"/>
      <c r="F105" s="49"/>
      <c r="G105" s="49"/>
    </row>
    <row r="106" spans="1:7">
      <c r="A106" s="49"/>
      <c r="B106" s="170"/>
      <c r="C106" s="49"/>
      <c r="D106" s="49"/>
      <c r="E106" s="49"/>
      <c r="F106" s="49"/>
      <c r="G106" s="49"/>
    </row>
    <row r="107" spans="1:7">
      <c r="A107" s="49"/>
      <c r="B107" s="170"/>
      <c r="C107" s="49"/>
      <c r="D107" s="49"/>
      <c r="E107" s="49"/>
      <c r="F107" s="49"/>
      <c r="G107" s="49"/>
    </row>
    <row r="108" spans="1:7">
      <c r="A108" s="49"/>
      <c r="B108" s="170"/>
      <c r="C108" s="49"/>
      <c r="D108" s="49"/>
      <c r="E108" s="49"/>
      <c r="F108" s="49"/>
      <c r="G108" s="49"/>
    </row>
    <row r="109" spans="1:7">
      <c r="A109" s="49"/>
      <c r="B109" s="170"/>
      <c r="C109" s="49"/>
      <c r="D109" s="49"/>
      <c r="E109" s="49"/>
      <c r="F109" s="49"/>
      <c r="G109" s="49"/>
    </row>
    <row r="110" spans="1:7">
      <c r="A110" s="49"/>
      <c r="B110" s="170"/>
      <c r="C110" s="49"/>
      <c r="D110" s="49"/>
      <c r="E110" s="49"/>
      <c r="F110" s="49"/>
      <c r="G110" s="49"/>
    </row>
    <row r="111" spans="1:7">
      <c r="A111" s="49"/>
      <c r="B111" s="170"/>
      <c r="C111" s="49"/>
      <c r="D111" s="49"/>
      <c r="E111" s="49"/>
      <c r="F111" s="49"/>
      <c r="G111" s="49"/>
    </row>
    <row r="112" spans="1:7">
      <c r="A112" s="49"/>
      <c r="B112" s="170"/>
      <c r="C112" s="49"/>
      <c r="D112" s="49"/>
      <c r="E112" s="49"/>
      <c r="F112" s="49"/>
      <c r="G112" s="49"/>
    </row>
    <row r="113" spans="1:7">
      <c r="A113" s="49"/>
      <c r="B113" s="170"/>
      <c r="C113" s="49"/>
      <c r="D113" s="49"/>
      <c r="E113" s="49"/>
      <c r="F113" s="49"/>
      <c r="G113" s="49"/>
    </row>
    <row r="114" spans="1:7">
      <c r="A114" s="49"/>
      <c r="B114" s="170"/>
      <c r="C114" s="49"/>
      <c r="D114" s="49"/>
      <c r="E114" s="49"/>
      <c r="F114" s="49"/>
      <c r="G114" s="49"/>
    </row>
    <row r="115" spans="1:7">
      <c r="A115" s="49"/>
      <c r="B115" s="170"/>
      <c r="C115" s="49"/>
      <c r="D115" s="49"/>
      <c r="E115" s="49"/>
      <c r="F115" s="49"/>
      <c r="G115" s="49"/>
    </row>
    <row r="116" spans="1:7">
      <c r="A116" s="49"/>
      <c r="B116" s="170"/>
      <c r="C116" s="49"/>
      <c r="D116" s="49"/>
      <c r="E116" s="49"/>
      <c r="F116" s="49"/>
      <c r="G116" s="49"/>
    </row>
    <row r="117" spans="1:7">
      <c r="A117" s="49"/>
      <c r="B117" s="170"/>
      <c r="C117" s="49"/>
      <c r="D117" s="49"/>
      <c r="E117" s="49"/>
      <c r="F117" s="49"/>
      <c r="G117" s="49"/>
    </row>
    <row r="118" spans="1:7">
      <c r="A118" s="49"/>
      <c r="B118" s="170"/>
      <c r="C118" s="49"/>
      <c r="D118" s="49"/>
      <c r="E118" s="49"/>
      <c r="F118" s="49"/>
      <c r="G118" s="49"/>
    </row>
    <row r="119" spans="1:7">
      <c r="A119" s="49"/>
      <c r="B119" s="170"/>
      <c r="C119" s="49"/>
      <c r="D119" s="49"/>
      <c r="E119" s="49"/>
      <c r="F119" s="49"/>
      <c r="G119" s="49"/>
    </row>
    <row r="120" spans="1:7">
      <c r="A120" s="49"/>
      <c r="B120" s="170"/>
      <c r="C120" s="49"/>
      <c r="D120" s="49"/>
      <c r="E120" s="49"/>
      <c r="F120" s="49"/>
      <c r="G120" s="49"/>
    </row>
    <row r="121" spans="1:7">
      <c r="A121" s="49"/>
      <c r="B121" s="170"/>
      <c r="C121" s="49"/>
      <c r="D121" s="49"/>
      <c r="E121" s="49"/>
      <c r="F121" s="49"/>
      <c r="G121" s="49"/>
    </row>
    <row r="122" spans="1:7">
      <c r="A122" s="49"/>
      <c r="B122" s="170"/>
      <c r="C122" s="49"/>
      <c r="D122" s="49"/>
      <c r="E122" s="49"/>
      <c r="F122" s="49"/>
      <c r="G122" s="49"/>
    </row>
    <row r="123" spans="1:7">
      <c r="A123" s="49"/>
      <c r="B123" s="170"/>
      <c r="C123" s="49"/>
      <c r="D123" s="49"/>
      <c r="E123" s="49"/>
      <c r="F123" s="49"/>
      <c r="G123" s="49"/>
    </row>
    <row r="124" spans="1:7">
      <c r="A124" s="49"/>
      <c r="B124" s="170"/>
      <c r="C124" s="49"/>
      <c r="D124" s="49"/>
      <c r="E124" s="49"/>
      <c r="F124" s="49"/>
      <c r="G124" s="49"/>
    </row>
    <row r="125" spans="1:7">
      <c r="A125" s="49"/>
      <c r="B125" s="170"/>
      <c r="C125" s="49"/>
      <c r="D125" s="49"/>
      <c r="E125" s="49"/>
      <c r="F125" s="49"/>
      <c r="G125" s="49"/>
    </row>
    <row r="126" spans="1:7">
      <c r="A126" s="49"/>
      <c r="B126" s="170"/>
      <c r="C126" s="49"/>
      <c r="D126" s="49"/>
      <c r="E126" s="49"/>
      <c r="F126" s="49"/>
      <c r="G126" s="49"/>
    </row>
    <row r="127" spans="1:7">
      <c r="A127" s="49"/>
      <c r="B127" s="170"/>
      <c r="C127" s="49"/>
      <c r="D127" s="49"/>
      <c r="E127" s="49"/>
      <c r="F127" s="49"/>
      <c r="G127" s="49"/>
    </row>
    <row r="128" spans="1:7">
      <c r="A128" s="49"/>
      <c r="B128" s="170"/>
      <c r="C128" s="49"/>
      <c r="D128" s="49"/>
      <c r="E128" s="49"/>
      <c r="F128" s="49"/>
      <c r="G128" s="49"/>
    </row>
    <row r="129" spans="1:7">
      <c r="A129" s="49"/>
      <c r="B129" s="170"/>
      <c r="C129" s="49"/>
      <c r="D129" s="49"/>
      <c r="E129" s="49"/>
      <c r="F129" s="49"/>
      <c r="G129" s="49"/>
    </row>
    <row r="130" spans="1:7">
      <c r="A130" s="49"/>
      <c r="B130" s="170"/>
      <c r="C130" s="49"/>
      <c r="D130" s="49"/>
      <c r="E130" s="49"/>
      <c r="F130" s="49"/>
      <c r="G130" s="49"/>
    </row>
    <row r="131" spans="1:7">
      <c r="A131" s="49"/>
      <c r="B131" s="170"/>
      <c r="C131" s="49"/>
      <c r="D131" s="49"/>
      <c r="E131" s="49"/>
      <c r="F131" s="49"/>
      <c r="G131" s="49"/>
    </row>
    <row r="132" spans="1:7">
      <c r="A132" s="49"/>
      <c r="B132" s="170"/>
      <c r="C132" s="49"/>
      <c r="D132" s="49"/>
      <c r="E132" s="49"/>
      <c r="F132" s="49"/>
      <c r="G132" s="49"/>
    </row>
    <row r="133" spans="1:7">
      <c r="A133" s="49"/>
      <c r="B133" s="170"/>
      <c r="C133" s="49"/>
      <c r="D133" s="49"/>
      <c r="E133" s="49"/>
      <c r="F133" s="49"/>
      <c r="G133" s="49"/>
    </row>
    <row r="134" spans="1:7">
      <c r="A134" s="49"/>
      <c r="B134" s="170"/>
      <c r="C134" s="49"/>
      <c r="D134" s="49"/>
      <c r="E134" s="49"/>
      <c r="F134" s="49"/>
      <c r="G134" s="49"/>
    </row>
    <row r="135" spans="1:7">
      <c r="A135" s="49"/>
      <c r="B135" s="170"/>
      <c r="C135" s="49"/>
      <c r="D135" s="49"/>
      <c r="E135" s="49"/>
      <c r="F135" s="49"/>
      <c r="G135" s="49"/>
    </row>
    <row r="136" spans="1:7">
      <c r="A136" s="49"/>
      <c r="B136" s="170"/>
      <c r="C136" s="49"/>
      <c r="D136" s="49"/>
      <c r="E136" s="49"/>
      <c r="F136" s="49"/>
      <c r="G136" s="49"/>
    </row>
    <row r="137" spans="1:7">
      <c r="A137" s="49"/>
      <c r="B137" s="170"/>
      <c r="C137" s="49"/>
      <c r="D137" s="49"/>
      <c r="E137" s="49"/>
      <c r="F137" s="49"/>
      <c r="G137" s="49"/>
    </row>
    <row r="138" spans="1:7">
      <c r="A138" s="49"/>
      <c r="B138" s="170"/>
      <c r="C138" s="49"/>
      <c r="D138" s="49"/>
      <c r="E138" s="49"/>
      <c r="F138" s="49"/>
      <c r="G138" s="49"/>
    </row>
    <row r="139" spans="1:7">
      <c r="A139" s="49"/>
      <c r="B139" s="170"/>
      <c r="C139" s="49"/>
      <c r="D139" s="49"/>
      <c r="E139" s="49"/>
      <c r="F139" s="49"/>
      <c r="G139" s="49"/>
    </row>
    <row r="140" spans="1:7">
      <c r="A140" s="49"/>
      <c r="B140" s="170"/>
      <c r="C140" s="49"/>
      <c r="D140" s="49"/>
      <c r="E140" s="49"/>
      <c r="F140" s="49"/>
      <c r="G140" s="49"/>
    </row>
    <row r="141" spans="1:7">
      <c r="A141" s="49"/>
      <c r="B141" s="170"/>
      <c r="C141" s="49"/>
      <c r="D141" s="49"/>
      <c r="E141" s="49"/>
      <c r="F141" s="49"/>
      <c r="G141" s="49"/>
    </row>
    <row r="142" spans="1:7">
      <c r="A142" s="49"/>
      <c r="B142" s="170"/>
      <c r="C142" s="49"/>
      <c r="D142" s="49"/>
      <c r="E142" s="49"/>
      <c r="F142" s="49"/>
      <c r="G142" s="49"/>
    </row>
    <row r="143" spans="1:7">
      <c r="A143" s="49"/>
      <c r="B143" s="170"/>
      <c r="C143" s="49"/>
      <c r="D143" s="49"/>
      <c r="E143" s="49"/>
      <c r="F143" s="49"/>
      <c r="G143" s="49"/>
    </row>
    <row r="144" spans="1:7">
      <c r="A144" s="49"/>
      <c r="B144" s="170"/>
      <c r="C144" s="49"/>
      <c r="D144" s="49"/>
      <c r="E144" s="49"/>
      <c r="F144" s="49"/>
      <c r="G144" s="49"/>
    </row>
    <row r="145" spans="1:7">
      <c r="A145" s="49"/>
      <c r="B145" s="170"/>
      <c r="C145" s="49"/>
      <c r="D145" s="49"/>
      <c r="E145" s="49"/>
      <c r="F145" s="49"/>
      <c r="G145" s="49"/>
    </row>
    <row r="146" spans="1:7">
      <c r="A146" s="49"/>
      <c r="B146" s="170"/>
      <c r="C146" s="49"/>
      <c r="D146" s="49"/>
      <c r="E146" s="49"/>
      <c r="F146" s="49"/>
      <c r="G146" s="49"/>
    </row>
    <row r="147" spans="1:7">
      <c r="A147" s="49"/>
      <c r="B147" s="170"/>
      <c r="C147" s="49"/>
      <c r="D147" s="49"/>
      <c r="E147" s="49"/>
      <c r="F147" s="49"/>
      <c r="G147" s="49"/>
    </row>
    <row r="148" spans="1:7">
      <c r="A148" s="49"/>
      <c r="B148" s="170"/>
      <c r="C148" s="49"/>
      <c r="D148" s="49"/>
      <c r="E148" s="49"/>
      <c r="F148" s="49"/>
      <c r="G148" s="49"/>
    </row>
    <row r="149" spans="1:7">
      <c r="A149" s="49"/>
      <c r="B149" s="170"/>
      <c r="C149" s="49"/>
      <c r="D149" s="49"/>
      <c r="E149" s="49"/>
      <c r="F149" s="49"/>
      <c r="G149" s="49"/>
    </row>
    <row r="150" spans="1:7">
      <c r="A150" s="49"/>
      <c r="B150" s="170"/>
      <c r="C150" s="49"/>
      <c r="D150" s="49"/>
      <c r="E150" s="49"/>
      <c r="F150" s="49"/>
      <c r="G150" s="49"/>
    </row>
    <row r="151" spans="1:7">
      <c r="A151" s="49"/>
      <c r="B151" s="170"/>
      <c r="C151" s="49"/>
      <c r="D151" s="49"/>
      <c r="E151" s="49"/>
      <c r="F151" s="49"/>
      <c r="G151" s="49"/>
    </row>
    <row r="152" spans="1:7">
      <c r="A152" s="49"/>
      <c r="B152" s="170"/>
      <c r="C152" s="49"/>
      <c r="D152" s="49"/>
      <c r="E152" s="49"/>
      <c r="F152" s="49"/>
      <c r="G152" s="49"/>
    </row>
    <row r="153" spans="1:7">
      <c r="A153" s="49"/>
      <c r="B153" s="170"/>
      <c r="C153" s="49"/>
      <c r="D153" s="49"/>
      <c r="E153" s="49"/>
      <c r="F153" s="49"/>
      <c r="G153" s="49"/>
    </row>
    <row r="154" spans="1:7">
      <c r="A154" s="49"/>
      <c r="B154" s="170"/>
      <c r="C154" s="49"/>
      <c r="D154" s="49"/>
      <c r="E154" s="49"/>
      <c r="F154" s="49"/>
      <c r="G154" s="49"/>
    </row>
    <row r="155" spans="1:7">
      <c r="A155" s="49"/>
      <c r="B155" s="170"/>
      <c r="C155" s="49"/>
      <c r="D155" s="49"/>
      <c r="E155" s="49"/>
      <c r="F155" s="49"/>
      <c r="G155" s="49"/>
    </row>
    <row r="156" spans="1:7">
      <c r="A156" s="49"/>
      <c r="B156" s="170"/>
      <c r="C156" s="49"/>
      <c r="D156" s="49"/>
      <c r="E156" s="49"/>
      <c r="F156" s="49"/>
      <c r="G156" s="49"/>
    </row>
    <row r="157" spans="1:7">
      <c r="A157" s="49"/>
      <c r="B157" s="170"/>
      <c r="C157" s="49"/>
      <c r="D157" s="49"/>
      <c r="E157" s="49"/>
      <c r="F157" s="49"/>
      <c r="G157" s="49"/>
    </row>
    <row r="158" spans="1:7">
      <c r="A158" s="49"/>
      <c r="B158" s="170"/>
      <c r="C158" s="49"/>
      <c r="D158" s="49"/>
      <c r="E158" s="49"/>
      <c r="F158" s="49"/>
      <c r="G158" s="49"/>
    </row>
    <row r="159" spans="1:7">
      <c r="A159" s="49"/>
      <c r="B159" s="170"/>
      <c r="C159" s="49"/>
      <c r="D159" s="49"/>
      <c r="E159" s="49"/>
      <c r="F159" s="49"/>
      <c r="G159" s="49"/>
    </row>
    <row r="160" spans="1:7">
      <c r="A160" s="49"/>
      <c r="B160" s="170"/>
      <c r="C160" s="49"/>
      <c r="D160" s="49"/>
      <c r="E160" s="49"/>
      <c r="F160" s="49"/>
      <c r="G160" s="49"/>
    </row>
    <row r="161" spans="1:7">
      <c r="A161" s="49"/>
      <c r="B161" s="170"/>
      <c r="C161" s="49"/>
      <c r="D161" s="49"/>
      <c r="E161" s="49"/>
      <c r="F161" s="49"/>
      <c r="G161" s="49"/>
    </row>
    <row r="162" spans="1:7">
      <c r="A162" s="49"/>
      <c r="B162" s="170"/>
      <c r="C162" s="49"/>
      <c r="D162" s="49"/>
      <c r="E162" s="49"/>
      <c r="F162" s="49"/>
      <c r="G162" s="49"/>
    </row>
    <row r="163" spans="1:7">
      <c r="A163" s="49"/>
      <c r="B163" s="170"/>
      <c r="C163" s="49"/>
      <c r="D163" s="49"/>
      <c r="E163" s="49"/>
      <c r="F163" s="49"/>
      <c r="G163" s="49"/>
    </row>
    <row r="164" spans="1:7">
      <c r="A164" s="49"/>
      <c r="B164" s="170"/>
      <c r="C164" s="49"/>
      <c r="D164" s="49"/>
      <c r="E164" s="49"/>
      <c r="F164" s="49"/>
      <c r="G164" s="49"/>
    </row>
    <row r="165" spans="1:7">
      <c r="A165" s="49"/>
      <c r="B165" s="170"/>
      <c r="C165" s="49"/>
      <c r="D165" s="49"/>
      <c r="E165" s="49"/>
      <c r="F165" s="49"/>
      <c r="G165" s="49"/>
    </row>
    <row r="166" spans="1:7">
      <c r="A166" s="49"/>
      <c r="B166" s="170"/>
      <c r="C166" s="49"/>
      <c r="D166" s="49"/>
      <c r="E166" s="49"/>
      <c r="F166" s="49"/>
      <c r="G166" s="49"/>
    </row>
    <row r="167" spans="1:7">
      <c r="A167" s="49"/>
      <c r="B167" s="170"/>
      <c r="C167" s="49"/>
      <c r="D167" s="49"/>
      <c r="E167" s="49"/>
      <c r="F167" s="49"/>
      <c r="G167" s="49"/>
    </row>
    <row r="168" spans="1:7">
      <c r="A168" s="49"/>
      <c r="B168" s="170"/>
      <c r="C168" s="49"/>
      <c r="D168" s="49"/>
      <c r="E168" s="49"/>
      <c r="F168" s="49"/>
      <c r="G168" s="49"/>
    </row>
    <row r="169" spans="1:7">
      <c r="A169" s="49"/>
      <c r="B169" s="170"/>
      <c r="C169" s="49"/>
      <c r="D169" s="49"/>
      <c r="E169" s="49"/>
      <c r="F169" s="49"/>
      <c r="G169" s="49"/>
    </row>
    <row r="170" spans="1:7">
      <c r="A170" s="49"/>
      <c r="B170" s="170"/>
      <c r="C170" s="49"/>
      <c r="D170" s="49"/>
      <c r="E170" s="49"/>
      <c r="F170" s="49"/>
      <c r="G170" s="49"/>
    </row>
    <row r="171" spans="1:7">
      <c r="A171" s="49"/>
      <c r="B171" s="170"/>
      <c r="C171" s="49"/>
      <c r="D171" s="49"/>
      <c r="E171" s="49"/>
      <c r="F171" s="49"/>
      <c r="G171" s="49"/>
    </row>
    <row r="172" spans="1:7">
      <c r="A172" s="49"/>
      <c r="B172" s="170"/>
      <c r="C172" s="49"/>
      <c r="D172" s="49"/>
      <c r="E172" s="49"/>
      <c r="F172" s="49"/>
      <c r="G172" s="49"/>
    </row>
    <row r="173" spans="1:7">
      <c r="A173" s="49"/>
      <c r="B173" s="170"/>
      <c r="C173" s="49"/>
      <c r="D173" s="49"/>
      <c r="E173" s="49"/>
      <c r="F173" s="49"/>
      <c r="G173" s="49"/>
    </row>
    <row r="174" spans="1:7">
      <c r="A174" s="49"/>
      <c r="B174" s="170"/>
      <c r="C174" s="49"/>
      <c r="D174" s="49"/>
      <c r="E174" s="49"/>
      <c r="F174" s="49"/>
      <c r="G174" s="49"/>
    </row>
    <row r="175" spans="1:7">
      <c r="A175" s="49"/>
      <c r="B175" s="170"/>
      <c r="C175" s="49"/>
      <c r="D175" s="49"/>
      <c r="E175" s="49"/>
      <c r="F175" s="49"/>
      <c r="G175" s="49"/>
    </row>
    <row r="176" spans="1:7">
      <c r="A176" s="49"/>
      <c r="B176" s="170"/>
      <c r="C176" s="49"/>
      <c r="D176" s="49"/>
      <c r="E176" s="49"/>
      <c r="F176" s="49"/>
      <c r="G176" s="49"/>
    </row>
    <row r="177" spans="1:7">
      <c r="A177" s="49"/>
      <c r="B177" s="170"/>
      <c r="C177" s="49"/>
      <c r="D177" s="49"/>
      <c r="E177" s="49"/>
      <c r="F177" s="49"/>
      <c r="G177" s="49"/>
    </row>
    <row r="178" spans="1:7">
      <c r="A178" s="49"/>
      <c r="B178" s="170"/>
      <c r="C178" s="49"/>
      <c r="D178" s="49"/>
      <c r="E178" s="49"/>
      <c r="F178" s="49"/>
      <c r="G178" s="49"/>
    </row>
    <row r="179" spans="1:7">
      <c r="A179" s="49"/>
      <c r="B179" s="170"/>
      <c r="C179" s="49"/>
      <c r="D179" s="49"/>
      <c r="E179" s="49"/>
      <c r="F179" s="49"/>
      <c r="G179" s="49"/>
    </row>
    <row r="180" spans="1:7">
      <c r="A180" s="49"/>
      <c r="B180" s="170"/>
      <c r="C180" s="49"/>
      <c r="D180" s="49"/>
      <c r="E180" s="49"/>
      <c r="F180" s="49"/>
      <c r="G180" s="49"/>
    </row>
    <row r="181" spans="1:7">
      <c r="A181" s="49"/>
      <c r="B181" s="170"/>
      <c r="C181" s="49"/>
      <c r="D181" s="49"/>
      <c r="E181" s="49"/>
      <c r="F181" s="49"/>
      <c r="G181" s="49"/>
    </row>
    <row r="182" spans="1:7">
      <c r="A182" s="49"/>
      <c r="B182" s="170"/>
      <c r="C182" s="49"/>
      <c r="D182" s="49"/>
      <c r="E182" s="49"/>
      <c r="F182" s="49"/>
      <c r="G182" s="49"/>
    </row>
    <row r="183" spans="1:7">
      <c r="A183" s="49"/>
      <c r="B183" s="170"/>
      <c r="C183" s="49"/>
      <c r="D183" s="49"/>
      <c r="E183" s="49"/>
      <c r="F183" s="49"/>
      <c r="G183" s="49"/>
    </row>
    <row r="184" spans="1:7">
      <c r="A184" s="49"/>
      <c r="B184" s="170"/>
      <c r="C184" s="49"/>
      <c r="D184" s="49"/>
      <c r="E184" s="49"/>
      <c r="F184" s="49"/>
      <c r="G184" s="49"/>
    </row>
    <row r="185" spans="1:7">
      <c r="A185" s="49"/>
      <c r="B185" s="170"/>
      <c r="C185" s="49"/>
      <c r="D185" s="49"/>
      <c r="E185" s="49"/>
      <c r="F185" s="49"/>
      <c r="G185" s="49"/>
    </row>
    <row r="186" spans="1:7">
      <c r="A186" s="49"/>
      <c r="B186" s="170"/>
      <c r="C186" s="49"/>
      <c r="D186" s="49"/>
      <c r="E186" s="49"/>
      <c r="F186" s="49"/>
      <c r="G186" s="49"/>
    </row>
    <row r="187" spans="1:7">
      <c r="A187" s="49"/>
      <c r="B187" s="170"/>
      <c r="C187" s="49"/>
      <c r="D187" s="49"/>
      <c r="E187" s="49"/>
      <c r="F187" s="49"/>
      <c r="G187" s="49"/>
    </row>
    <row r="188" spans="1:7">
      <c r="A188" s="49"/>
      <c r="B188" s="170"/>
      <c r="C188" s="49"/>
      <c r="D188" s="49"/>
      <c r="E188" s="49"/>
      <c r="F188" s="49"/>
      <c r="G188" s="49"/>
    </row>
    <row r="189" spans="1:7">
      <c r="A189" s="49"/>
      <c r="B189" s="170"/>
      <c r="C189" s="49"/>
      <c r="D189" s="49"/>
      <c r="E189" s="49"/>
      <c r="F189" s="49"/>
      <c r="G189" s="49"/>
    </row>
    <row r="190" spans="1:7">
      <c r="A190" s="49"/>
      <c r="B190" s="170"/>
      <c r="C190" s="49"/>
      <c r="D190" s="49"/>
      <c r="E190" s="49"/>
      <c r="F190" s="49"/>
      <c r="G190" s="49"/>
    </row>
    <row r="191" spans="1:7">
      <c r="A191" s="49"/>
      <c r="B191" s="170"/>
      <c r="C191" s="49"/>
      <c r="D191" s="49"/>
      <c r="E191" s="49"/>
      <c r="F191" s="49"/>
      <c r="G191" s="49"/>
    </row>
    <row r="192" spans="1:7">
      <c r="A192" s="49"/>
      <c r="B192" s="170"/>
      <c r="C192" s="49"/>
      <c r="D192" s="49"/>
      <c r="E192" s="49"/>
      <c r="F192" s="49"/>
      <c r="G192" s="49"/>
    </row>
    <row r="193" spans="1:7">
      <c r="A193" s="49"/>
      <c r="B193" s="170"/>
      <c r="C193" s="49"/>
      <c r="D193" s="49"/>
      <c r="E193" s="49"/>
      <c r="F193" s="49"/>
      <c r="G193" s="49"/>
    </row>
    <row r="194" spans="1:7">
      <c r="A194" s="49"/>
      <c r="B194" s="170"/>
      <c r="C194" s="49"/>
      <c r="D194" s="49"/>
      <c r="E194" s="49"/>
      <c r="F194" s="49"/>
      <c r="G194" s="49"/>
    </row>
    <row r="195" spans="1:7">
      <c r="A195" s="49"/>
      <c r="B195" s="170"/>
      <c r="C195" s="49"/>
      <c r="D195" s="49"/>
      <c r="E195" s="49"/>
      <c r="F195" s="49"/>
      <c r="G195" s="49"/>
    </row>
    <row r="196" spans="1:7">
      <c r="A196" s="49"/>
      <c r="B196" s="170"/>
      <c r="C196" s="49"/>
      <c r="D196" s="49"/>
      <c r="E196" s="49"/>
      <c r="F196" s="49"/>
      <c r="G196" s="49"/>
    </row>
    <row r="197" spans="1:7">
      <c r="A197" s="49"/>
      <c r="B197" s="170"/>
      <c r="C197" s="49"/>
      <c r="D197" s="49"/>
      <c r="E197" s="49"/>
      <c r="F197" s="49"/>
      <c r="G197" s="49"/>
    </row>
    <row r="198" spans="1:7">
      <c r="A198" s="49"/>
      <c r="B198" s="170"/>
      <c r="C198" s="49"/>
      <c r="D198" s="49"/>
      <c r="E198" s="49"/>
      <c r="F198" s="49"/>
      <c r="G198" s="49"/>
    </row>
    <row r="199" spans="1:7">
      <c r="A199" s="49"/>
      <c r="B199" s="170"/>
      <c r="C199" s="49"/>
      <c r="D199" s="49"/>
      <c r="E199" s="49"/>
      <c r="F199" s="49"/>
      <c r="G199" s="49"/>
    </row>
    <row r="200" spans="1:7">
      <c r="A200" s="49"/>
      <c r="B200" s="170"/>
      <c r="C200" s="49"/>
      <c r="D200" s="49"/>
      <c r="E200" s="49"/>
      <c r="F200" s="49"/>
      <c r="G200" s="49"/>
    </row>
    <row r="201" spans="1:7">
      <c r="A201" s="49"/>
      <c r="B201" s="170"/>
      <c r="C201" s="49"/>
      <c r="D201" s="49"/>
      <c r="E201" s="49"/>
      <c r="F201" s="49"/>
      <c r="G201" s="49"/>
    </row>
    <row r="202" spans="1:7">
      <c r="A202" s="49"/>
      <c r="B202" s="170"/>
      <c r="C202" s="49"/>
      <c r="D202" s="49"/>
      <c r="E202" s="49"/>
      <c r="F202" s="49"/>
      <c r="G202" s="49"/>
    </row>
    <row r="203" spans="1:7">
      <c r="A203" s="49"/>
      <c r="B203" s="170"/>
      <c r="C203" s="49"/>
      <c r="D203" s="49"/>
      <c r="E203" s="49"/>
      <c r="F203" s="49"/>
      <c r="G203" s="49"/>
    </row>
    <row r="204" spans="1:7">
      <c r="A204" s="49"/>
      <c r="B204" s="170"/>
      <c r="C204" s="49"/>
      <c r="D204" s="49"/>
      <c r="E204" s="49"/>
      <c r="F204" s="49"/>
      <c r="G204" s="49"/>
    </row>
    <row r="205" spans="1:7">
      <c r="A205" s="49"/>
      <c r="B205" s="170"/>
      <c r="C205" s="49"/>
      <c r="D205" s="49"/>
      <c r="E205" s="49"/>
      <c r="F205" s="49"/>
      <c r="G205" s="49"/>
    </row>
    <row r="206" spans="1:7">
      <c r="A206" s="49"/>
      <c r="B206" s="170"/>
      <c r="C206" s="49"/>
      <c r="D206" s="49"/>
      <c r="E206" s="49"/>
      <c r="F206" s="49"/>
      <c r="G206" s="49"/>
    </row>
    <row r="207" spans="1:7">
      <c r="A207" s="49"/>
      <c r="B207" s="170"/>
      <c r="C207" s="49"/>
      <c r="D207" s="49"/>
      <c r="E207" s="49"/>
      <c r="F207" s="49"/>
      <c r="G207" s="49"/>
    </row>
    <row r="208" spans="1:7">
      <c r="A208" s="49"/>
      <c r="B208" s="170"/>
      <c r="C208" s="49"/>
      <c r="D208" s="49"/>
      <c r="E208" s="49"/>
      <c r="F208" s="49"/>
      <c r="G208" s="49"/>
    </row>
    <row r="209" spans="1:7">
      <c r="A209" s="49"/>
      <c r="B209" s="170"/>
      <c r="C209" s="49"/>
      <c r="D209" s="49"/>
      <c r="E209" s="49"/>
      <c r="F209" s="49"/>
      <c r="G209" s="49"/>
    </row>
    <row r="210" spans="1:7">
      <c r="A210" s="49"/>
      <c r="B210" s="170"/>
      <c r="C210" s="49"/>
      <c r="D210" s="49"/>
      <c r="E210" s="49"/>
      <c r="F210" s="49"/>
      <c r="G210" s="49"/>
    </row>
    <row r="211" spans="1:7">
      <c r="A211" s="49"/>
      <c r="B211" s="170"/>
      <c r="C211" s="49"/>
      <c r="D211" s="49"/>
      <c r="E211" s="49"/>
      <c r="F211" s="49"/>
      <c r="G211" s="49"/>
    </row>
    <row r="212" spans="1:7">
      <c r="A212" s="49"/>
      <c r="B212" s="170"/>
      <c r="C212" s="49"/>
      <c r="D212" s="49"/>
      <c r="E212" s="49"/>
      <c r="F212" s="49"/>
      <c r="G212" s="49"/>
    </row>
    <row r="213" spans="1:7">
      <c r="A213" s="49"/>
      <c r="B213" s="170"/>
      <c r="C213" s="49"/>
      <c r="D213" s="49"/>
      <c r="E213" s="49"/>
      <c r="F213" s="49"/>
      <c r="G213" s="49"/>
    </row>
    <row r="214" spans="1:7">
      <c r="A214" s="49"/>
      <c r="B214" s="170"/>
      <c r="C214" s="49"/>
      <c r="D214" s="49"/>
      <c r="E214" s="49"/>
      <c r="F214" s="49"/>
      <c r="G214" s="49"/>
    </row>
    <row r="215" spans="1:7">
      <c r="A215" s="49"/>
      <c r="B215" s="170"/>
      <c r="C215" s="49"/>
      <c r="D215" s="49"/>
      <c r="E215" s="49"/>
      <c r="F215" s="49"/>
      <c r="G215" s="49"/>
    </row>
    <row r="216" spans="1:7">
      <c r="A216" s="49"/>
      <c r="B216" s="170"/>
      <c r="C216" s="49"/>
      <c r="D216" s="49"/>
      <c r="E216" s="49"/>
      <c r="F216" s="49"/>
      <c r="G216" s="49"/>
    </row>
    <row r="217" spans="1:7">
      <c r="A217" s="49"/>
      <c r="B217" s="170"/>
      <c r="C217" s="49"/>
      <c r="D217" s="49"/>
      <c r="E217" s="49"/>
      <c r="F217" s="49"/>
      <c r="G217" s="49"/>
    </row>
    <row r="218" spans="1:7">
      <c r="A218" s="49"/>
      <c r="B218" s="170"/>
      <c r="C218" s="49"/>
      <c r="D218" s="49"/>
      <c r="E218" s="49"/>
      <c r="F218" s="49"/>
      <c r="G218" s="49"/>
    </row>
    <row r="219" spans="1:7">
      <c r="A219" s="49"/>
      <c r="B219" s="170"/>
      <c r="C219" s="49"/>
      <c r="D219" s="49"/>
      <c r="E219" s="49"/>
      <c r="F219" s="49"/>
      <c r="G219" s="49"/>
    </row>
    <row r="220" spans="1:7">
      <c r="A220" s="49"/>
      <c r="B220" s="170"/>
      <c r="C220" s="49"/>
      <c r="D220" s="49"/>
      <c r="E220" s="49"/>
      <c r="F220" s="49"/>
      <c r="G220" s="49"/>
    </row>
    <row r="221" spans="1:7">
      <c r="A221" s="49"/>
      <c r="B221" s="170"/>
      <c r="C221" s="49"/>
      <c r="D221" s="49"/>
      <c r="E221" s="49"/>
      <c r="F221" s="49"/>
      <c r="G221" s="49"/>
    </row>
    <row r="222" spans="1:7">
      <c r="A222" s="49"/>
      <c r="B222" s="170"/>
      <c r="C222" s="49"/>
      <c r="D222" s="49"/>
      <c r="E222" s="49"/>
      <c r="F222" s="49"/>
      <c r="G222" s="49"/>
    </row>
    <row r="223" spans="1:7">
      <c r="A223" s="49"/>
      <c r="B223" s="170"/>
      <c r="C223" s="49"/>
      <c r="D223" s="49"/>
      <c r="E223" s="49"/>
      <c r="F223" s="49"/>
      <c r="G223" s="49"/>
    </row>
    <row r="224" spans="1:7">
      <c r="A224" s="49"/>
      <c r="B224" s="170"/>
      <c r="C224" s="49"/>
      <c r="D224" s="49"/>
      <c r="E224" s="49"/>
      <c r="F224" s="49"/>
      <c r="G224" s="49"/>
    </row>
    <row r="225" spans="1:7">
      <c r="A225" s="49"/>
      <c r="B225" s="170"/>
      <c r="C225" s="49"/>
      <c r="D225" s="49"/>
      <c r="E225" s="49"/>
      <c r="F225" s="49"/>
      <c r="G225" s="49"/>
    </row>
    <row r="226" spans="1:7">
      <c r="A226" s="49"/>
      <c r="B226" s="170"/>
      <c r="C226" s="49"/>
      <c r="D226" s="49"/>
      <c r="E226" s="49"/>
      <c r="F226" s="49"/>
      <c r="G226" s="49"/>
    </row>
    <row r="227" spans="1:7">
      <c r="A227" s="49"/>
      <c r="B227" s="170"/>
      <c r="C227" s="49"/>
      <c r="D227" s="49"/>
      <c r="E227" s="49"/>
      <c r="F227" s="49"/>
      <c r="G227" s="49"/>
    </row>
    <row r="228" spans="1:7">
      <c r="A228" s="49"/>
      <c r="B228" s="170"/>
      <c r="C228" s="49"/>
      <c r="D228" s="49"/>
      <c r="E228" s="49"/>
      <c r="F228" s="49"/>
      <c r="G228" s="49"/>
    </row>
    <row r="229" spans="1:7">
      <c r="A229" s="49"/>
      <c r="B229" s="170"/>
      <c r="C229" s="49"/>
      <c r="D229" s="49"/>
      <c r="E229" s="49"/>
      <c r="F229" s="49"/>
      <c r="G229" s="49"/>
    </row>
    <row r="230" spans="1:7">
      <c r="A230" s="49"/>
      <c r="B230" s="170"/>
      <c r="C230" s="49"/>
      <c r="D230" s="49"/>
      <c r="E230" s="49"/>
      <c r="F230" s="49"/>
      <c r="G230" s="49"/>
    </row>
    <row r="231" spans="1:7">
      <c r="A231" s="49"/>
      <c r="B231" s="170"/>
      <c r="C231" s="49"/>
      <c r="D231" s="49"/>
      <c r="E231" s="49"/>
      <c r="F231" s="49"/>
      <c r="G231" s="49"/>
    </row>
    <row r="232" spans="1:7">
      <c r="A232" s="49"/>
      <c r="B232" s="170"/>
      <c r="C232" s="49"/>
      <c r="D232" s="49"/>
      <c r="E232" s="49"/>
      <c r="F232" s="49"/>
      <c r="G232" s="49"/>
    </row>
    <row r="233" spans="1:7">
      <c r="A233" s="49"/>
      <c r="B233" s="170"/>
      <c r="C233" s="49"/>
      <c r="D233" s="49"/>
      <c r="E233" s="49"/>
      <c r="F233" s="49"/>
      <c r="G233" s="49"/>
    </row>
    <row r="234" spans="1:7">
      <c r="A234" s="49"/>
      <c r="B234" s="170"/>
      <c r="C234" s="49"/>
      <c r="D234" s="49"/>
      <c r="E234" s="49"/>
      <c r="F234" s="49"/>
      <c r="G234" s="49"/>
    </row>
    <row r="235" spans="1:7">
      <c r="A235" s="49"/>
      <c r="B235" s="170"/>
      <c r="C235" s="49"/>
      <c r="D235" s="49"/>
      <c r="E235" s="49"/>
      <c r="F235" s="49"/>
      <c r="G235" s="49"/>
    </row>
    <row r="236" spans="1:7">
      <c r="A236" s="49"/>
      <c r="B236" s="170"/>
      <c r="C236" s="49"/>
      <c r="D236" s="49"/>
      <c r="E236" s="49"/>
      <c r="F236" s="49"/>
      <c r="G236" s="49"/>
    </row>
    <row r="237" spans="1:7">
      <c r="A237" s="49"/>
      <c r="B237" s="170"/>
      <c r="C237" s="49"/>
      <c r="D237" s="49"/>
      <c r="E237" s="49"/>
      <c r="F237" s="49"/>
      <c r="G237" s="49"/>
    </row>
    <row r="238" spans="1:7">
      <c r="A238" s="49"/>
      <c r="B238" s="170"/>
      <c r="C238" s="49"/>
      <c r="D238" s="49"/>
      <c r="E238" s="49"/>
      <c r="F238" s="49"/>
      <c r="G238" s="49"/>
    </row>
    <row r="239" spans="1:7">
      <c r="A239" s="49"/>
      <c r="B239" s="170"/>
      <c r="C239" s="49"/>
      <c r="D239" s="49"/>
      <c r="E239" s="49"/>
      <c r="F239" s="49"/>
      <c r="G239" s="49"/>
    </row>
    <row r="240" spans="1:7">
      <c r="A240" s="49"/>
      <c r="B240" s="170"/>
      <c r="C240" s="49"/>
      <c r="D240" s="49"/>
      <c r="E240" s="49"/>
      <c r="F240" s="49"/>
      <c r="G240" s="49"/>
    </row>
    <row r="241" spans="1:7">
      <c r="A241" s="49"/>
      <c r="B241" s="170"/>
      <c r="C241" s="49"/>
      <c r="D241" s="49"/>
      <c r="E241" s="49"/>
      <c r="F241" s="49"/>
      <c r="G241" s="49"/>
    </row>
    <row r="242" spans="1:7">
      <c r="A242" s="49"/>
      <c r="B242" s="170"/>
      <c r="C242" s="49"/>
      <c r="D242" s="49"/>
      <c r="E242" s="49"/>
      <c r="F242" s="49"/>
      <c r="G242" s="49"/>
    </row>
    <row r="243" spans="1:7">
      <c r="A243" s="49"/>
      <c r="B243" s="170"/>
      <c r="C243" s="49"/>
      <c r="D243" s="49"/>
      <c r="E243" s="49"/>
      <c r="F243" s="49"/>
      <c r="G243" s="49"/>
    </row>
    <row r="244" spans="1:7">
      <c r="A244" s="49"/>
      <c r="B244" s="170"/>
      <c r="C244" s="49"/>
      <c r="D244" s="49"/>
      <c r="E244" s="49"/>
      <c r="F244" s="49"/>
      <c r="G244" s="49"/>
    </row>
    <row r="245" spans="1:7">
      <c r="A245" s="49"/>
      <c r="B245" s="170"/>
      <c r="C245" s="49"/>
      <c r="D245" s="49"/>
      <c r="E245" s="49"/>
      <c r="F245" s="49"/>
      <c r="G245" s="49"/>
    </row>
    <row r="246" spans="1:7">
      <c r="A246" s="49"/>
      <c r="B246" s="170"/>
      <c r="C246" s="49"/>
      <c r="D246" s="49"/>
      <c r="E246" s="49"/>
      <c r="F246" s="49"/>
      <c r="G246" s="49"/>
    </row>
    <row r="247" spans="1:7">
      <c r="A247" s="49"/>
      <c r="B247" s="170"/>
      <c r="C247" s="49"/>
      <c r="D247" s="49"/>
      <c r="E247" s="49"/>
      <c r="F247" s="49"/>
      <c r="G247" s="49"/>
    </row>
    <row r="248" spans="1:7">
      <c r="A248" s="49"/>
      <c r="B248" s="170"/>
      <c r="C248" s="49"/>
      <c r="D248" s="49"/>
      <c r="E248" s="49"/>
      <c r="F248" s="49"/>
      <c r="G248" s="49"/>
    </row>
    <row r="249" spans="1:7">
      <c r="A249" s="49"/>
      <c r="B249" s="170"/>
      <c r="C249" s="49"/>
      <c r="D249" s="49"/>
      <c r="E249" s="49"/>
      <c r="F249" s="49"/>
      <c r="G249" s="49"/>
    </row>
    <row r="250" spans="1:7">
      <c r="A250" s="49"/>
      <c r="B250" s="170"/>
      <c r="C250" s="49"/>
      <c r="D250" s="49"/>
      <c r="E250" s="49"/>
      <c r="F250" s="49"/>
      <c r="G250" s="49"/>
    </row>
    <row r="251" spans="1:7">
      <c r="A251" s="49"/>
      <c r="B251" s="170"/>
      <c r="C251" s="49"/>
      <c r="D251" s="49"/>
      <c r="E251" s="49"/>
      <c r="F251" s="49"/>
      <c r="G251" s="49"/>
    </row>
    <row r="252" spans="1:7">
      <c r="A252" s="49"/>
      <c r="B252" s="170"/>
      <c r="C252" s="49"/>
      <c r="D252" s="49"/>
      <c r="E252" s="49"/>
      <c r="F252" s="49"/>
      <c r="G252" s="49"/>
    </row>
    <row r="253" spans="1:7">
      <c r="A253" s="49"/>
      <c r="B253" s="170"/>
      <c r="C253" s="49"/>
      <c r="D253" s="49"/>
      <c r="E253" s="49"/>
      <c r="F253" s="49"/>
      <c r="G253" s="49"/>
    </row>
    <row r="254" spans="1:7">
      <c r="A254" s="49"/>
      <c r="B254" s="170"/>
      <c r="C254" s="49"/>
      <c r="D254" s="49"/>
      <c r="E254" s="49"/>
      <c r="F254" s="49"/>
      <c r="G254" s="49"/>
    </row>
    <row r="255" spans="1:7">
      <c r="A255" s="49"/>
      <c r="B255" s="170"/>
      <c r="C255" s="49"/>
      <c r="D255" s="49"/>
      <c r="E255" s="49"/>
      <c r="F255" s="49"/>
      <c r="G255" s="49"/>
    </row>
    <row r="256" spans="1:7">
      <c r="A256" s="49"/>
      <c r="B256" s="170"/>
      <c r="C256" s="49"/>
      <c r="D256" s="49"/>
      <c r="E256" s="49"/>
      <c r="F256" s="49"/>
      <c r="G256" s="49"/>
    </row>
    <row r="257" spans="1:7">
      <c r="A257" s="49"/>
      <c r="B257" s="170"/>
      <c r="C257" s="49"/>
      <c r="D257" s="49"/>
      <c r="E257" s="49"/>
      <c r="F257" s="49"/>
      <c r="G257" s="49"/>
    </row>
    <row r="258" spans="1:7">
      <c r="A258" s="49"/>
      <c r="B258" s="170"/>
      <c r="C258" s="49"/>
      <c r="D258" s="49"/>
      <c r="E258" s="49"/>
      <c r="F258" s="49"/>
      <c r="G258" s="49"/>
    </row>
    <row r="259" spans="1:7">
      <c r="A259" s="49"/>
      <c r="B259" s="170"/>
      <c r="C259" s="49"/>
      <c r="D259" s="49"/>
      <c r="E259" s="49"/>
      <c r="F259" s="49"/>
      <c r="G259" s="49"/>
    </row>
    <row r="260" spans="1:7">
      <c r="A260" s="49"/>
      <c r="B260" s="170"/>
      <c r="C260" s="49"/>
      <c r="D260" s="49"/>
      <c r="E260" s="49"/>
      <c r="F260" s="49"/>
      <c r="G260" s="49"/>
    </row>
    <row r="261" spans="1:7">
      <c r="A261" s="49"/>
      <c r="B261" s="170"/>
      <c r="C261" s="49"/>
      <c r="D261" s="49"/>
      <c r="E261" s="49"/>
      <c r="F261" s="49"/>
      <c r="G261" s="49"/>
    </row>
    <row r="262" spans="1:7">
      <c r="A262" s="49"/>
      <c r="B262" s="170"/>
      <c r="C262" s="49"/>
      <c r="D262" s="49"/>
      <c r="E262" s="49"/>
      <c r="F262" s="49"/>
      <c r="G262" s="49"/>
    </row>
    <row r="263" spans="1:7">
      <c r="A263" s="49"/>
      <c r="B263" s="170"/>
      <c r="C263" s="49"/>
      <c r="D263" s="49"/>
      <c r="E263" s="49"/>
      <c r="F263" s="49"/>
      <c r="G263" s="49"/>
    </row>
    <row r="264" spans="1:7">
      <c r="A264" s="49"/>
      <c r="B264" s="170"/>
      <c r="C264" s="49"/>
      <c r="D264" s="49"/>
      <c r="E264" s="49"/>
      <c r="F264" s="49"/>
      <c r="G264" s="49"/>
    </row>
    <row r="265" spans="1:7">
      <c r="A265" s="49"/>
      <c r="B265" s="170"/>
      <c r="C265" s="49"/>
      <c r="D265" s="49"/>
      <c r="E265" s="49"/>
      <c r="F265" s="49"/>
      <c r="G265" s="49"/>
    </row>
    <row r="266" spans="1:7">
      <c r="A266" s="49"/>
      <c r="B266" s="170"/>
      <c r="C266" s="49"/>
      <c r="D266" s="49"/>
      <c r="E266" s="49"/>
      <c r="F266" s="49"/>
      <c r="G266" s="49"/>
    </row>
    <row r="267" spans="1:7">
      <c r="A267" s="49"/>
      <c r="B267" s="170"/>
      <c r="C267" s="49"/>
      <c r="D267" s="49"/>
      <c r="E267" s="49"/>
      <c r="F267" s="49"/>
      <c r="G267" s="49"/>
    </row>
    <row r="268" spans="1:7">
      <c r="A268" s="49"/>
      <c r="B268" s="170"/>
      <c r="C268" s="49"/>
      <c r="D268" s="49"/>
      <c r="E268" s="49"/>
      <c r="F268" s="49"/>
      <c r="G268" s="49"/>
    </row>
    <row r="269" spans="1:7">
      <c r="A269" s="49"/>
      <c r="B269" s="170"/>
      <c r="C269" s="49"/>
      <c r="D269" s="49"/>
      <c r="E269" s="49"/>
      <c r="F269" s="49"/>
      <c r="G269" s="49"/>
    </row>
    <row r="270" spans="1:7">
      <c r="A270" s="49"/>
      <c r="B270" s="170"/>
      <c r="C270" s="49"/>
      <c r="D270" s="49"/>
      <c r="E270" s="49"/>
      <c r="F270" s="49"/>
      <c r="G270" s="49"/>
    </row>
    <row r="271" spans="1:7">
      <c r="A271" s="49"/>
      <c r="B271" s="170"/>
      <c r="C271" s="49"/>
      <c r="D271" s="49"/>
      <c r="E271" s="49"/>
      <c r="F271" s="49"/>
      <c r="G271" s="49"/>
    </row>
    <row r="272" spans="1:7">
      <c r="A272" s="49"/>
      <c r="B272" s="170"/>
      <c r="C272" s="49"/>
      <c r="D272" s="49"/>
      <c r="E272" s="49"/>
      <c r="F272" s="49"/>
      <c r="G272" s="49"/>
    </row>
    <row r="273" spans="1:7">
      <c r="A273" s="49"/>
      <c r="B273" s="170"/>
      <c r="C273" s="49"/>
      <c r="D273" s="49"/>
      <c r="E273" s="49"/>
      <c r="F273" s="49"/>
      <c r="G273" s="49"/>
    </row>
    <row r="274" spans="1:7">
      <c r="A274" s="49"/>
      <c r="B274" s="170"/>
      <c r="C274" s="49"/>
      <c r="D274" s="49"/>
      <c r="E274" s="49"/>
      <c r="F274" s="49"/>
      <c r="G274" s="49"/>
    </row>
    <row r="275" spans="1:7">
      <c r="A275" s="49"/>
      <c r="B275" s="170"/>
      <c r="C275" s="49"/>
      <c r="D275" s="49"/>
      <c r="E275" s="49"/>
      <c r="F275" s="49"/>
      <c r="G275" s="49"/>
    </row>
    <row r="276" spans="1:7">
      <c r="A276" s="49"/>
      <c r="B276" s="170"/>
      <c r="C276" s="49"/>
      <c r="D276" s="49"/>
      <c r="E276" s="49"/>
      <c r="F276" s="49"/>
      <c r="G276" s="49"/>
    </row>
    <row r="277" spans="1:7">
      <c r="A277" s="49"/>
      <c r="B277" s="170"/>
      <c r="C277" s="49"/>
      <c r="D277" s="49"/>
      <c r="E277" s="49"/>
      <c r="F277" s="49"/>
      <c r="G277" s="49"/>
    </row>
    <row r="278" spans="1:7">
      <c r="A278" s="49"/>
      <c r="B278" s="170"/>
      <c r="C278" s="49"/>
      <c r="D278" s="49"/>
      <c r="E278" s="49"/>
      <c r="F278" s="49"/>
      <c r="G278" s="49"/>
    </row>
    <row r="279" spans="1:7">
      <c r="A279" s="49"/>
      <c r="B279" s="170"/>
      <c r="C279" s="49"/>
      <c r="D279" s="49"/>
      <c r="E279" s="49"/>
      <c r="F279" s="49"/>
      <c r="G279" s="49"/>
    </row>
    <row r="280" spans="1:7">
      <c r="A280" s="49"/>
      <c r="B280" s="170"/>
      <c r="C280" s="49"/>
      <c r="D280" s="49"/>
      <c r="E280" s="49"/>
      <c r="F280" s="49"/>
      <c r="G280" s="49"/>
    </row>
    <row r="281" spans="1:7">
      <c r="A281" s="49"/>
      <c r="B281" s="170"/>
      <c r="C281" s="49"/>
      <c r="D281" s="49"/>
      <c r="E281" s="49"/>
      <c r="F281" s="49"/>
      <c r="G281" s="49"/>
    </row>
    <row r="282" spans="1:7">
      <c r="A282" s="49"/>
      <c r="B282" s="170"/>
      <c r="C282" s="49"/>
      <c r="D282" s="49"/>
      <c r="E282" s="49"/>
      <c r="F282" s="49"/>
      <c r="G282" s="49"/>
    </row>
    <row r="283" spans="1:7">
      <c r="A283" s="49"/>
      <c r="B283" s="170"/>
      <c r="C283" s="49"/>
      <c r="D283" s="49"/>
      <c r="E283" s="49"/>
      <c r="F283" s="49"/>
      <c r="G283" s="49"/>
    </row>
    <row r="284" spans="1:7">
      <c r="A284" s="49"/>
      <c r="B284" s="170"/>
      <c r="C284" s="49"/>
      <c r="D284" s="49"/>
      <c r="E284" s="49"/>
      <c r="F284" s="49"/>
      <c r="G284" s="49"/>
    </row>
    <row r="285" spans="1:7">
      <c r="A285" s="49"/>
      <c r="B285" s="170"/>
      <c r="C285" s="49"/>
      <c r="D285" s="49"/>
      <c r="E285" s="49"/>
      <c r="F285" s="49"/>
      <c r="G285" s="49"/>
    </row>
    <row r="286" spans="1:7">
      <c r="A286" s="49"/>
      <c r="B286" s="170"/>
      <c r="C286" s="49"/>
      <c r="D286" s="49"/>
      <c r="E286" s="49"/>
      <c r="F286" s="49"/>
      <c r="G286" s="49"/>
    </row>
    <row r="287" spans="1:7">
      <c r="A287" s="49"/>
      <c r="B287" s="170"/>
      <c r="C287" s="49"/>
      <c r="D287" s="49"/>
      <c r="E287" s="49"/>
      <c r="F287" s="49"/>
      <c r="G287" s="49"/>
    </row>
    <row r="288" spans="1:7">
      <c r="A288" s="49"/>
      <c r="B288" s="170"/>
      <c r="C288" s="49"/>
      <c r="D288" s="49"/>
      <c r="E288" s="49"/>
      <c r="F288" s="49"/>
      <c r="G288" s="49"/>
    </row>
    <row r="289" spans="2:7">
      <c r="B289" s="170"/>
      <c r="C289" s="49"/>
      <c r="D289" s="49"/>
      <c r="E289" s="49"/>
      <c r="F289" s="49"/>
      <c r="G289" s="49"/>
    </row>
    <row r="290" spans="2:7">
      <c r="B290" s="170"/>
      <c r="C290" s="49"/>
      <c r="D290" s="49"/>
      <c r="E290" s="49"/>
      <c r="F290" s="49"/>
      <c r="G290" s="49"/>
    </row>
    <row r="291" spans="2:7">
      <c r="B291" s="170"/>
      <c r="C291" s="49"/>
      <c r="D291" s="49"/>
      <c r="E291" s="49"/>
      <c r="F291" s="49"/>
      <c r="G291" s="49"/>
    </row>
    <row r="292" spans="2:7">
      <c r="B292" s="170"/>
      <c r="C292" s="49"/>
      <c r="D292" s="49"/>
      <c r="E292" s="49"/>
      <c r="F292" s="49"/>
      <c r="G292" s="49"/>
    </row>
    <row r="293" spans="2:7">
      <c r="B293" s="170"/>
      <c r="C293" s="49"/>
      <c r="D293" s="49"/>
      <c r="E293" s="49"/>
      <c r="F293" s="49"/>
      <c r="G293" s="49"/>
    </row>
    <row r="294" spans="2:7">
      <c r="B294" s="170"/>
      <c r="C294" s="49"/>
      <c r="D294" s="49"/>
      <c r="E294" s="49"/>
      <c r="F294" s="49"/>
      <c r="G294" s="49"/>
    </row>
    <row r="295" spans="2:7">
      <c r="B295" s="170"/>
      <c r="C295" s="49"/>
      <c r="D295" s="49"/>
      <c r="E295" s="49"/>
      <c r="F295" s="49"/>
      <c r="G295" s="49"/>
    </row>
    <row r="296" spans="2:7">
      <c r="B296" s="170"/>
      <c r="C296" s="49"/>
      <c r="D296" s="49"/>
      <c r="E296" s="49"/>
      <c r="F296" s="49"/>
      <c r="G296" s="49"/>
    </row>
    <row r="297" spans="2:7">
      <c r="B297" s="170"/>
      <c r="C297" s="49"/>
      <c r="D297" s="49"/>
      <c r="E297" s="49"/>
      <c r="F297" s="49"/>
      <c r="G297" s="49"/>
    </row>
    <row r="298" spans="2:7">
      <c r="B298" s="170"/>
      <c r="C298" s="49"/>
      <c r="D298" s="49"/>
      <c r="E298" s="49"/>
      <c r="F298" s="49"/>
      <c r="G298" s="49"/>
    </row>
    <row r="299" spans="2:7">
      <c r="B299" s="170"/>
      <c r="C299" s="49"/>
      <c r="D299" s="49"/>
      <c r="E299" s="49"/>
      <c r="F299" s="49"/>
      <c r="G299" s="49"/>
    </row>
    <row r="300" spans="2:7">
      <c r="B300" s="170"/>
      <c r="C300" s="49"/>
      <c r="D300" s="49"/>
      <c r="E300" s="49"/>
      <c r="F300" s="49"/>
      <c r="G300" s="49"/>
    </row>
    <row r="301" spans="2:7">
      <c r="B301" s="170"/>
      <c r="C301" s="49"/>
      <c r="D301" s="49"/>
      <c r="E301" s="49"/>
      <c r="F301" s="49"/>
      <c r="G301" s="49"/>
    </row>
    <row r="302" spans="2:7">
      <c r="B302" s="170"/>
      <c r="C302" s="49"/>
      <c r="D302" s="49"/>
      <c r="E302" s="49"/>
      <c r="F302" s="49"/>
      <c r="G302" s="49"/>
    </row>
    <row r="303" spans="2:7">
      <c r="B303" s="170"/>
      <c r="C303" s="49"/>
      <c r="D303" s="49"/>
      <c r="E303" s="49"/>
      <c r="F303" s="49"/>
      <c r="G303" s="49"/>
    </row>
    <row r="304" spans="2:7">
      <c r="B304" s="170"/>
      <c r="C304" s="49"/>
      <c r="D304" s="49"/>
      <c r="E304" s="49"/>
      <c r="F304" s="49"/>
      <c r="G304" s="49"/>
    </row>
    <row r="305" spans="2:7">
      <c r="B305" s="170"/>
      <c r="C305" s="49"/>
      <c r="D305" s="49"/>
      <c r="E305" s="49"/>
      <c r="F305" s="49"/>
      <c r="G305" s="49"/>
    </row>
    <row r="306" spans="2:7">
      <c r="B306" s="170"/>
      <c r="C306" s="49"/>
      <c r="D306" s="49"/>
      <c r="E306" s="49"/>
      <c r="F306" s="49"/>
      <c r="G306" s="49"/>
    </row>
    <row r="307" spans="2:7">
      <c r="B307" s="170"/>
      <c r="C307" s="49"/>
      <c r="D307" s="49"/>
      <c r="E307" s="49"/>
      <c r="F307" s="49"/>
      <c r="G307" s="49"/>
    </row>
    <row r="308" spans="2:7">
      <c r="B308" s="170"/>
      <c r="C308" s="49"/>
      <c r="D308" s="49"/>
      <c r="E308" s="49"/>
      <c r="F308" s="49"/>
      <c r="G308" s="49"/>
    </row>
    <row r="309" spans="2:7">
      <c r="B309" s="170"/>
      <c r="C309" s="49"/>
      <c r="D309" s="49"/>
      <c r="E309" s="49"/>
      <c r="F309" s="49"/>
      <c r="G309" s="49"/>
    </row>
    <row r="310" spans="2:7">
      <c r="B310" s="170"/>
      <c r="C310" s="49"/>
      <c r="D310" s="49"/>
      <c r="E310" s="49"/>
      <c r="F310" s="49"/>
      <c r="G310" s="49"/>
    </row>
    <row r="311" spans="2:7">
      <c r="B311" s="170"/>
      <c r="C311" s="49"/>
      <c r="D311" s="49"/>
      <c r="E311" s="49"/>
      <c r="F311" s="49"/>
      <c r="G311" s="49"/>
    </row>
    <row r="312" spans="2:7">
      <c r="B312" s="170"/>
      <c r="C312" s="49"/>
      <c r="D312" s="49"/>
      <c r="E312" s="49"/>
      <c r="F312" s="49"/>
      <c r="G312" s="49"/>
    </row>
    <row r="313" spans="2:7">
      <c r="B313" s="170"/>
      <c r="C313" s="49"/>
      <c r="D313" s="49"/>
      <c r="E313" s="49"/>
      <c r="F313" s="49"/>
      <c r="G313" s="49"/>
    </row>
    <row r="314" spans="2:7">
      <c r="B314" s="170"/>
      <c r="C314" s="49"/>
      <c r="D314" s="49"/>
      <c r="E314" s="49"/>
      <c r="F314" s="49"/>
      <c r="G314" s="49"/>
    </row>
    <row r="315" spans="2:7">
      <c r="B315" s="170"/>
      <c r="C315" s="49"/>
      <c r="D315" s="49"/>
      <c r="E315" s="49"/>
      <c r="F315" s="49"/>
      <c r="G315" s="49"/>
    </row>
    <row r="316" spans="2:7">
      <c r="B316" s="170"/>
      <c r="C316" s="49"/>
      <c r="D316" s="49"/>
      <c r="E316" s="49"/>
      <c r="F316" s="49"/>
      <c r="G316" s="49"/>
    </row>
    <row r="317" spans="2:7">
      <c r="B317" s="170"/>
      <c r="C317" s="49"/>
      <c r="D317" s="49"/>
      <c r="E317" s="49"/>
      <c r="F317" s="49"/>
      <c r="G317" s="49"/>
    </row>
    <row r="318" spans="2:7">
      <c r="B318" s="170"/>
      <c r="C318" s="49"/>
      <c r="D318" s="49"/>
      <c r="E318" s="49"/>
      <c r="F318" s="49"/>
      <c r="G318" s="49"/>
    </row>
    <row r="319" spans="2:7">
      <c r="B319" s="170"/>
      <c r="C319" s="49"/>
      <c r="D319" s="49"/>
      <c r="E319" s="49"/>
      <c r="F319" s="49"/>
      <c r="G319" s="49"/>
    </row>
    <row r="320" spans="2:7">
      <c r="B320" s="170"/>
      <c r="C320" s="49"/>
      <c r="D320" s="49"/>
      <c r="E320" s="49"/>
      <c r="F320" s="49"/>
      <c r="G320" s="49"/>
    </row>
    <row r="321" spans="2:7">
      <c r="B321" s="170"/>
      <c r="C321" s="49"/>
      <c r="D321" s="49"/>
      <c r="E321" s="49"/>
      <c r="F321" s="49"/>
      <c r="G321" s="49"/>
    </row>
    <row r="322" spans="2:7">
      <c r="B322" s="170"/>
      <c r="C322" s="49"/>
      <c r="D322" s="49"/>
      <c r="E322" s="49"/>
      <c r="F322" s="49"/>
      <c r="G322" s="49"/>
    </row>
    <row r="323" spans="2:7">
      <c r="B323" s="170"/>
      <c r="C323" s="49"/>
      <c r="D323" s="49"/>
      <c r="E323" s="49"/>
      <c r="F323" s="49"/>
      <c r="G323" s="49"/>
    </row>
    <row r="324" spans="2:7">
      <c r="B324" s="170"/>
      <c r="C324" s="49"/>
      <c r="D324" s="49"/>
      <c r="E324" s="49"/>
      <c r="F324" s="49"/>
      <c r="G324" s="49"/>
    </row>
    <row r="325" spans="2:7">
      <c r="B325" s="170"/>
      <c r="C325" s="49"/>
      <c r="D325" s="49"/>
      <c r="E325" s="49"/>
      <c r="F325" s="49"/>
      <c r="G325" s="49"/>
    </row>
    <row r="326" spans="2:7">
      <c r="B326" s="170"/>
      <c r="C326" s="49"/>
      <c r="D326" s="49"/>
      <c r="E326" s="49"/>
      <c r="F326" s="49"/>
      <c r="G326" s="49"/>
    </row>
    <row r="327" spans="2:7">
      <c r="B327" s="170"/>
      <c r="C327" s="49"/>
      <c r="D327" s="49"/>
      <c r="E327" s="49"/>
      <c r="F327" s="49"/>
      <c r="G327" s="49"/>
    </row>
    <row r="328" spans="2:7">
      <c r="B328" s="170"/>
      <c r="C328" s="49"/>
      <c r="D328" s="49"/>
      <c r="E328" s="49"/>
      <c r="F328" s="49"/>
      <c r="G328" s="49"/>
    </row>
    <row r="329" spans="2:7">
      <c r="B329" s="170"/>
      <c r="C329" s="49"/>
      <c r="D329" s="49"/>
      <c r="E329" s="49"/>
      <c r="F329" s="49"/>
      <c r="G329" s="49"/>
    </row>
    <row r="330" spans="2:7">
      <c r="B330" s="170"/>
      <c r="C330" s="49"/>
      <c r="D330" s="49"/>
      <c r="E330" s="49"/>
      <c r="F330" s="49"/>
      <c r="G330" s="49"/>
    </row>
    <row r="331" spans="2:7">
      <c r="B331" s="170"/>
      <c r="C331" s="49"/>
      <c r="D331" s="49"/>
      <c r="E331" s="49"/>
      <c r="F331" s="49"/>
      <c r="G331" s="49"/>
    </row>
    <row r="332" spans="2:7">
      <c r="B332" s="170"/>
      <c r="C332" s="49"/>
      <c r="D332" s="49"/>
      <c r="E332" s="49"/>
      <c r="F332" s="49"/>
      <c r="G332" s="49"/>
    </row>
    <row r="333" spans="2:7">
      <c r="B333" s="170"/>
      <c r="C333" s="49"/>
      <c r="D333" s="49"/>
      <c r="E333" s="49"/>
      <c r="F333" s="49"/>
      <c r="G333" s="49"/>
    </row>
    <row r="334" spans="2:7">
      <c r="B334" s="170"/>
      <c r="C334" s="49"/>
      <c r="D334" s="49"/>
      <c r="E334" s="49"/>
      <c r="F334" s="49"/>
      <c r="G334" s="49"/>
    </row>
    <row r="335" spans="2:7">
      <c r="B335" s="170"/>
      <c r="C335" s="49"/>
      <c r="D335" s="49"/>
      <c r="E335" s="49"/>
      <c r="F335" s="49"/>
      <c r="G335" s="49"/>
    </row>
    <row r="336" spans="2:7">
      <c r="B336" s="170"/>
      <c r="C336" s="49"/>
      <c r="D336" s="49"/>
      <c r="E336" s="49"/>
      <c r="F336" s="49"/>
      <c r="G336" s="49"/>
    </row>
    <row r="337" spans="2:7">
      <c r="B337" s="170"/>
      <c r="C337" s="49"/>
      <c r="D337" s="49"/>
      <c r="E337" s="49"/>
      <c r="F337" s="49"/>
      <c r="G337" s="49"/>
    </row>
    <row r="338" spans="2:7">
      <c r="B338" s="170"/>
      <c r="C338" s="49"/>
      <c r="D338" s="49"/>
      <c r="E338" s="49"/>
      <c r="F338" s="49"/>
      <c r="G338" s="49"/>
    </row>
    <row r="339" spans="2:7">
      <c r="B339" s="170"/>
      <c r="C339" s="49"/>
      <c r="D339" s="49"/>
      <c r="E339" s="49"/>
      <c r="F339" s="49"/>
      <c r="G339" s="49"/>
    </row>
    <row r="340" spans="2:7">
      <c r="B340" s="170"/>
      <c r="C340" s="49"/>
      <c r="D340" s="49"/>
      <c r="E340" s="49"/>
      <c r="F340" s="49"/>
      <c r="G340" s="49"/>
    </row>
    <row r="341" spans="2:7">
      <c r="B341" s="170"/>
      <c r="C341" s="49"/>
      <c r="D341" s="49"/>
      <c r="E341" s="49"/>
      <c r="F341" s="49"/>
      <c r="G341" s="49"/>
    </row>
    <row r="342" spans="2:7">
      <c r="B342" s="170"/>
      <c r="C342" s="49"/>
      <c r="D342" s="49"/>
      <c r="E342" s="49"/>
      <c r="F342" s="49"/>
      <c r="G342" s="49"/>
    </row>
    <row r="343" spans="2:7">
      <c r="B343" s="170"/>
      <c r="C343" s="49"/>
      <c r="D343" s="49"/>
      <c r="E343" s="49"/>
      <c r="F343" s="49"/>
      <c r="G343" s="49"/>
    </row>
    <row r="344" spans="2:7">
      <c r="B344" s="170"/>
      <c r="C344" s="49"/>
      <c r="D344" s="49"/>
      <c r="E344" s="49"/>
      <c r="F344" s="49"/>
      <c r="G344" s="49"/>
    </row>
    <row r="345" spans="2:7">
      <c r="B345" s="170"/>
      <c r="C345" s="49"/>
      <c r="D345" s="49"/>
      <c r="E345" s="49"/>
      <c r="F345" s="49"/>
      <c r="G345" s="49"/>
    </row>
    <row r="346" spans="2:7">
      <c r="B346" s="170"/>
      <c r="C346" s="49"/>
      <c r="D346" s="49"/>
      <c r="E346" s="49"/>
      <c r="F346" s="49"/>
      <c r="G346" s="49"/>
    </row>
    <row r="347" spans="2:7">
      <c r="B347" s="170"/>
      <c r="C347" s="49"/>
      <c r="D347" s="49"/>
      <c r="E347" s="49"/>
      <c r="F347" s="49"/>
      <c r="G347" s="49"/>
    </row>
    <row r="348" spans="2:7">
      <c r="B348" s="170"/>
      <c r="C348" s="49"/>
      <c r="D348" s="49"/>
      <c r="E348" s="49"/>
      <c r="F348" s="49"/>
      <c r="G348" s="49"/>
    </row>
    <row r="349" spans="2:7">
      <c r="B349" s="170"/>
      <c r="C349" s="49"/>
      <c r="D349" s="49"/>
      <c r="E349" s="49"/>
      <c r="F349" s="49"/>
      <c r="G349" s="49"/>
    </row>
    <row r="350" spans="2:7">
      <c r="B350" s="170"/>
      <c r="C350" s="49"/>
      <c r="D350" s="49"/>
      <c r="E350" s="49"/>
      <c r="F350" s="49"/>
      <c r="G350" s="49"/>
    </row>
    <row r="351" spans="2:7">
      <c r="B351" s="170"/>
      <c r="C351" s="49"/>
      <c r="D351" s="49"/>
      <c r="E351" s="49"/>
      <c r="F351" s="49"/>
      <c r="G351" s="49"/>
    </row>
    <row r="352" spans="2:7">
      <c r="B352" s="170"/>
      <c r="C352" s="49"/>
      <c r="D352" s="49"/>
      <c r="E352" s="49"/>
      <c r="F352" s="49"/>
      <c r="G352" s="49"/>
    </row>
    <row r="353" spans="2:7">
      <c r="B353" s="170"/>
      <c r="C353" s="49"/>
      <c r="D353" s="49"/>
      <c r="E353" s="49"/>
      <c r="F353" s="49"/>
      <c r="G353" s="49"/>
    </row>
    <row r="354" spans="2:7">
      <c r="B354" s="170"/>
      <c r="C354" s="49"/>
      <c r="D354" s="49"/>
      <c r="E354" s="49"/>
      <c r="F354" s="49"/>
      <c r="G354" s="49"/>
    </row>
    <row r="355" spans="2:7">
      <c r="B355" s="170"/>
      <c r="C355" s="49"/>
      <c r="D355" s="49"/>
      <c r="E355" s="49"/>
      <c r="F355" s="49"/>
      <c r="G355" s="49"/>
    </row>
    <row r="356" spans="2:7">
      <c r="B356" s="170"/>
      <c r="C356" s="49"/>
      <c r="D356" s="49"/>
      <c r="E356" s="49"/>
      <c r="F356" s="49"/>
      <c r="G356" s="49"/>
    </row>
    <row r="357" spans="2:7">
      <c r="B357" s="170"/>
      <c r="C357" s="49"/>
      <c r="D357" s="49"/>
      <c r="E357" s="49"/>
      <c r="F357" s="49"/>
      <c r="G357" s="49"/>
    </row>
    <row r="358" spans="2:7">
      <c r="B358" s="170"/>
      <c r="C358" s="49"/>
      <c r="D358" s="49"/>
      <c r="E358" s="49"/>
      <c r="F358" s="49"/>
      <c r="G358" s="49"/>
    </row>
    <row r="359" spans="2:7">
      <c r="B359" s="170"/>
      <c r="C359" s="49"/>
      <c r="D359" s="49"/>
      <c r="E359" s="49"/>
      <c r="F359" s="49"/>
      <c r="G359" s="49"/>
    </row>
    <row r="360" spans="2:7">
      <c r="B360" s="170"/>
      <c r="C360" s="49"/>
      <c r="D360" s="49"/>
      <c r="E360" s="49"/>
      <c r="F360" s="49"/>
      <c r="G360" s="49"/>
    </row>
    <row r="361" spans="2:7">
      <c r="B361" s="170"/>
      <c r="C361" s="49"/>
      <c r="D361" s="49"/>
      <c r="E361" s="49"/>
      <c r="F361" s="49"/>
      <c r="G361" s="49"/>
    </row>
    <row r="362" spans="2:7">
      <c r="B362" s="170"/>
      <c r="C362" s="49"/>
      <c r="D362" s="49"/>
      <c r="E362" s="49"/>
      <c r="F362" s="49"/>
      <c r="G362" s="49"/>
    </row>
    <row r="363" spans="2:7">
      <c r="B363" s="170"/>
      <c r="C363" s="49"/>
      <c r="D363" s="49"/>
      <c r="E363" s="49"/>
      <c r="F363" s="49"/>
      <c r="G363" s="49"/>
    </row>
    <row r="364" spans="2:7">
      <c r="B364" s="170"/>
      <c r="C364" s="49"/>
      <c r="D364" s="49"/>
      <c r="E364" s="49"/>
      <c r="F364" s="49"/>
      <c r="G364" s="49"/>
    </row>
    <row r="365" spans="2:7">
      <c r="B365" s="170"/>
      <c r="C365" s="49"/>
      <c r="D365" s="49"/>
      <c r="E365" s="49"/>
      <c r="F365" s="49"/>
      <c r="G365" s="49"/>
    </row>
    <row r="366" spans="2:7">
      <c r="B366" s="170"/>
      <c r="C366" s="49"/>
      <c r="D366" s="49"/>
      <c r="E366" s="49"/>
      <c r="F366" s="49"/>
      <c r="G366" s="49"/>
    </row>
    <row r="367" spans="2:7">
      <c r="B367" s="170"/>
      <c r="C367" s="49"/>
      <c r="D367" s="49"/>
      <c r="E367" s="49"/>
      <c r="F367" s="49"/>
      <c r="G367" s="49"/>
    </row>
    <row r="368" spans="2:7">
      <c r="B368" s="170"/>
      <c r="C368" s="49"/>
      <c r="D368" s="49"/>
      <c r="E368" s="49"/>
      <c r="F368" s="49"/>
      <c r="G368" s="49"/>
    </row>
    <row r="369" spans="2:7">
      <c r="B369" s="170"/>
      <c r="C369" s="49"/>
      <c r="D369" s="49"/>
      <c r="E369" s="49"/>
      <c r="F369" s="49"/>
      <c r="G369" s="49"/>
    </row>
    <row r="370" spans="2:7">
      <c r="B370" s="170"/>
      <c r="C370" s="49"/>
      <c r="D370" s="49"/>
      <c r="E370" s="49"/>
      <c r="F370" s="49"/>
      <c r="G370" s="49"/>
    </row>
    <row r="371" spans="2:7">
      <c r="B371" s="170"/>
      <c r="C371" s="49"/>
      <c r="D371" s="49"/>
      <c r="E371" s="49"/>
      <c r="F371" s="49"/>
      <c r="G371" s="49"/>
    </row>
    <row r="372" spans="2:7">
      <c r="B372" s="170"/>
      <c r="C372" s="49"/>
      <c r="D372" s="49"/>
      <c r="E372" s="49"/>
      <c r="F372" s="49"/>
      <c r="G372" s="49"/>
    </row>
    <row r="373" spans="2:7">
      <c r="B373" s="170"/>
      <c r="C373" s="49"/>
      <c r="D373" s="49"/>
      <c r="E373" s="49"/>
      <c r="F373" s="49"/>
      <c r="G373" s="49"/>
    </row>
    <row r="374" spans="2:7">
      <c r="B374" s="170"/>
      <c r="C374" s="49"/>
      <c r="D374" s="49"/>
      <c r="E374" s="49"/>
      <c r="F374" s="49"/>
      <c r="G374" s="49"/>
    </row>
    <row r="375" spans="2:7">
      <c r="B375" s="170"/>
      <c r="C375" s="49"/>
      <c r="D375" s="49"/>
      <c r="E375" s="49"/>
      <c r="F375" s="49"/>
      <c r="G375" s="49"/>
    </row>
    <row r="376" spans="2:7">
      <c r="B376" s="170"/>
      <c r="C376" s="49"/>
      <c r="D376" s="49"/>
      <c r="E376" s="49"/>
      <c r="F376" s="49"/>
      <c r="G376" s="49"/>
    </row>
    <row r="377" spans="2:7">
      <c r="B377" s="170"/>
      <c r="C377" s="49"/>
      <c r="D377" s="49"/>
      <c r="E377" s="49"/>
      <c r="F377" s="49"/>
      <c r="G377" s="49"/>
    </row>
    <row r="378" spans="2:7">
      <c r="B378" s="170"/>
      <c r="C378" s="49"/>
      <c r="D378" s="49"/>
      <c r="E378" s="49"/>
      <c r="F378" s="49"/>
      <c r="G378" s="49"/>
    </row>
    <row r="379" spans="2:7">
      <c r="B379" s="170"/>
      <c r="C379" s="49"/>
      <c r="D379" s="49"/>
      <c r="E379" s="49"/>
      <c r="F379" s="49"/>
      <c r="G379" s="49"/>
    </row>
    <row r="380" spans="2:7">
      <c r="B380" s="170"/>
      <c r="C380" s="49"/>
      <c r="D380" s="49"/>
      <c r="E380" s="49"/>
      <c r="F380" s="49"/>
      <c r="G380" s="49"/>
    </row>
    <row r="381" spans="2:7">
      <c r="B381" s="170"/>
      <c r="C381" s="49"/>
      <c r="D381" s="49"/>
      <c r="E381" s="49"/>
      <c r="F381" s="49"/>
      <c r="G381" s="49"/>
    </row>
    <row r="382" spans="2:7">
      <c r="B382" s="170"/>
      <c r="C382" s="49"/>
      <c r="D382" s="49"/>
      <c r="E382" s="49"/>
      <c r="F382" s="49"/>
      <c r="G382" s="49"/>
    </row>
    <row r="383" spans="2:7">
      <c r="B383" s="170"/>
      <c r="C383" s="49"/>
      <c r="D383" s="49"/>
      <c r="E383" s="49"/>
      <c r="F383" s="49"/>
      <c r="G383" s="49"/>
    </row>
    <row r="384" spans="2:7">
      <c r="B384" s="170"/>
      <c r="C384" s="49"/>
      <c r="D384" s="49"/>
      <c r="E384" s="49"/>
      <c r="F384" s="49"/>
      <c r="G384" s="49"/>
    </row>
    <row r="385" spans="2:7">
      <c r="B385" s="170"/>
      <c r="C385" s="49"/>
      <c r="D385" s="49"/>
      <c r="E385" s="49"/>
      <c r="F385" s="49"/>
      <c r="G385" s="49"/>
    </row>
    <row r="386" spans="2:7">
      <c r="B386" s="170"/>
      <c r="C386" s="49"/>
      <c r="D386" s="49"/>
      <c r="E386" s="49"/>
      <c r="F386" s="49"/>
      <c r="G386" s="49"/>
    </row>
    <row r="387" spans="2:7">
      <c r="B387" s="170"/>
      <c r="C387" s="49"/>
      <c r="D387" s="49"/>
      <c r="E387" s="49"/>
      <c r="F387" s="49"/>
      <c r="G387" s="49"/>
    </row>
    <row r="388" spans="2:7">
      <c r="B388" s="170"/>
      <c r="C388" s="49"/>
      <c r="D388" s="49"/>
      <c r="E388" s="49"/>
      <c r="F388" s="49"/>
      <c r="G388" s="49"/>
    </row>
    <row r="389" spans="2:7">
      <c r="B389" s="170"/>
      <c r="C389" s="49"/>
      <c r="D389" s="49"/>
      <c r="E389" s="49"/>
      <c r="F389" s="49"/>
      <c r="G389" s="49"/>
    </row>
    <row r="390" spans="2:7">
      <c r="B390" s="170"/>
      <c r="C390" s="49"/>
      <c r="D390" s="49"/>
      <c r="E390" s="49"/>
      <c r="F390" s="49"/>
      <c r="G390" s="49"/>
    </row>
    <row r="391" spans="2:7">
      <c r="B391" s="170"/>
      <c r="C391" s="49"/>
      <c r="D391" s="49"/>
      <c r="E391" s="49"/>
      <c r="F391" s="49"/>
      <c r="G391" s="49"/>
    </row>
    <row r="392" spans="2:7">
      <c r="B392" s="170"/>
      <c r="C392" s="49"/>
      <c r="D392" s="49"/>
      <c r="E392" s="49"/>
      <c r="F392" s="49"/>
      <c r="G392" s="49"/>
    </row>
    <row r="393" spans="2:7">
      <c r="B393" s="170"/>
      <c r="C393" s="49"/>
      <c r="D393" s="49"/>
      <c r="E393" s="49"/>
      <c r="F393" s="49"/>
      <c r="G393" s="49"/>
    </row>
    <row r="394" spans="2:7">
      <c r="B394" s="170"/>
      <c r="C394" s="49"/>
      <c r="D394" s="49"/>
      <c r="E394" s="49"/>
      <c r="F394" s="49"/>
      <c r="G394" s="49"/>
    </row>
    <row r="395" spans="2:7">
      <c r="B395" s="170"/>
      <c r="C395" s="49"/>
      <c r="D395" s="49"/>
      <c r="E395" s="49"/>
      <c r="F395" s="49"/>
      <c r="G395" s="49"/>
    </row>
    <row r="396" spans="2:7">
      <c r="B396" s="170"/>
      <c r="C396" s="49"/>
      <c r="D396" s="49"/>
      <c r="E396" s="49"/>
      <c r="F396" s="49"/>
      <c r="G396" s="49"/>
    </row>
    <row r="397" spans="2:7">
      <c r="B397" s="170"/>
      <c r="C397" s="49"/>
      <c r="D397" s="49"/>
      <c r="E397" s="49"/>
      <c r="F397" s="49"/>
      <c r="G397" s="49"/>
    </row>
    <row r="398" spans="2:7">
      <c r="B398" s="170"/>
      <c r="C398" s="49"/>
      <c r="D398" s="49"/>
      <c r="E398" s="49"/>
      <c r="F398" s="49"/>
      <c r="G398" s="49"/>
    </row>
    <row r="399" spans="2:7">
      <c r="B399" s="170"/>
      <c r="C399" s="49"/>
      <c r="D399" s="49"/>
      <c r="E399" s="49"/>
      <c r="F399" s="49"/>
      <c r="G399" s="49"/>
    </row>
    <row r="400" spans="2:7">
      <c r="B400" s="170"/>
      <c r="C400" s="49"/>
      <c r="D400" s="49"/>
      <c r="E400" s="49"/>
      <c r="F400" s="49"/>
      <c r="G400" s="49"/>
    </row>
    <row r="401" spans="2:7">
      <c r="B401" s="170"/>
      <c r="C401" s="49"/>
      <c r="D401" s="49"/>
      <c r="E401" s="49"/>
      <c r="F401" s="49"/>
      <c r="G401" s="49"/>
    </row>
    <row r="402" spans="2:7">
      <c r="B402" s="170"/>
      <c r="C402" s="49"/>
      <c r="D402" s="49"/>
      <c r="E402" s="49"/>
      <c r="F402" s="49"/>
      <c r="G402" s="49"/>
    </row>
    <row r="403" spans="2:7">
      <c r="B403" s="170"/>
      <c r="C403" s="49"/>
      <c r="D403" s="49"/>
      <c r="E403" s="49"/>
      <c r="F403" s="49"/>
      <c r="G403" s="49"/>
    </row>
    <row r="404" spans="2:7">
      <c r="B404" s="170"/>
      <c r="C404" s="49"/>
      <c r="D404" s="49"/>
      <c r="E404" s="49"/>
      <c r="F404" s="49"/>
      <c r="G404" s="49"/>
    </row>
    <row r="405" spans="2:7">
      <c r="B405" s="170"/>
      <c r="C405" s="49"/>
      <c r="D405" s="49"/>
      <c r="E405" s="49"/>
      <c r="F405" s="49"/>
      <c r="G405" s="49"/>
    </row>
    <row r="406" spans="2:7">
      <c r="B406" s="170"/>
      <c r="C406" s="49"/>
      <c r="D406" s="49"/>
      <c r="E406" s="49"/>
      <c r="F406" s="49"/>
      <c r="G406" s="49"/>
    </row>
    <row r="407" spans="2:7">
      <c r="B407" s="170"/>
      <c r="C407" s="49"/>
      <c r="D407" s="49"/>
      <c r="E407" s="49"/>
      <c r="F407" s="49"/>
      <c r="G407" s="49"/>
    </row>
    <row r="408" spans="2:7">
      <c r="B408" s="170"/>
      <c r="C408" s="49"/>
      <c r="D408" s="49"/>
      <c r="E408" s="49"/>
      <c r="F408" s="49"/>
      <c r="G408" s="49"/>
    </row>
    <row r="409" spans="2:7">
      <c r="B409" s="170"/>
      <c r="C409" s="49"/>
      <c r="D409" s="49"/>
      <c r="E409" s="49"/>
      <c r="F409" s="49"/>
      <c r="G409" s="49"/>
    </row>
    <row r="410" spans="2:7">
      <c r="B410" s="170"/>
      <c r="C410" s="49"/>
      <c r="D410" s="49"/>
      <c r="E410" s="49"/>
      <c r="F410" s="49"/>
      <c r="G410" s="49"/>
    </row>
    <row r="411" spans="2:7">
      <c r="B411" s="170"/>
      <c r="C411" s="49"/>
      <c r="D411" s="49"/>
      <c r="E411" s="49"/>
      <c r="F411" s="49"/>
      <c r="G411" s="49"/>
    </row>
    <row r="412" spans="2:7">
      <c r="B412" s="170"/>
      <c r="C412" s="49"/>
      <c r="D412" s="49"/>
      <c r="E412" s="49"/>
      <c r="F412" s="49"/>
      <c r="G412" s="49"/>
    </row>
    <row r="413" spans="2:7">
      <c r="B413" s="170"/>
      <c r="C413" s="49"/>
      <c r="D413" s="49"/>
      <c r="E413" s="49"/>
      <c r="F413" s="49"/>
      <c r="G413" s="49"/>
    </row>
    <row r="414" spans="2:7">
      <c r="B414" s="170"/>
      <c r="C414" s="49"/>
      <c r="D414" s="49"/>
      <c r="E414" s="49"/>
      <c r="F414" s="49"/>
      <c r="G414" s="49"/>
    </row>
    <row r="415" spans="2:7">
      <c r="B415" s="170"/>
      <c r="C415" s="49"/>
      <c r="D415" s="49"/>
      <c r="E415" s="49"/>
      <c r="F415" s="49"/>
      <c r="G415" s="49"/>
    </row>
    <row r="416" spans="2:7">
      <c r="B416" s="170"/>
      <c r="C416" s="49"/>
      <c r="D416" s="49"/>
      <c r="E416" s="49"/>
      <c r="F416" s="49"/>
      <c r="G416" s="49"/>
    </row>
    <row r="417" spans="2:7">
      <c r="B417" s="170"/>
      <c r="C417" s="49"/>
      <c r="D417" s="49"/>
      <c r="E417" s="49"/>
      <c r="F417" s="49"/>
      <c r="G417" s="49"/>
    </row>
    <row r="418" spans="2:7">
      <c r="B418" s="170"/>
      <c r="C418" s="49"/>
      <c r="D418" s="49"/>
      <c r="E418" s="49"/>
      <c r="F418" s="49"/>
      <c r="G418" s="49"/>
    </row>
    <row r="419" spans="2:7">
      <c r="B419" s="170"/>
      <c r="C419" s="49"/>
      <c r="D419" s="49"/>
      <c r="E419" s="49"/>
      <c r="F419" s="49"/>
      <c r="G419" s="49"/>
    </row>
    <row r="420" spans="2:7">
      <c r="B420" s="170"/>
      <c r="C420" s="49"/>
      <c r="D420" s="49"/>
      <c r="E420" s="49"/>
      <c r="F420" s="49"/>
      <c r="G420" s="49"/>
    </row>
    <row r="421" spans="2:7">
      <c r="B421" s="170"/>
      <c r="C421" s="49"/>
      <c r="D421" s="49"/>
      <c r="E421" s="49"/>
      <c r="F421" s="49"/>
      <c r="G421" s="49"/>
    </row>
    <row r="422" spans="2:7">
      <c r="B422" s="170"/>
      <c r="C422" s="49"/>
      <c r="D422" s="49"/>
      <c r="E422" s="49"/>
      <c r="F422" s="49"/>
      <c r="G422" s="49"/>
    </row>
    <row r="423" spans="2:7">
      <c r="B423" s="170"/>
      <c r="C423" s="49"/>
      <c r="D423" s="49"/>
      <c r="E423" s="49"/>
      <c r="F423" s="49"/>
      <c r="G423" s="49"/>
    </row>
    <row r="424" spans="2:7">
      <c r="B424" s="170"/>
      <c r="C424" s="49"/>
      <c r="D424" s="49"/>
      <c r="E424" s="49"/>
      <c r="F424" s="49"/>
      <c r="G424" s="49"/>
    </row>
    <row r="425" spans="2:7">
      <c r="B425" s="170"/>
      <c r="C425" s="49"/>
      <c r="D425" s="49"/>
      <c r="E425" s="49"/>
      <c r="F425" s="49"/>
      <c r="G425" s="49"/>
    </row>
    <row r="426" spans="2:7">
      <c r="B426" s="170"/>
      <c r="C426" s="49"/>
      <c r="D426" s="49"/>
      <c r="E426" s="49"/>
      <c r="F426" s="49"/>
      <c r="G426" s="49"/>
    </row>
    <row r="427" spans="2:7">
      <c r="B427" s="170"/>
      <c r="C427" s="49"/>
      <c r="D427" s="49"/>
      <c r="E427" s="49"/>
      <c r="F427" s="49"/>
      <c r="G427" s="49"/>
    </row>
    <row r="428" spans="2:7">
      <c r="B428" s="170"/>
      <c r="C428" s="49"/>
      <c r="D428" s="49"/>
      <c r="E428" s="49"/>
      <c r="F428" s="49"/>
      <c r="G428" s="49"/>
    </row>
    <row r="429" spans="2:7">
      <c r="B429" s="170"/>
      <c r="C429" s="49"/>
      <c r="D429" s="49"/>
      <c r="E429" s="49"/>
      <c r="F429" s="49"/>
      <c r="G429" s="49"/>
    </row>
    <row r="430" spans="2:7">
      <c r="B430" s="170"/>
      <c r="C430" s="49"/>
      <c r="D430" s="49"/>
      <c r="E430" s="49"/>
      <c r="F430" s="49"/>
      <c r="G430" s="49"/>
    </row>
    <row r="431" spans="2:7">
      <c r="B431" s="170"/>
      <c r="C431" s="49"/>
      <c r="D431" s="49"/>
      <c r="E431" s="49"/>
      <c r="F431" s="49"/>
      <c r="G431" s="49"/>
    </row>
    <row r="432" spans="2:7">
      <c r="B432" s="170"/>
      <c r="C432" s="49"/>
      <c r="D432" s="49"/>
      <c r="E432" s="49"/>
      <c r="F432" s="49"/>
      <c r="G432" s="49"/>
    </row>
    <row r="433" spans="2:7">
      <c r="B433" s="170"/>
      <c r="C433" s="49"/>
      <c r="D433" s="49"/>
      <c r="E433" s="49"/>
      <c r="F433" s="49"/>
      <c r="G433" s="49"/>
    </row>
    <row r="434" spans="2:7">
      <c r="B434" s="170"/>
      <c r="C434" s="49"/>
      <c r="D434" s="49"/>
      <c r="E434" s="49"/>
      <c r="F434" s="49"/>
      <c r="G434" s="49"/>
    </row>
    <row r="435" spans="2:7">
      <c r="B435" s="170"/>
      <c r="C435" s="49"/>
      <c r="D435" s="49"/>
      <c r="E435" s="49"/>
      <c r="F435" s="49"/>
      <c r="G435" s="49"/>
    </row>
    <row r="436" spans="2:7">
      <c r="B436" s="170"/>
      <c r="C436" s="49"/>
      <c r="D436" s="49"/>
      <c r="E436" s="49"/>
      <c r="F436" s="49"/>
      <c r="G436" s="49"/>
    </row>
    <row r="437" spans="2:7">
      <c r="B437" s="170"/>
      <c r="C437" s="49"/>
      <c r="D437" s="49"/>
      <c r="E437" s="49"/>
      <c r="F437" s="49"/>
      <c r="G437" s="49"/>
    </row>
    <row r="438" spans="2:7">
      <c r="B438" s="170"/>
      <c r="C438" s="49"/>
      <c r="D438" s="49"/>
      <c r="E438" s="49"/>
      <c r="F438" s="49"/>
      <c r="G438" s="49"/>
    </row>
    <row r="439" spans="2:7">
      <c r="B439" s="170"/>
      <c r="C439" s="49"/>
      <c r="D439" s="49"/>
      <c r="E439" s="49"/>
      <c r="F439" s="49"/>
      <c r="G439" s="49"/>
    </row>
    <row r="440" spans="2:7">
      <c r="B440" s="170"/>
      <c r="C440" s="49"/>
      <c r="D440" s="49"/>
      <c r="E440" s="49"/>
      <c r="F440" s="49"/>
      <c r="G440" s="49"/>
    </row>
    <row r="441" spans="2:7">
      <c r="B441" s="170"/>
      <c r="C441" s="49"/>
      <c r="D441" s="49"/>
      <c r="E441" s="49"/>
      <c r="F441" s="49"/>
      <c r="G441" s="49"/>
    </row>
    <row r="442" spans="2:7">
      <c r="B442" s="170"/>
      <c r="C442" s="49"/>
      <c r="D442" s="49"/>
      <c r="E442" s="49"/>
      <c r="F442" s="49"/>
      <c r="G442" s="49"/>
    </row>
    <row r="443" spans="2:7">
      <c r="B443" s="170"/>
      <c r="C443" s="49"/>
      <c r="D443" s="49"/>
      <c r="E443" s="49"/>
      <c r="F443" s="49"/>
      <c r="G443" s="49"/>
    </row>
    <row r="444" spans="2:7">
      <c r="B444" s="170"/>
      <c r="C444" s="49"/>
      <c r="D444" s="49"/>
      <c r="E444" s="49"/>
      <c r="F444" s="49"/>
      <c r="G444" s="49"/>
    </row>
    <row r="445" spans="2:7">
      <c r="B445" s="170"/>
      <c r="C445" s="49"/>
      <c r="D445" s="49"/>
      <c r="E445" s="49"/>
      <c r="F445" s="49"/>
      <c r="G445" s="49"/>
    </row>
    <row r="446" spans="2:7">
      <c r="B446" s="170"/>
      <c r="C446" s="49"/>
      <c r="D446" s="49"/>
      <c r="E446" s="49"/>
      <c r="F446" s="49"/>
      <c r="G446" s="49"/>
    </row>
    <row r="447" spans="2:7">
      <c r="B447" s="170"/>
      <c r="C447" s="49"/>
      <c r="D447" s="49"/>
      <c r="E447" s="49"/>
      <c r="F447" s="49"/>
      <c r="G447" s="49"/>
    </row>
    <row r="448" spans="2:7">
      <c r="B448" s="170"/>
      <c r="C448" s="49"/>
      <c r="D448" s="49"/>
      <c r="E448" s="49"/>
      <c r="F448" s="49"/>
      <c r="G448" s="49"/>
    </row>
    <row r="449" spans="2:7">
      <c r="B449" s="170"/>
      <c r="C449" s="49"/>
      <c r="D449" s="49"/>
      <c r="E449" s="49"/>
      <c r="F449" s="49"/>
      <c r="G449" s="49"/>
    </row>
    <row r="450" spans="2:7">
      <c r="B450" s="170"/>
      <c r="C450" s="49"/>
      <c r="D450" s="49"/>
      <c r="E450" s="49"/>
      <c r="F450" s="49"/>
      <c r="G450" s="49"/>
    </row>
    <row r="451" spans="2:7">
      <c r="B451" s="170"/>
      <c r="C451" s="49"/>
      <c r="D451" s="49"/>
      <c r="E451" s="49"/>
      <c r="F451" s="49"/>
      <c r="G451" s="49"/>
    </row>
    <row r="452" spans="2:7">
      <c r="B452" s="170"/>
      <c r="C452" s="49"/>
      <c r="D452" s="49"/>
      <c r="E452" s="49"/>
      <c r="F452" s="49"/>
      <c r="G452" s="49"/>
    </row>
    <row r="453" spans="2:7">
      <c r="B453" s="170"/>
      <c r="C453" s="49"/>
      <c r="D453" s="49"/>
      <c r="E453" s="49"/>
      <c r="F453" s="49"/>
      <c r="G453" s="49"/>
    </row>
    <row r="454" spans="2:7">
      <c r="B454" s="170"/>
      <c r="C454" s="49"/>
      <c r="D454" s="49"/>
      <c r="E454" s="49"/>
      <c r="F454" s="49"/>
      <c r="G454" s="49"/>
    </row>
    <row r="455" spans="2:7">
      <c r="B455" s="170"/>
      <c r="C455" s="49"/>
      <c r="D455" s="49"/>
      <c r="E455" s="49"/>
      <c r="F455" s="49"/>
      <c r="G455" s="49"/>
    </row>
    <row r="456" spans="2:7">
      <c r="B456" s="170"/>
      <c r="C456" s="49"/>
      <c r="D456" s="49"/>
      <c r="E456" s="49"/>
      <c r="F456" s="49"/>
      <c r="G456" s="49"/>
    </row>
    <row r="457" spans="2:7">
      <c r="B457" s="170"/>
      <c r="C457" s="49"/>
      <c r="D457" s="49"/>
      <c r="E457" s="49"/>
      <c r="F457" s="49"/>
      <c r="G457" s="49"/>
    </row>
    <row r="458" spans="2:7">
      <c r="B458" s="170"/>
      <c r="C458" s="49"/>
      <c r="D458" s="49"/>
      <c r="E458" s="49"/>
      <c r="F458" s="49"/>
      <c r="G458" s="49"/>
    </row>
    <row r="459" spans="2:7">
      <c r="B459" s="170"/>
      <c r="C459" s="49"/>
      <c r="D459" s="49"/>
      <c r="E459" s="49"/>
      <c r="F459" s="49"/>
      <c r="G459" s="49"/>
    </row>
    <row r="460" spans="2:7">
      <c r="B460" s="170"/>
      <c r="C460" s="49"/>
      <c r="D460" s="49"/>
      <c r="E460" s="49"/>
      <c r="F460" s="49"/>
      <c r="G460" s="49"/>
    </row>
    <row r="461" spans="2:7">
      <c r="B461" s="170"/>
      <c r="C461" s="49"/>
      <c r="D461" s="49"/>
      <c r="E461" s="49"/>
      <c r="F461" s="49"/>
      <c r="G461" s="49"/>
    </row>
    <row r="462" spans="2:7">
      <c r="B462" s="170"/>
      <c r="C462" s="49"/>
      <c r="D462" s="49"/>
      <c r="E462" s="49"/>
      <c r="F462" s="49"/>
      <c r="G462" s="49"/>
    </row>
    <row r="463" spans="2:7">
      <c r="B463" s="170"/>
      <c r="C463" s="49"/>
      <c r="D463" s="49"/>
      <c r="E463" s="49"/>
      <c r="F463" s="49"/>
      <c r="G463" s="49"/>
    </row>
    <row r="464" spans="2:7">
      <c r="B464" s="170"/>
      <c r="C464" s="49"/>
      <c r="D464" s="49"/>
      <c r="E464" s="49"/>
      <c r="F464" s="49"/>
      <c r="G464" s="49"/>
    </row>
    <row r="465" spans="2:7">
      <c r="B465" s="170"/>
      <c r="C465" s="49"/>
      <c r="D465" s="49"/>
      <c r="E465" s="49"/>
      <c r="F465" s="49"/>
      <c r="G465" s="49"/>
    </row>
    <row r="466" spans="2:7">
      <c r="B466" s="170"/>
      <c r="C466" s="49"/>
      <c r="D466" s="49"/>
      <c r="E466" s="49"/>
      <c r="F466" s="49"/>
      <c r="G466" s="49"/>
    </row>
    <row r="467" spans="2:7">
      <c r="B467" s="170"/>
      <c r="C467" s="49"/>
      <c r="D467" s="49"/>
      <c r="E467" s="49"/>
      <c r="F467" s="49"/>
      <c r="G467" s="49"/>
    </row>
    <row r="468" spans="2:7">
      <c r="B468" s="170"/>
      <c r="C468" s="49"/>
      <c r="D468" s="49"/>
      <c r="E468" s="49"/>
      <c r="F468" s="49"/>
      <c r="G468" s="49"/>
    </row>
    <row r="469" spans="2:7">
      <c r="B469" s="170"/>
      <c r="C469" s="49"/>
      <c r="D469" s="49"/>
      <c r="E469" s="49"/>
      <c r="F469" s="49"/>
      <c r="G469" s="49"/>
    </row>
    <row r="470" spans="2:7">
      <c r="B470" s="170"/>
      <c r="C470" s="49"/>
      <c r="D470" s="49"/>
      <c r="E470" s="49"/>
      <c r="F470" s="49"/>
      <c r="G470" s="49"/>
    </row>
    <row r="471" spans="2:7">
      <c r="B471" s="170"/>
      <c r="C471" s="49"/>
      <c r="D471" s="49"/>
      <c r="E471" s="49"/>
      <c r="F471" s="49"/>
      <c r="G471" s="49"/>
    </row>
    <row r="472" spans="2:7">
      <c r="B472" s="170"/>
      <c r="C472" s="49"/>
      <c r="D472" s="49"/>
      <c r="E472" s="49"/>
      <c r="F472" s="49"/>
      <c r="G472" s="49"/>
    </row>
    <row r="473" spans="2:7">
      <c r="B473" s="170"/>
      <c r="C473" s="49"/>
      <c r="D473" s="49"/>
      <c r="E473" s="49"/>
      <c r="F473" s="49"/>
      <c r="G473" s="49"/>
    </row>
    <row r="474" spans="2:7">
      <c r="B474" s="170"/>
      <c r="C474" s="49"/>
      <c r="D474" s="49"/>
      <c r="E474" s="49"/>
      <c r="F474" s="49"/>
      <c r="G474" s="49"/>
    </row>
    <row r="475" spans="2:7">
      <c r="B475" s="170"/>
      <c r="C475" s="49"/>
      <c r="D475" s="49"/>
      <c r="E475" s="49"/>
      <c r="F475" s="49"/>
      <c r="G475" s="49"/>
    </row>
    <row r="476" spans="2:7">
      <c r="B476" s="170"/>
      <c r="C476" s="49"/>
      <c r="D476" s="49"/>
      <c r="E476" s="49"/>
      <c r="F476" s="49"/>
      <c r="G476" s="49"/>
    </row>
    <row r="477" spans="2:7">
      <c r="B477" s="170"/>
      <c r="C477" s="49"/>
      <c r="D477" s="49"/>
      <c r="E477" s="49"/>
      <c r="F477" s="49"/>
      <c r="G477" s="49"/>
    </row>
    <row r="478" spans="2:7">
      <c r="B478" s="170"/>
      <c r="C478" s="49"/>
      <c r="D478" s="49"/>
      <c r="E478" s="49"/>
      <c r="F478" s="49"/>
      <c r="G478" s="49"/>
    </row>
    <row r="479" spans="2:7">
      <c r="B479" s="170"/>
      <c r="C479" s="49"/>
      <c r="D479" s="49"/>
      <c r="E479" s="49"/>
      <c r="F479" s="49"/>
      <c r="G479" s="49"/>
    </row>
    <row r="480" spans="2:7">
      <c r="B480" s="170"/>
      <c r="C480" s="49"/>
      <c r="D480" s="49"/>
      <c r="E480" s="49"/>
      <c r="F480" s="49"/>
      <c r="G480" s="49"/>
    </row>
    <row r="481" spans="2:7">
      <c r="B481" s="170"/>
      <c r="C481" s="49"/>
      <c r="D481" s="49"/>
      <c r="E481" s="49"/>
      <c r="F481" s="49"/>
      <c r="G481" s="49"/>
    </row>
    <row r="482" spans="2:7">
      <c r="B482" s="170"/>
      <c r="C482" s="49"/>
      <c r="D482" s="49"/>
      <c r="E482" s="49"/>
      <c r="F482" s="49"/>
      <c r="G482" s="49"/>
    </row>
    <row r="483" spans="2:7">
      <c r="B483" s="170"/>
      <c r="C483" s="49"/>
      <c r="D483" s="49"/>
      <c r="E483" s="49"/>
      <c r="F483" s="49"/>
      <c r="G483" s="49"/>
    </row>
    <row r="484" spans="2:7">
      <c r="B484" s="170"/>
      <c r="C484" s="49"/>
      <c r="D484" s="49"/>
      <c r="E484" s="49"/>
      <c r="F484" s="49"/>
      <c r="G484" s="49"/>
    </row>
    <row r="485" spans="2:7">
      <c r="B485" s="170"/>
      <c r="C485" s="49"/>
      <c r="D485" s="49"/>
      <c r="E485" s="49"/>
      <c r="F485" s="49"/>
      <c r="G485" s="49"/>
    </row>
    <row r="486" spans="2:7">
      <c r="B486" s="170"/>
      <c r="C486" s="49"/>
      <c r="D486" s="49"/>
      <c r="E486" s="49"/>
      <c r="F486" s="49"/>
      <c r="G486" s="49"/>
    </row>
    <row r="487" spans="2:7">
      <c r="B487" s="170"/>
      <c r="C487" s="49"/>
      <c r="D487" s="49"/>
      <c r="E487" s="49"/>
      <c r="F487" s="49"/>
      <c r="G487" s="49"/>
    </row>
    <row r="488" spans="2:7">
      <c r="B488" s="170"/>
      <c r="C488" s="49"/>
      <c r="D488" s="49"/>
      <c r="E488" s="49"/>
      <c r="F488" s="49"/>
      <c r="G488" s="49"/>
    </row>
    <row r="489" spans="2:7">
      <c r="B489" s="170"/>
      <c r="C489" s="49"/>
      <c r="D489" s="49"/>
      <c r="E489" s="49"/>
      <c r="F489" s="49"/>
      <c r="G489" s="49"/>
    </row>
    <row r="490" spans="2:7">
      <c r="B490" s="170"/>
      <c r="C490" s="49"/>
      <c r="D490" s="49"/>
      <c r="E490" s="49"/>
      <c r="F490" s="49"/>
      <c r="G490" s="49"/>
    </row>
    <row r="491" spans="2:7">
      <c r="B491" s="170"/>
      <c r="C491" s="49"/>
      <c r="D491" s="49"/>
      <c r="E491" s="49"/>
      <c r="F491" s="49"/>
      <c r="G491" s="49"/>
    </row>
    <row r="492" spans="2:7">
      <c r="B492" s="170"/>
      <c r="C492" s="49"/>
      <c r="D492" s="49"/>
      <c r="E492" s="49"/>
      <c r="F492" s="49"/>
      <c r="G492" s="49"/>
    </row>
    <row r="493" spans="2:7">
      <c r="B493" s="170"/>
      <c r="C493" s="49"/>
      <c r="D493" s="49"/>
      <c r="E493" s="49"/>
      <c r="F493" s="49"/>
      <c r="G493" s="49"/>
    </row>
    <row r="494" spans="2:7">
      <c r="B494" s="170"/>
      <c r="C494" s="49"/>
      <c r="D494" s="49"/>
      <c r="E494" s="49"/>
      <c r="F494" s="49"/>
      <c r="G494" s="49"/>
    </row>
    <row r="495" spans="2:7">
      <c r="B495" s="170"/>
      <c r="C495" s="49"/>
      <c r="D495" s="49"/>
      <c r="E495" s="49"/>
      <c r="F495" s="49"/>
      <c r="G495" s="49"/>
    </row>
    <row r="496" spans="2:7">
      <c r="B496" s="170"/>
      <c r="C496" s="49"/>
      <c r="D496" s="49"/>
      <c r="E496" s="49"/>
      <c r="F496" s="49"/>
      <c r="G496" s="49"/>
    </row>
    <row r="497" spans="1:24">
      <c r="B497" s="170"/>
      <c r="C497" s="49"/>
      <c r="D497" s="49"/>
      <c r="E497" s="49"/>
      <c r="F497" s="49"/>
      <c r="G497" s="49"/>
    </row>
    <row r="498" spans="1:24">
      <c r="B498" s="170"/>
      <c r="C498" s="49"/>
      <c r="D498" s="49"/>
      <c r="E498" s="49"/>
      <c r="F498" s="49"/>
      <c r="G498" s="49"/>
    </row>
    <row r="499" spans="1:24">
      <c r="B499" s="170"/>
      <c r="C499" s="49"/>
      <c r="D499" s="49"/>
      <c r="E499" s="49"/>
      <c r="F499" s="49"/>
      <c r="G499" s="49"/>
    </row>
    <row r="500" spans="1:24">
      <c r="B500" s="170"/>
      <c r="C500" s="49"/>
      <c r="D500" s="49"/>
      <c r="E500" s="49"/>
      <c r="F500" s="49"/>
      <c r="G500" s="49"/>
    </row>
    <row r="501" spans="1:24">
      <c r="B501" s="170"/>
      <c r="C501" s="49"/>
      <c r="D501" s="49"/>
      <c r="E501" s="49"/>
      <c r="F501" s="49"/>
      <c r="G501" s="49"/>
    </row>
    <row r="502" spans="1:24">
      <c r="B502" s="170"/>
      <c r="C502" s="49"/>
      <c r="D502" s="49"/>
      <c r="E502" s="49"/>
      <c r="F502" s="49"/>
      <c r="G502" s="49"/>
    </row>
    <row r="503" spans="1:24">
      <c r="A503" s="171"/>
      <c r="B503" s="170"/>
      <c r="C503" s="49"/>
      <c r="D503" s="49"/>
      <c r="E503" s="49"/>
      <c r="F503" s="49"/>
      <c r="G503" s="49"/>
    </row>
    <row r="504" spans="1:24">
      <c r="B504" s="170"/>
      <c r="C504" s="49"/>
      <c r="D504" s="49"/>
      <c r="E504" s="49"/>
      <c r="F504" s="49"/>
      <c r="G504" s="49"/>
    </row>
    <row r="505" spans="1:24">
      <c r="B505" s="170"/>
      <c r="C505" s="49"/>
      <c r="D505" s="49"/>
      <c r="E505" s="49"/>
      <c r="F505" s="49"/>
      <c r="G505" s="49"/>
    </row>
    <row r="506" spans="1:24">
      <c r="B506" s="170"/>
      <c r="C506" s="49"/>
      <c r="D506" s="49"/>
      <c r="E506" s="49"/>
      <c r="F506" s="49"/>
      <c r="G506" s="49"/>
    </row>
    <row r="507" spans="1:24">
      <c r="B507" s="170"/>
      <c r="C507" s="49"/>
      <c r="D507" s="49"/>
      <c r="E507" s="49"/>
      <c r="F507" s="49"/>
      <c r="G507" s="49"/>
    </row>
    <row r="508" spans="1:24">
      <c r="B508" s="170"/>
      <c r="C508" s="49"/>
      <c r="D508" s="49"/>
      <c r="E508" s="49"/>
      <c r="F508" s="49"/>
      <c r="G508" s="49"/>
    </row>
    <row r="509" spans="1:24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</row>
    <row r="510" spans="1:24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</row>
    <row r="511" spans="1:24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</row>
    <row r="512" spans="1:24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</row>
    <row r="513" spans="2:24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</row>
    <row r="514" spans="2:24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</row>
    <row r="515" spans="2:24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</row>
    <row r="516" spans="2:24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</row>
    <row r="517" spans="2:24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</row>
    <row r="518" spans="2:24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</row>
    <row r="519" spans="2:24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</row>
    <row r="520" spans="2:24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</row>
    <row r="521" spans="2:24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</row>
    <row r="522" spans="2:24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</row>
    <row r="523" spans="2:24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</row>
    <row r="524" spans="2:24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</row>
    <row r="525" spans="2:24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</row>
    <row r="526" spans="2:24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</row>
    <row r="527" spans="2:24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</row>
    <row r="528" spans="2:24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</row>
    <row r="529" spans="2:24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</row>
    <row r="530" spans="2:24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</row>
    <row r="531" spans="2:24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</row>
    <row r="532" spans="2:24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</row>
    <row r="533" spans="2:24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</row>
    <row r="534" spans="2:24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</row>
    <row r="535" spans="2:24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</row>
    <row r="536" spans="2:24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</row>
    <row r="537" spans="2:24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</row>
    <row r="538" spans="2:24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</row>
    <row r="539" spans="2:24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</row>
    <row r="540" spans="2:24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</row>
    <row r="541" spans="2:24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</row>
    <row r="542" spans="2:24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</row>
    <row r="543" spans="2:24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</row>
    <row r="544" spans="2:24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</row>
    <row r="545" spans="2:24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</row>
    <row r="546" spans="2:24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</row>
    <row r="547" spans="2:24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</row>
    <row r="548" spans="2:24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</row>
    <row r="549" spans="2:24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</row>
    <row r="550" spans="2:24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</row>
    <row r="551" spans="2:24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</row>
    <row r="552" spans="2:24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</row>
    <row r="553" spans="2:24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</row>
    <row r="554" spans="2:24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</row>
    <row r="555" spans="2:24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</row>
    <row r="556" spans="2:24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</row>
    <row r="557" spans="2:24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</row>
    <row r="558" spans="2:24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</row>
    <row r="559" spans="2:24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</row>
    <row r="560" spans="2:24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</row>
    <row r="561" spans="2:24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</row>
    <row r="562" spans="2:24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</row>
    <row r="563" spans="2:24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</row>
    <row r="564" spans="2:24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</row>
    <row r="565" spans="2:24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</row>
    <row r="566" spans="2:24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</row>
    <row r="567" spans="2:24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</row>
    <row r="568" spans="2:24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</row>
    <row r="569" spans="2:24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</row>
    <row r="570" spans="2:24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</row>
    <row r="571" spans="2:24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</row>
    <row r="572" spans="2:24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</row>
    <row r="573" spans="2:24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</row>
    <row r="574" spans="2:24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</row>
    <row r="575" spans="2:24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</row>
    <row r="576" spans="2:24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</row>
    <row r="577" spans="2:24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</row>
    <row r="578" spans="2:24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</row>
    <row r="579" spans="2:24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</row>
    <row r="580" spans="2:24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</row>
    <row r="581" spans="2:24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</row>
    <row r="582" spans="2:24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</row>
    <row r="583" spans="2:24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</row>
    <row r="584" spans="2:24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</row>
    <row r="585" spans="2:24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</row>
    <row r="586" spans="2:24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</row>
    <row r="587" spans="2:24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</row>
    <row r="588" spans="2:24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</row>
    <row r="589" spans="2:24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</row>
    <row r="590" spans="2:24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</row>
    <row r="591" spans="2:24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</row>
    <row r="592" spans="2:24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</row>
    <row r="593" spans="2:24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</row>
    <row r="594" spans="2:24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</row>
    <row r="595" spans="2:24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</row>
    <row r="596" spans="2:24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</row>
    <row r="597" spans="2:24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</row>
    <row r="598" spans="2:24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</row>
    <row r="599" spans="2:24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</row>
    <row r="600" spans="2:24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</row>
    <row r="601" spans="2:24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</row>
    <row r="602" spans="2:24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</row>
    <row r="603" spans="2:24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</row>
    <row r="604" spans="2:24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</row>
    <row r="605" spans="2:24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</row>
    <row r="606" spans="2:24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</row>
    <row r="607" spans="2:24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</row>
    <row r="608" spans="2:24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</row>
    <row r="609" spans="2:24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</row>
    <row r="610" spans="2:24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</row>
    <row r="611" spans="2:24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</row>
    <row r="612" spans="2:24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</row>
    <row r="613" spans="2:24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</row>
    <row r="614" spans="2:24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</row>
    <row r="615" spans="2:24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</row>
    <row r="616" spans="2:24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</row>
    <row r="617" spans="2:24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</row>
    <row r="618" spans="2:24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</row>
    <row r="619" spans="2:24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</row>
    <row r="620" spans="2:24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</row>
    <row r="621" spans="2:24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</row>
    <row r="622" spans="2:24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</row>
    <row r="623" spans="2:24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</row>
    <row r="624" spans="2:24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</row>
    <row r="625" spans="2:24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</row>
    <row r="626" spans="2:24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</row>
    <row r="627" spans="2:24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</row>
    <row r="628" spans="2:24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</row>
    <row r="629" spans="2:24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</row>
    <row r="630" spans="2:24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</row>
    <row r="631" spans="2:24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</row>
    <row r="632" spans="2:24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</row>
    <row r="633" spans="2:24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</row>
    <row r="634" spans="2:24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</row>
    <row r="635" spans="2:24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</row>
    <row r="636" spans="2:24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</row>
    <row r="637" spans="2:24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</row>
    <row r="638" spans="2:24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</row>
    <row r="639" spans="2:24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</row>
    <row r="640" spans="2:24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</row>
    <row r="641" spans="2:24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</row>
    <row r="642" spans="2:24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</row>
    <row r="643" spans="2:24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</row>
    <row r="644" spans="2:24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</row>
    <row r="645" spans="2:24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</row>
    <row r="646" spans="2:24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</row>
    <row r="647" spans="2:24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</row>
    <row r="648" spans="2:24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</row>
    <row r="649" spans="2:24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</row>
    <row r="650" spans="2:24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</row>
    <row r="651" spans="2:24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</row>
    <row r="652" spans="2:24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</row>
    <row r="653" spans="2:24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</row>
    <row r="654" spans="2:24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</row>
    <row r="655" spans="2:24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</row>
    <row r="656" spans="2:24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</row>
    <row r="657" spans="2:24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</row>
    <row r="658" spans="2:24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</row>
    <row r="659" spans="2:24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</row>
    <row r="660" spans="2:24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</row>
    <row r="661" spans="2:24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</row>
    <row r="662" spans="2:24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</row>
    <row r="663" spans="2:24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</row>
    <row r="664" spans="2:24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</row>
    <row r="665" spans="2:24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</row>
    <row r="666" spans="2:24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</row>
    <row r="667" spans="2:24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</row>
    <row r="668" spans="2:24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</row>
    <row r="669" spans="2:24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</row>
    <row r="670" spans="2:24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</row>
    <row r="671" spans="2:24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</row>
    <row r="672" spans="2:24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</row>
    <row r="673" spans="2:24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</row>
    <row r="674" spans="2:24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</row>
    <row r="675" spans="2:24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</row>
    <row r="676" spans="2:24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</row>
    <row r="677" spans="2:24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</row>
    <row r="678" spans="2:24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</row>
    <row r="679" spans="2:24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</row>
    <row r="680" spans="2:24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</row>
    <row r="681" spans="2:24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</row>
    <row r="682" spans="2:24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</row>
    <row r="683" spans="2:24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</row>
    <row r="684" spans="2:24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</row>
    <row r="685" spans="2:24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</row>
    <row r="686" spans="2:24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</row>
    <row r="687" spans="2:24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</row>
    <row r="688" spans="2:24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</row>
    <row r="689" spans="2:24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</row>
    <row r="690" spans="2:24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</row>
    <row r="691" spans="2:24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</row>
    <row r="692" spans="2:24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</row>
    <row r="693" spans="2:24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</row>
    <row r="694" spans="2:24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</row>
    <row r="695" spans="2:24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</row>
    <row r="696" spans="2:24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</row>
    <row r="697" spans="2:24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</row>
    <row r="698" spans="2:24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</row>
    <row r="699" spans="2:24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</row>
    <row r="700" spans="2:24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</row>
    <row r="701" spans="2:24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</row>
    <row r="702" spans="2:24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</row>
    <row r="703" spans="2:24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</row>
    <row r="704" spans="2:24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</row>
    <row r="705" spans="2:24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</row>
    <row r="706" spans="2:24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</row>
    <row r="707" spans="2:24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</row>
    <row r="708" spans="2:24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</row>
    <row r="709" spans="2:24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</row>
    <row r="710" spans="2:24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</row>
    <row r="711" spans="2:24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</row>
    <row r="712" spans="2:24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</row>
    <row r="713" spans="2:24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</row>
    <row r="714" spans="2:24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</row>
    <row r="715" spans="2:24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</row>
    <row r="716" spans="2:24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</row>
    <row r="717" spans="2:24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</row>
    <row r="718" spans="2:24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</row>
    <row r="719" spans="2:24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</row>
    <row r="720" spans="2:24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</row>
    <row r="721" spans="2:24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</row>
    <row r="722" spans="2:24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</row>
    <row r="723" spans="2:24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</row>
    <row r="724" spans="2:24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</row>
    <row r="725" spans="2:24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</row>
    <row r="726" spans="2:24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</row>
    <row r="727" spans="2:24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</row>
    <row r="728" spans="2:24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</row>
    <row r="729" spans="2:24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</row>
    <row r="730" spans="2:24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</row>
    <row r="731" spans="2:24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</row>
    <row r="732" spans="2:24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</row>
    <row r="733" spans="2:24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</row>
    <row r="734" spans="2:24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</row>
    <row r="735" spans="2:24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</row>
    <row r="736" spans="2:24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</row>
    <row r="737" spans="2:24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</row>
    <row r="738" spans="2:24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</row>
    <row r="739" spans="2:24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</row>
    <row r="740" spans="2:24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</row>
    <row r="741" spans="2:24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</row>
    <row r="742" spans="2:24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</row>
    <row r="743" spans="2:24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</row>
    <row r="744" spans="2:24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</row>
    <row r="745" spans="2:24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</row>
    <row r="746" spans="2:24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</row>
    <row r="747" spans="2:24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</row>
    <row r="748" spans="2:24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</row>
    <row r="749" spans="2:24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</row>
    <row r="750" spans="2:24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</row>
    <row r="751" spans="2:24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</row>
    <row r="752" spans="2:24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</row>
    <row r="753" spans="2:24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</row>
    <row r="754" spans="2:24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</row>
    <row r="755" spans="2:24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</row>
    <row r="756" spans="2:24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</row>
    <row r="757" spans="2:24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</row>
    <row r="758" spans="2:24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</row>
    <row r="759" spans="2:24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</row>
    <row r="760" spans="2:24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</row>
    <row r="761" spans="2:24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</row>
    <row r="762" spans="2:24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</row>
    <row r="763" spans="2:24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</row>
    <row r="764" spans="2:24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</row>
    <row r="765" spans="2:24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</row>
    <row r="766" spans="2:24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</row>
    <row r="767" spans="2:24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</row>
    <row r="768" spans="2:24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</row>
    <row r="769" spans="2:24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</row>
    <row r="770" spans="2:24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</row>
    <row r="771" spans="2:24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</row>
    <row r="772" spans="2:24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</row>
    <row r="773" spans="2:24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</row>
    <row r="774" spans="2:24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</row>
    <row r="775" spans="2:24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</row>
    <row r="776" spans="2:24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</row>
    <row r="777" spans="2:24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</row>
    <row r="778" spans="2:24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</row>
    <row r="779" spans="2:24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</row>
    <row r="780" spans="2:24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</row>
    <row r="781" spans="2:24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</row>
    <row r="782" spans="2:24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</row>
    <row r="783" spans="2:24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</row>
    <row r="784" spans="2:24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</row>
    <row r="785" spans="2:24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</row>
    <row r="786" spans="2:24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</row>
    <row r="787" spans="2:24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</row>
    <row r="788" spans="2:24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</row>
    <row r="789" spans="2:24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</row>
    <row r="790" spans="2:24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</row>
    <row r="791" spans="2:24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</row>
    <row r="792" spans="2:24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</row>
    <row r="793" spans="2:24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</row>
    <row r="794" spans="2:24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</row>
    <row r="795" spans="2:24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</row>
    <row r="796" spans="2:24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</row>
    <row r="797" spans="2:24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</row>
    <row r="798" spans="2:24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</row>
    <row r="799" spans="2:24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</row>
    <row r="800" spans="2:24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</row>
    <row r="801" spans="2:24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</row>
    <row r="802" spans="2:24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</row>
    <row r="803" spans="2:24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</row>
    <row r="804" spans="2:24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</row>
    <row r="805" spans="2:24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</row>
    <row r="806" spans="2:24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</row>
    <row r="807" spans="2:24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</row>
    <row r="808" spans="2:24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</row>
    <row r="809" spans="2:24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</row>
    <row r="810" spans="2:24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</row>
    <row r="811" spans="2:24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</row>
    <row r="812" spans="2:24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</row>
    <row r="813" spans="2:24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</row>
    <row r="814" spans="2:24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</row>
    <row r="815" spans="2:24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</row>
    <row r="816" spans="2:24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</row>
    <row r="817" spans="2:24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</row>
    <row r="818" spans="2:24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</row>
    <row r="819" spans="2:24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</row>
    <row r="820" spans="2:24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</row>
    <row r="821" spans="2:24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</row>
    <row r="822" spans="2:24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</row>
    <row r="823" spans="2:24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</row>
    <row r="824" spans="2:24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</row>
    <row r="825" spans="2:24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</row>
    <row r="826" spans="2:24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</row>
    <row r="827" spans="2:24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</row>
    <row r="828" spans="2:24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</row>
    <row r="829" spans="2:24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</row>
    <row r="830" spans="2:24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</row>
    <row r="831" spans="2:24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</row>
    <row r="832" spans="2:24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</row>
    <row r="833" spans="2:24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</row>
    <row r="834" spans="2:24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</row>
    <row r="835" spans="2:24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</row>
    <row r="836" spans="2:24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</row>
    <row r="837" spans="2:24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</row>
    <row r="838" spans="2:24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</row>
    <row r="839" spans="2:24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</row>
    <row r="840" spans="2:24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</row>
    <row r="841" spans="2:24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</row>
    <row r="842" spans="2:24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</row>
    <row r="843" spans="2:24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</row>
    <row r="844" spans="2:24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</row>
    <row r="845" spans="2:24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</row>
    <row r="846" spans="2:24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</row>
    <row r="847" spans="2:24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</row>
    <row r="848" spans="2:24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</row>
    <row r="849" spans="2:24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</row>
    <row r="850" spans="2:24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</row>
    <row r="851" spans="2:24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</row>
    <row r="852" spans="2:24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</row>
    <row r="853" spans="2:24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</row>
    <row r="854" spans="2:24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</row>
    <row r="855" spans="2:24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</row>
    <row r="856" spans="2:24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</row>
    <row r="857" spans="2:24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</row>
    <row r="858" spans="2:24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</row>
    <row r="859" spans="2:24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</row>
    <row r="860" spans="2:24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</row>
    <row r="861" spans="2:24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</row>
    <row r="862" spans="2:24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</row>
    <row r="863" spans="2:24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</row>
    <row r="864" spans="2:24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</row>
    <row r="865" spans="2:24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</row>
    <row r="866" spans="2:24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</row>
    <row r="867" spans="2:24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</row>
    <row r="868" spans="2:24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</row>
    <row r="869" spans="2:24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</row>
    <row r="870" spans="2:24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</row>
    <row r="871" spans="2:24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</row>
    <row r="872" spans="2:24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</row>
    <row r="873" spans="2:24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</row>
    <row r="874" spans="2:24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</row>
    <row r="875" spans="2:24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</row>
    <row r="876" spans="2:24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</row>
    <row r="877" spans="2:24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</row>
    <row r="878" spans="2:24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</row>
    <row r="879" spans="2:24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</row>
    <row r="880" spans="2:24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</row>
    <row r="881" spans="2:24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</row>
    <row r="882" spans="2:24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</row>
    <row r="883" spans="2:24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</row>
    <row r="884" spans="2:24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</row>
    <row r="885" spans="2:24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</row>
    <row r="886" spans="2:24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</row>
    <row r="887" spans="2:24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</row>
  </sheetData>
  <pageMargins left="0.75" right="0.75" top="1" bottom="1" header="0.5" footer="0.5"/>
  <pageSetup scale="36" orientation="portrait" r:id="rId1"/>
  <headerFooter alignWithMargins="0"/>
  <ignoredErrors>
    <ignoredError sqref="B41:B42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0CD9D-2880-462F-ADA2-A35FC910CBF7}">
  <sheetPr codeName="Sheet48"/>
  <dimension ref="A1:X887"/>
  <sheetViews>
    <sheetView showGridLines="0" topLeftCell="A28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3" width="20.5" customWidth="1"/>
    <col min="4" max="4" width="5.5" customWidth="1"/>
    <col min="5" max="7" width="12.5" customWidth="1"/>
  </cols>
  <sheetData>
    <row r="1" spans="1:2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</row>
    <row r="2" spans="1:24" s="78" customFormat="1" ht="18">
      <c r="A2" s="77"/>
      <c r="B2" s="84" t="s">
        <v>1258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2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</row>
    <row r="4" spans="1:2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</row>
    <row r="5" spans="1:24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</row>
    <row r="6" spans="1:24">
      <c r="A6" s="49"/>
      <c r="B6" s="136" t="s">
        <v>1259</v>
      </c>
      <c r="C6" s="59" t="s">
        <v>1265</v>
      </c>
      <c r="D6" s="59"/>
      <c r="E6" s="59"/>
      <c r="F6" s="59"/>
      <c r="G6" s="59"/>
      <c r="H6" s="59"/>
      <c r="I6" s="59"/>
      <c r="J6" s="59"/>
      <c r="K6" s="59"/>
      <c r="L6" s="58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</row>
    <row r="7" spans="1:24" ht="16" thickBot="1">
      <c r="A7" s="49"/>
      <c r="B7" s="137" t="s">
        <v>1260</v>
      </c>
      <c r="C7" s="56" t="s">
        <v>1266</v>
      </c>
      <c r="D7" s="56"/>
      <c r="E7" s="56"/>
      <c r="F7" s="56"/>
      <c r="G7" s="56"/>
      <c r="H7" s="56"/>
      <c r="I7" s="56"/>
      <c r="J7" s="56"/>
      <c r="K7" s="56"/>
      <c r="L7" s="55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</row>
    <row r="8" spans="1:24">
      <c r="A8" s="49"/>
      <c r="B8" s="135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</row>
    <row r="9" spans="1:24">
      <c r="A9" s="49"/>
      <c r="B9" s="49"/>
      <c r="C9" s="156" t="s">
        <v>500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</row>
    <row r="10" spans="1:24">
      <c r="A10" s="49"/>
      <c r="B10" s="49" t="s">
        <v>1263</v>
      </c>
      <c r="C10" s="49"/>
      <c r="D10" s="14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</row>
    <row r="11" spans="1:24">
      <c r="A11" s="49"/>
      <c r="B11" s="49" t="s">
        <v>1264</v>
      </c>
      <c r="C11" s="49"/>
      <c r="D11" s="140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</row>
    <row r="12" spans="1:24">
      <c r="A12" s="49"/>
      <c r="B12" s="49"/>
      <c r="C12" s="49"/>
      <c r="D12" s="168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</row>
    <row r="13" spans="1:24">
      <c r="A13" s="49"/>
      <c r="B13" s="49"/>
      <c r="C13" s="49"/>
      <c r="D13" s="168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</row>
    <row r="14" spans="1:24">
      <c r="A14" s="49"/>
      <c r="B14" s="216" t="s">
        <v>1252</v>
      </c>
      <c r="C14" s="217">
        <v>0.05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</row>
    <row r="15" spans="1:24">
      <c r="A15" s="49"/>
      <c r="B15" s="216" t="s">
        <v>1254</v>
      </c>
      <c r="C15" s="218">
        <v>50000</v>
      </c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</row>
    <row r="16" spans="1:24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14" ht="14.5" customHeight="1">
      <c r="A17" s="49"/>
      <c r="B17" s="108" t="s">
        <v>4</v>
      </c>
      <c r="C17" s="108" t="s">
        <v>1253</v>
      </c>
      <c r="D17" s="128" t="s">
        <v>1170</v>
      </c>
      <c r="E17" s="49"/>
      <c r="F17" s="49"/>
      <c r="G17" s="49"/>
      <c r="H17" s="49"/>
      <c r="I17" s="49"/>
      <c r="J17" s="49"/>
      <c r="K17" s="49"/>
      <c r="L17" s="49"/>
      <c r="M17" s="49"/>
    </row>
    <row r="18" spans="1:14" ht="14.5" customHeight="1">
      <c r="A18" s="167"/>
      <c r="B18" s="223">
        <v>44196</v>
      </c>
      <c r="C18" s="225">
        <f>-$C$15</f>
        <v>-50000</v>
      </c>
      <c r="D18" s="170"/>
      <c r="E18" s="49"/>
      <c r="F18" s="49"/>
      <c r="G18" s="49"/>
      <c r="H18" s="49"/>
      <c r="I18" s="49"/>
      <c r="J18" s="49"/>
      <c r="K18" s="49"/>
      <c r="L18" s="49"/>
      <c r="M18" s="49"/>
    </row>
    <row r="19" spans="1:14" ht="14.5" customHeight="1">
      <c r="A19" s="49"/>
      <c r="B19" s="224">
        <f>EOMONTH(B18,12)</f>
        <v>44561</v>
      </c>
      <c r="C19" s="225">
        <v>10000</v>
      </c>
      <c r="D19" s="170"/>
      <c r="E19" s="49"/>
      <c r="F19" s="49"/>
      <c r="G19" s="49"/>
      <c r="H19" s="49"/>
      <c r="I19" s="49"/>
      <c r="J19" s="49"/>
      <c r="K19" s="49"/>
      <c r="L19" s="49"/>
      <c r="M19" s="49"/>
    </row>
    <row r="20" spans="1:14" ht="14.5" customHeight="1">
      <c r="A20" s="49"/>
      <c r="B20" s="224">
        <f t="shared" ref="B20:B27" si="0">EOMONTH(B19,12)</f>
        <v>44926</v>
      </c>
      <c r="C20" s="225">
        <v>12000</v>
      </c>
      <c r="D20" s="170"/>
      <c r="E20" s="49"/>
      <c r="F20" s="49"/>
      <c r="G20" s="49"/>
      <c r="H20" s="49"/>
      <c r="I20" s="49"/>
      <c r="J20" s="49"/>
      <c r="K20" s="49"/>
      <c r="L20" s="49"/>
      <c r="M20" s="49"/>
    </row>
    <row r="21" spans="1:14" ht="14.5" customHeight="1">
      <c r="A21" s="49"/>
      <c r="B21" s="224">
        <f t="shared" si="0"/>
        <v>45291</v>
      </c>
      <c r="C21" s="225">
        <v>8000</v>
      </c>
      <c r="D21" s="170"/>
      <c r="E21" s="49"/>
      <c r="F21" s="49"/>
      <c r="G21" s="49"/>
      <c r="H21" s="49"/>
      <c r="I21" s="49"/>
      <c r="J21" s="49"/>
      <c r="K21" s="49"/>
      <c r="L21" s="49"/>
      <c r="M21" s="49"/>
    </row>
    <row r="22" spans="1:14" ht="14.5" customHeight="1">
      <c r="A22" s="49"/>
      <c r="B22" s="224">
        <f t="shared" si="0"/>
        <v>45657</v>
      </c>
      <c r="C22" s="225">
        <v>7500</v>
      </c>
      <c r="D22" s="170"/>
      <c r="E22" s="49"/>
      <c r="F22" s="49"/>
      <c r="G22" s="49"/>
      <c r="H22" s="49"/>
      <c r="I22" s="49"/>
      <c r="J22" s="49"/>
      <c r="K22" s="49"/>
      <c r="L22" s="49"/>
      <c r="M22" s="49"/>
      <c r="N22" s="49"/>
    </row>
    <row r="23" spans="1:14" ht="14.5" customHeight="1">
      <c r="A23" s="49"/>
      <c r="B23" s="224">
        <f t="shared" si="0"/>
        <v>46022</v>
      </c>
      <c r="C23" s="225">
        <v>9000</v>
      </c>
      <c r="D23" s="170"/>
      <c r="E23" s="49"/>
      <c r="F23" s="49"/>
      <c r="G23" s="49"/>
      <c r="H23" s="49"/>
      <c r="I23" s="49"/>
      <c r="J23" s="49"/>
      <c r="K23" s="49"/>
      <c r="L23" s="49"/>
      <c r="M23" s="49"/>
      <c r="N23" s="49"/>
    </row>
    <row r="24" spans="1:14" ht="14.5" customHeight="1">
      <c r="A24" s="49"/>
      <c r="B24" s="224">
        <f t="shared" si="0"/>
        <v>46387</v>
      </c>
      <c r="C24" s="225">
        <v>10000</v>
      </c>
      <c r="D24" s="170"/>
      <c r="E24" s="49"/>
      <c r="F24" s="49"/>
      <c r="G24" s="49"/>
      <c r="H24" s="49"/>
      <c r="I24" s="49"/>
      <c r="J24" s="49"/>
      <c r="K24" s="49"/>
      <c r="L24" s="49"/>
      <c r="M24" s="49"/>
      <c r="N24" s="49"/>
    </row>
    <row r="25" spans="1:14" ht="14.5" customHeight="1">
      <c r="A25" s="49"/>
      <c r="B25" s="224">
        <f t="shared" si="0"/>
        <v>46752</v>
      </c>
      <c r="C25" s="225">
        <v>8500</v>
      </c>
      <c r="D25" s="170"/>
      <c r="E25" s="49"/>
      <c r="F25" s="49"/>
      <c r="G25" s="49"/>
      <c r="H25" s="49"/>
      <c r="I25" s="49"/>
      <c r="J25" s="49"/>
      <c r="K25" s="49"/>
      <c r="L25" s="49"/>
      <c r="M25" s="49"/>
      <c r="N25" s="49"/>
    </row>
    <row r="26" spans="1:14" ht="14.5" customHeight="1">
      <c r="A26" s="49"/>
      <c r="B26" s="224">
        <f t="shared" si="0"/>
        <v>47118</v>
      </c>
      <c r="C26" s="225">
        <v>7000</v>
      </c>
      <c r="D26" s="170"/>
      <c r="E26" s="49"/>
      <c r="F26" s="49"/>
      <c r="G26" s="49"/>
      <c r="H26" s="49"/>
      <c r="I26" s="49"/>
      <c r="J26" s="49"/>
      <c r="K26" s="49"/>
      <c r="L26" s="49"/>
      <c r="M26" s="49"/>
      <c r="N26" s="49"/>
    </row>
    <row r="27" spans="1:14" ht="14.5" customHeight="1">
      <c r="A27" s="49"/>
      <c r="B27" s="224">
        <f t="shared" si="0"/>
        <v>47483</v>
      </c>
      <c r="C27" s="225">
        <v>6500</v>
      </c>
      <c r="D27" s="170"/>
      <c r="E27" s="49"/>
      <c r="F27" s="49"/>
      <c r="G27" s="49"/>
      <c r="H27" s="49"/>
      <c r="I27" s="49"/>
      <c r="J27" s="49"/>
      <c r="K27" s="49"/>
      <c r="L27" s="49"/>
      <c r="M27" s="49"/>
      <c r="N27" s="49"/>
    </row>
    <row r="28" spans="1:14" ht="16" thickBot="1">
      <c r="A28" s="49"/>
      <c r="B28" s="221" t="s">
        <v>1261</v>
      </c>
      <c r="C28" s="226"/>
      <c r="D28" s="49"/>
      <c r="E28" s="49"/>
      <c r="F28" s="49"/>
      <c r="G28" s="49"/>
      <c r="H28" s="49"/>
      <c r="I28" s="49"/>
      <c r="J28" s="49"/>
    </row>
    <row r="29" spans="1:14">
      <c r="A29" s="49"/>
      <c r="B29" s="170"/>
      <c r="C29" s="49"/>
      <c r="D29" s="49"/>
      <c r="E29" s="49"/>
      <c r="F29" s="49"/>
      <c r="G29" s="49"/>
      <c r="H29" s="49"/>
      <c r="I29" s="49"/>
      <c r="J29" s="49"/>
    </row>
    <row r="30" spans="1:14">
      <c r="A30" s="49"/>
      <c r="B30" s="170"/>
      <c r="C30" s="49"/>
      <c r="D30" s="49"/>
      <c r="E30" s="49"/>
      <c r="F30" s="49"/>
      <c r="G30" s="49"/>
      <c r="H30" s="49"/>
      <c r="I30" s="49"/>
      <c r="J30" s="49"/>
    </row>
    <row r="31" spans="1:14">
      <c r="A31" s="49"/>
      <c r="B31" s="170"/>
      <c r="C31" s="49"/>
      <c r="D31" s="49"/>
      <c r="E31" s="49"/>
      <c r="F31" s="49"/>
      <c r="G31" s="49"/>
      <c r="H31" s="49"/>
      <c r="I31" s="49"/>
      <c r="J31" s="49"/>
    </row>
    <row r="32" spans="1:14">
      <c r="A32" s="49"/>
      <c r="B32" s="108" t="s">
        <v>4</v>
      </c>
      <c r="C32" s="108" t="s">
        <v>1253</v>
      </c>
      <c r="D32" s="49"/>
      <c r="E32" s="49"/>
      <c r="F32" s="49"/>
      <c r="G32" s="49"/>
      <c r="H32" s="49"/>
      <c r="I32" s="49"/>
      <c r="J32" s="49"/>
    </row>
    <row r="33" spans="1:10">
      <c r="A33" s="49"/>
      <c r="B33" s="223">
        <v>44196</v>
      </c>
      <c r="C33" s="225">
        <f>-$C$15</f>
        <v>-50000</v>
      </c>
      <c r="D33" s="49"/>
      <c r="E33" s="49"/>
      <c r="F33" s="49"/>
      <c r="G33" s="49"/>
      <c r="H33" s="49"/>
      <c r="I33" s="49"/>
      <c r="J33" s="49"/>
    </row>
    <row r="34" spans="1:10">
      <c r="A34" s="49"/>
      <c r="B34" s="224">
        <f>EOMONTH(B33,7)</f>
        <v>44408</v>
      </c>
      <c r="C34" s="220">
        <v>10000</v>
      </c>
      <c r="D34" s="49"/>
      <c r="E34" s="49"/>
      <c r="F34" s="49"/>
      <c r="G34" s="49"/>
      <c r="H34" s="49"/>
      <c r="I34" s="49"/>
      <c r="J34" s="49"/>
    </row>
    <row r="35" spans="1:10">
      <c r="A35" s="49"/>
      <c r="B35" s="224">
        <f>EOMONTH(B34,10)</f>
        <v>44712</v>
      </c>
      <c r="C35" s="220">
        <v>12000</v>
      </c>
      <c r="D35" s="49"/>
      <c r="E35" s="49"/>
      <c r="F35" s="49"/>
      <c r="G35" s="49"/>
      <c r="H35" s="49"/>
      <c r="I35" s="49"/>
      <c r="J35" s="49"/>
    </row>
    <row r="36" spans="1:10">
      <c r="A36" s="49"/>
      <c r="B36" s="224">
        <f>EOMONTH(B35,10)</f>
        <v>45016</v>
      </c>
      <c r="C36" s="220">
        <v>8000</v>
      </c>
      <c r="D36" s="49"/>
      <c r="E36" s="49"/>
      <c r="F36" s="49"/>
      <c r="G36" s="49"/>
      <c r="H36" s="49"/>
      <c r="I36" s="49"/>
      <c r="J36" s="49"/>
    </row>
    <row r="37" spans="1:10">
      <c r="A37" s="49"/>
      <c r="B37" s="224">
        <f>EOMONTH(B36,18)</f>
        <v>45565</v>
      </c>
      <c r="C37" s="220">
        <v>7500</v>
      </c>
      <c r="D37" s="49"/>
      <c r="E37" s="49"/>
      <c r="F37" s="49"/>
      <c r="G37" s="49"/>
      <c r="H37" s="49"/>
      <c r="I37" s="49"/>
      <c r="J37" s="49"/>
    </row>
    <row r="38" spans="1:10">
      <c r="A38" s="49"/>
      <c r="B38" s="224">
        <f>EOMONTH(B37,7)</f>
        <v>45777</v>
      </c>
      <c r="C38" s="220">
        <v>9000</v>
      </c>
      <c r="D38" s="49"/>
      <c r="E38" s="49"/>
      <c r="F38" s="49"/>
      <c r="G38" s="49"/>
      <c r="H38" s="49"/>
      <c r="I38" s="49"/>
      <c r="J38" s="49"/>
    </row>
    <row r="39" spans="1:10">
      <c r="A39" s="49"/>
      <c r="B39" s="224">
        <f>EOMONTH(B38,15)</f>
        <v>46234</v>
      </c>
      <c r="C39" s="220">
        <v>10000</v>
      </c>
      <c r="D39" s="49"/>
      <c r="E39" s="49"/>
      <c r="F39" s="49"/>
      <c r="G39" s="49"/>
      <c r="H39" s="49"/>
      <c r="I39" s="49"/>
      <c r="J39" s="49"/>
    </row>
    <row r="40" spans="1:10">
      <c r="A40" s="49"/>
      <c r="B40" s="224">
        <f>EOMONTH(B39,9)</f>
        <v>46507</v>
      </c>
      <c r="C40" s="220">
        <v>8500</v>
      </c>
      <c r="D40" s="49"/>
      <c r="E40" s="49"/>
      <c r="F40" s="49"/>
      <c r="G40" s="49"/>
      <c r="H40" s="49"/>
      <c r="I40" s="49"/>
      <c r="J40" s="49"/>
    </row>
    <row r="41" spans="1:10">
      <c r="A41" s="49"/>
      <c r="B41" s="224">
        <f>EOMONTH(B40,18)</f>
        <v>47057</v>
      </c>
      <c r="C41" s="220">
        <v>7000</v>
      </c>
      <c r="D41" s="49"/>
      <c r="E41" s="49"/>
      <c r="F41" s="49"/>
      <c r="G41" s="49"/>
      <c r="H41" s="49"/>
      <c r="I41" s="49"/>
      <c r="J41" s="49"/>
    </row>
    <row r="42" spans="1:10">
      <c r="A42" s="49"/>
      <c r="B42" s="224">
        <f>EOMONTH(B41,9)</f>
        <v>47330</v>
      </c>
      <c r="C42" s="220">
        <v>6500</v>
      </c>
      <c r="D42" s="49"/>
      <c r="E42" s="49"/>
      <c r="F42" s="49"/>
      <c r="G42" s="49"/>
      <c r="H42" s="49"/>
      <c r="I42" s="49"/>
      <c r="J42" s="49"/>
    </row>
    <row r="43" spans="1:10" ht="16" thickBot="1">
      <c r="A43" s="49"/>
      <c r="B43" s="221" t="s">
        <v>1262</v>
      </c>
      <c r="C43" s="226"/>
      <c r="D43" s="49"/>
      <c r="E43" s="49"/>
      <c r="F43" s="49"/>
      <c r="G43" s="49"/>
      <c r="H43" s="49"/>
      <c r="I43" s="49"/>
      <c r="J43" s="49"/>
    </row>
    <row r="44" spans="1:10">
      <c r="A44" s="49"/>
      <c r="B44" s="170"/>
      <c r="C44" s="49"/>
      <c r="D44" s="49"/>
      <c r="E44" s="49"/>
      <c r="F44" s="49"/>
      <c r="G44" s="49"/>
      <c r="H44" s="49"/>
      <c r="I44" s="49"/>
      <c r="J44" s="49"/>
    </row>
    <row r="45" spans="1:10">
      <c r="A45" s="49"/>
      <c r="B45" s="170"/>
      <c r="C45" s="49"/>
      <c r="D45" s="49"/>
      <c r="E45" s="49"/>
      <c r="F45" s="49"/>
      <c r="G45" s="49"/>
      <c r="H45" s="49"/>
      <c r="I45" s="49"/>
      <c r="J45" s="49"/>
    </row>
    <row r="46" spans="1:10">
      <c r="A46" s="49"/>
      <c r="B46" s="170"/>
      <c r="C46" s="49"/>
      <c r="D46" s="49"/>
      <c r="E46" s="49"/>
      <c r="F46" s="49"/>
      <c r="G46" s="49"/>
      <c r="H46" s="49"/>
      <c r="I46" s="49"/>
      <c r="J46" s="49"/>
    </row>
    <row r="47" spans="1:10">
      <c r="A47" s="49"/>
      <c r="B47" s="170"/>
      <c r="C47" s="49"/>
      <c r="D47" s="49"/>
      <c r="E47" s="49"/>
      <c r="F47" s="49"/>
      <c r="G47" s="49"/>
      <c r="H47" s="49"/>
      <c r="I47" s="49"/>
      <c r="J47" s="49"/>
    </row>
    <row r="48" spans="1:10">
      <c r="A48" s="49"/>
      <c r="B48" s="170"/>
      <c r="C48" s="49"/>
      <c r="D48" s="49"/>
      <c r="E48" s="49"/>
      <c r="F48" s="49"/>
      <c r="G48" s="49"/>
      <c r="H48" s="49"/>
      <c r="I48" s="49"/>
      <c r="J48" s="49"/>
    </row>
    <row r="49" spans="1:10">
      <c r="A49" s="49"/>
      <c r="B49" s="170"/>
      <c r="C49" s="49"/>
      <c r="D49" s="49"/>
      <c r="E49" s="49"/>
      <c r="F49" s="49"/>
      <c r="G49" s="49"/>
      <c r="H49" s="49"/>
      <c r="I49" s="49"/>
      <c r="J49" s="49"/>
    </row>
    <row r="50" spans="1:10">
      <c r="A50" s="49"/>
      <c r="B50" s="170"/>
      <c r="C50" s="49"/>
      <c r="D50" s="49"/>
      <c r="E50" s="49"/>
      <c r="F50" s="49"/>
      <c r="G50" s="49"/>
      <c r="H50" s="49"/>
      <c r="I50" s="49"/>
      <c r="J50" s="49"/>
    </row>
    <row r="51" spans="1:10">
      <c r="A51" s="49"/>
      <c r="B51" s="170"/>
      <c r="C51" s="49"/>
      <c r="D51" s="49"/>
      <c r="E51" s="49"/>
      <c r="F51" s="49"/>
      <c r="G51" s="49"/>
      <c r="H51" s="49"/>
      <c r="I51" s="49"/>
      <c r="J51" s="49"/>
    </row>
    <row r="52" spans="1:10">
      <c r="A52" s="49"/>
      <c r="B52" s="170"/>
      <c r="C52" s="49"/>
      <c r="D52" s="49"/>
      <c r="E52" s="49"/>
      <c r="F52" s="49"/>
      <c r="G52" s="49"/>
      <c r="H52" s="49"/>
      <c r="I52" s="49"/>
      <c r="J52" s="49"/>
    </row>
    <row r="53" spans="1:10">
      <c r="A53" s="49"/>
      <c r="B53" s="170"/>
      <c r="C53" s="49"/>
      <c r="D53" s="49"/>
      <c r="E53" s="49"/>
      <c r="F53" s="49"/>
      <c r="G53" s="49"/>
      <c r="H53" s="49"/>
      <c r="I53" s="49"/>
      <c r="J53" s="49"/>
    </row>
    <row r="54" spans="1:10">
      <c r="A54" s="49"/>
      <c r="B54" s="170"/>
      <c r="C54" s="49"/>
      <c r="D54" s="49"/>
      <c r="E54" s="49"/>
      <c r="F54" s="49"/>
      <c r="G54" s="49"/>
      <c r="H54" s="49"/>
      <c r="I54" s="49"/>
      <c r="J54" s="49"/>
    </row>
    <row r="55" spans="1:10">
      <c r="A55" s="49"/>
      <c r="B55" s="170"/>
      <c r="C55" s="49"/>
      <c r="D55" s="49"/>
      <c r="E55" s="49"/>
      <c r="F55" s="49"/>
      <c r="G55" s="49"/>
      <c r="H55" s="49"/>
      <c r="I55" s="49"/>
      <c r="J55" s="49"/>
    </row>
    <row r="56" spans="1:10">
      <c r="A56" s="49"/>
      <c r="B56" s="170"/>
      <c r="C56" s="49"/>
      <c r="D56" s="49"/>
      <c r="E56" s="49"/>
      <c r="F56" s="49"/>
      <c r="G56" s="49"/>
      <c r="H56" s="49"/>
      <c r="I56" s="49"/>
      <c r="J56" s="49"/>
    </row>
    <row r="57" spans="1:10">
      <c r="A57" s="49"/>
      <c r="B57" s="170"/>
      <c r="C57" s="49"/>
      <c r="D57" s="49"/>
      <c r="E57" s="49"/>
      <c r="F57" s="49"/>
      <c r="G57" s="49"/>
      <c r="H57" s="49"/>
      <c r="I57" s="49"/>
      <c r="J57" s="49"/>
    </row>
    <row r="58" spans="1:10">
      <c r="A58" s="49"/>
      <c r="B58" s="170"/>
      <c r="C58" s="49"/>
      <c r="D58" s="49"/>
      <c r="E58" s="49"/>
      <c r="F58" s="49"/>
      <c r="G58" s="49"/>
      <c r="H58" s="49"/>
      <c r="I58" s="49"/>
      <c r="J58" s="49"/>
    </row>
    <row r="59" spans="1:10">
      <c r="A59" s="49"/>
      <c r="B59" s="170"/>
      <c r="C59" s="49"/>
      <c r="D59" s="49"/>
      <c r="E59" s="49"/>
      <c r="F59" s="49"/>
      <c r="G59" s="49"/>
      <c r="H59" s="49"/>
      <c r="I59" s="49"/>
      <c r="J59" s="49"/>
    </row>
    <row r="60" spans="1:10">
      <c r="A60" s="49"/>
      <c r="B60" s="170"/>
      <c r="C60" s="49"/>
      <c r="D60" s="49"/>
      <c r="E60" s="49"/>
      <c r="F60" s="49"/>
      <c r="G60" s="49"/>
    </row>
    <row r="61" spans="1:10">
      <c r="A61" s="49"/>
      <c r="B61" s="170"/>
      <c r="C61" s="49"/>
      <c r="D61" s="49"/>
      <c r="E61" s="49"/>
      <c r="F61" s="49"/>
      <c r="G61" s="49"/>
    </row>
    <row r="62" spans="1:10">
      <c r="A62" s="49"/>
      <c r="B62" s="170"/>
      <c r="C62" s="49"/>
      <c r="D62" s="49"/>
      <c r="E62" s="49"/>
      <c r="F62" s="49"/>
      <c r="G62" s="49"/>
    </row>
    <row r="63" spans="1:10">
      <c r="A63" s="49"/>
      <c r="B63" s="170"/>
      <c r="C63" s="49"/>
      <c r="D63" s="49"/>
      <c r="E63" s="49"/>
      <c r="F63" s="49"/>
      <c r="G63" s="49"/>
    </row>
    <row r="64" spans="1:10">
      <c r="A64" s="49"/>
      <c r="B64" s="170"/>
      <c r="C64" s="49"/>
      <c r="D64" s="49"/>
      <c r="E64" s="49"/>
      <c r="F64" s="49"/>
      <c r="G64" s="49"/>
    </row>
    <row r="65" spans="1:7">
      <c r="A65" s="49"/>
      <c r="B65" s="170"/>
      <c r="C65" s="49"/>
      <c r="D65" s="49"/>
      <c r="E65" s="49"/>
      <c r="F65" s="49"/>
      <c r="G65" s="49"/>
    </row>
    <row r="66" spans="1:7">
      <c r="A66" s="49"/>
      <c r="B66" s="170"/>
      <c r="C66" s="49"/>
      <c r="D66" s="49"/>
      <c r="E66" s="49"/>
      <c r="F66" s="49"/>
      <c r="G66" s="49"/>
    </row>
    <row r="67" spans="1:7">
      <c r="A67" s="49"/>
      <c r="B67" s="170"/>
      <c r="C67" s="49"/>
      <c r="D67" s="49"/>
      <c r="E67" s="49"/>
      <c r="F67" s="49"/>
      <c r="G67" s="49"/>
    </row>
    <row r="68" spans="1:7">
      <c r="A68" s="49"/>
      <c r="B68" s="170"/>
      <c r="C68" s="49"/>
      <c r="D68" s="49"/>
      <c r="E68" s="49"/>
      <c r="F68" s="49"/>
      <c r="G68" s="49"/>
    </row>
    <row r="69" spans="1:7">
      <c r="A69" s="49"/>
      <c r="B69" s="170"/>
      <c r="C69" s="49"/>
      <c r="D69" s="49"/>
      <c r="E69" s="49"/>
      <c r="F69" s="49"/>
      <c r="G69" s="49"/>
    </row>
    <row r="70" spans="1:7">
      <c r="A70" s="49"/>
      <c r="B70" s="170"/>
      <c r="C70" s="49"/>
      <c r="D70" s="49"/>
      <c r="E70" s="49"/>
      <c r="F70" s="49"/>
      <c r="G70" s="49"/>
    </row>
    <row r="71" spans="1:7">
      <c r="A71" s="49"/>
      <c r="B71" s="170"/>
      <c r="C71" s="49"/>
      <c r="D71" s="49"/>
      <c r="E71" s="49"/>
      <c r="F71" s="49"/>
      <c r="G71" s="49"/>
    </row>
    <row r="72" spans="1:7">
      <c r="A72" s="49"/>
      <c r="B72" s="170"/>
      <c r="C72" s="49"/>
      <c r="D72" s="49"/>
      <c r="E72" s="49"/>
      <c r="F72" s="49"/>
      <c r="G72" s="49"/>
    </row>
    <row r="73" spans="1:7">
      <c r="A73" s="49"/>
      <c r="B73" s="170"/>
      <c r="C73" s="49"/>
      <c r="D73" s="49"/>
      <c r="E73" s="49"/>
      <c r="F73" s="49"/>
      <c r="G73" s="49"/>
    </row>
    <row r="74" spans="1:7">
      <c r="A74" s="49"/>
      <c r="B74" s="170"/>
      <c r="C74" s="49"/>
      <c r="D74" s="49"/>
      <c r="E74" s="49"/>
      <c r="F74" s="49"/>
      <c r="G74" s="49"/>
    </row>
    <row r="75" spans="1:7">
      <c r="A75" s="49"/>
      <c r="B75" s="170"/>
      <c r="C75" s="49"/>
      <c r="D75" s="49"/>
      <c r="E75" s="49"/>
      <c r="F75" s="49"/>
      <c r="G75" s="49"/>
    </row>
    <row r="76" spans="1:7">
      <c r="A76" s="49"/>
      <c r="B76" s="170"/>
      <c r="C76" s="49"/>
      <c r="D76" s="49"/>
      <c r="E76" s="49"/>
      <c r="F76" s="49"/>
      <c r="G76" s="49"/>
    </row>
    <row r="77" spans="1:7">
      <c r="A77" s="49"/>
      <c r="B77" s="170"/>
      <c r="C77" s="49"/>
      <c r="D77" s="49"/>
      <c r="E77" s="49"/>
      <c r="F77" s="49"/>
      <c r="G77" s="49"/>
    </row>
    <row r="78" spans="1:7">
      <c r="A78" s="49"/>
      <c r="B78" s="170"/>
      <c r="C78" s="49"/>
      <c r="D78" s="49"/>
      <c r="E78" s="49"/>
      <c r="F78" s="49"/>
      <c r="G78" s="49"/>
    </row>
    <row r="79" spans="1:7">
      <c r="A79" s="49"/>
      <c r="B79" s="170"/>
      <c r="C79" s="49"/>
      <c r="D79" s="49"/>
      <c r="E79" s="49"/>
      <c r="F79" s="49"/>
      <c r="G79" s="49"/>
    </row>
    <row r="80" spans="1:7">
      <c r="A80" s="49"/>
      <c r="B80" s="170"/>
      <c r="C80" s="49"/>
      <c r="D80" s="49"/>
      <c r="E80" s="49"/>
      <c r="F80" s="49"/>
      <c r="G80" s="49"/>
    </row>
    <row r="81" spans="1:7">
      <c r="A81" s="49"/>
      <c r="B81" s="170"/>
      <c r="C81" s="49"/>
      <c r="D81" s="49"/>
      <c r="E81" s="49"/>
      <c r="F81" s="49"/>
      <c r="G81" s="49"/>
    </row>
    <row r="82" spans="1:7">
      <c r="A82" s="49"/>
      <c r="B82" s="170"/>
      <c r="C82" s="49"/>
      <c r="D82" s="49"/>
      <c r="E82" s="49"/>
      <c r="F82" s="49"/>
      <c r="G82" s="49"/>
    </row>
    <row r="83" spans="1:7">
      <c r="A83" s="49"/>
      <c r="B83" s="170"/>
      <c r="C83" s="49"/>
      <c r="D83" s="49"/>
      <c r="E83" s="49"/>
      <c r="F83" s="49"/>
      <c r="G83" s="49"/>
    </row>
    <row r="84" spans="1:7">
      <c r="A84" s="49"/>
      <c r="B84" s="170"/>
      <c r="C84" s="49"/>
      <c r="D84" s="49"/>
      <c r="E84" s="49"/>
      <c r="F84" s="49"/>
      <c r="G84" s="49"/>
    </row>
    <row r="85" spans="1:7">
      <c r="A85" s="49"/>
      <c r="B85" s="170"/>
      <c r="C85" s="49"/>
      <c r="D85" s="49"/>
      <c r="E85" s="49"/>
      <c r="F85" s="49"/>
      <c r="G85" s="49"/>
    </row>
    <row r="86" spans="1:7">
      <c r="A86" s="49"/>
      <c r="B86" s="170"/>
      <c r="C86" s="49"/>
      <c r="D86" s="49"/>
      <c r="E86" s="49"/>
      <c r="F86" s="49"/>
      <c r="G86" s="49"/>
    </row>
    <row r="87" spans="1:7">
      <c r="A87" s="49"/>
      <c r="B87" s="170"/>
      <c r="C87" s="49"/>
      <c r="D87" s="49"/>
      <c r="E87" s="49"/>
      <c r="F87" s="49"/>
      <c r="G87" s="49"/>
    </row>
    <row r="88" spans="1:7">
      <c r="A88" s="49"/>
      <c r="B88" s="170"/>
      <c r="C88" s="49"/>
      <c r="D88" s="49"/>
      <c r="E88" s="49"/>
      <c r="F88" s="49"/>
      <c r="G88" s="49"/>
    </row>
    <row r="89" spans="1:7">
      <c r="A89" s="49"/>
      <c r="B89" s="170"/>
      <c r="C89" s="49"/>
      <c r="D89" s="49"/>
      <c r="E89" s="49"/>
      <c r="F89" s="49"/>
      <c r="G89" s="49"/>
    </row>
    <row r="90" spans="1:7">
      <c r="A90" s="49"/>
      <c r="B90" s="170"/>
      <c r="C90" s="49"/>
      <c r="D90" s="49"/>
      <c r="E90" s="49"/>
      <c r="F90" s="49"/>
      <c r="G90" s="49"/>
    </row>
    <row r="91" spans="1:7">
      <c r="A91" s="49"/>
      <c r="B91" s="170"/>
      <c r="C91" s="49"/>
      <c r="D91" s="49"/>
      <c r="E91" s="49"/>
      <c r="F91" s="49"/>
      <c r="G91" s="49"/>
    </row>
    <row r="92" spans="1:7">
      <c r="A92" s="49"/>
      <c r="B92" s="170"/>
      <c r="C92" s="49"/>
      <c r="D92" s="49"/>
      <c r="E92" s="49"/>
      <c r="F92" s="49"/>
      <c r="G92" s="49"/>
    </row>
    <row r="93" spans="1:7">
      <c r="A93" s="49"/>
      <c r="B93" s="170"/>
      <c r="C93" s="49"/>
      <c r="D93" s="49"/>
      <c r="E93" s="49"/>
      <c r="F93" s="49"/>
      <c r="G93" s="49"/>
    </row>
    <row r="94" spans="1:7">
      <c r="A94" s="49"/>
      <c r="B94" s="170"/>
      <c r="C94" s="49"/>
      <c r="D94" s="49"/>
      <c r="E94" s="49"/>
      <c r="F94" s="49"/>
      <c r="G94" s="49"/>
    </row>
    <row r="95" spans="1:7">
      <c r="A95" s="49"/>
      <c r="B95" s="170"/>
      <c r="C95" s="49"/>
      <c r="D95" s="49"/>
      <c r="E95" s="49"/>
      <c r="F95" s="49"/>
      <c r="G95" s="49"/>
    </row>
    <row r="96" spans="1:7">
      <c r="A96" s="49"/>
      <c r="B96" s="170"/>
      <c r="C96" s="49"/>
      <c r="D96" s="49"/>
      <c r="E96" s="49"/>
      <c r="F96" s="49"/>
      <c r="G96" s="49"/>
    </row>
    <row r="97" spans="1:7">
      <c r="A97" s="49"/>
      <c r="B97" s="170"/>
      <c r="C97" s="49"/>
      <c r="D97" s="49"/>
      <c r="E97" s="49"/>
      <c r="F97" s="49"/>
      <c r="G97" s="49"/>
    </row>
    <row r="98" spans="1:7">
      <c r="A98" s="49"/>
      <c r="B98" s="170"/>
      <c r="C98" s="49"/>
      <c r="D98" s="49"/>
      <c r="E98" s="49"/>
      <c r="F98" s="49"/>
      <c r="G98" s="49"/>
    </row>
    <row r="99" spans="1:7">
      <c r="A99" s="49"/>
      <c r="B99" s="170"/>
      <c r="C99" s="49"/>
      <c r="D99" s="49"/>
      <c r="E99" s="49"/>
      <c r="F99" s="49"/>
      <c r="G99" s="49"/>
    </row>
    <row r="100" spans="1:7">
      <c r="A100" s="49"/>
      <c r="B100" s="170"/>
      <c r="C100" s="49"/>
      <c r="D100" s="49"/>
      <c r="E100" s="49"/>
      <c r="F100" s="49"/>
      <c r="G100" s="49"/>
    </row>
    <row r="101" spans="1:7">
      <c r="A101" s="49"/>
      <c r="B101" s="170"/>
      <c r="C101" s="49"/>
      <c r="D101" s="49"/>
      <c r="E101" s="49"/>
      <c r="F101" s="49"/>
      <c r="G101" s="49"/>
    </row>
    <row r="102" spans="1:7">
      <c r="A102" s="49"/>
      <c r="B102" s="170"/>
      <c r="C102" s="49"/>
      <c r="D102" s="49"/>
      <c r="E102" s="49"/>
      <c r="F102" s="49"/>
      <c r="G102" s="49"/>
    </row>
    <row r="103" spans="1:7">
      <c r="A103" s="49"/>
      <c r="B103" s="170"/>
      <c r="C103" s="49"/>
      <c r="D103" s="49"/>
      <c r="E103" s="49"/>
      <c r="F103" s="49"/>
      <c r="G103" s="49"/>
    </row>
    <row r="104" spans="1:7">
      <c r="A104" s="49"/>
      <c r="B104" s="170"/>
      <c r="C104" s="49"/>
      <c r="D104" s="49"/>
      <c r="E104" s="49"/>
      <c r="F104" s="49"/>
      <c r="G104" s="49"/>
    </row>
    <row r="105" spans="1:7">
      <c r="A105" s="49"/>
      <c r="B105" s="170"/>
      <c r="C105" s="49"/>
      <c r="D105" s="49"/>
      <c r="E105" s="49"/>
      <c r="F105" s="49"/>
      <c r="G105" s="49"/>
    </row>
    <row r="106" spans="1:7">
      <c r="A106" s="49"/>
      <c r="B106" s="170"/>
      <c r="C106" s="49"/>
      <c r="D106" s="49"/>
      <c r="E106" s="49"/>
      <c r="F106" s="49"/>
      <c r="G106" s="49"/>
    </row>
    <row r="107" spans="1:7">
      <c r="A107" s="49"/>
      <c r="B107" s="170"/>
      <c r="C107" s="49"/>
      <c r="D107" s="49"/>
      <c r="E107" s="49"/>
      <c r="F107" s="49"/>
      <c r="G107" s="49"/>
    </row>
    <row r="108" spans="1:7">
      <c r="A108" s="49"/>
      <c r="B108" s="170"/>
      <c r="C108" s="49"/>
      <c r="D108" s="49"/>
      <c r="E108" s="49"/>
      <c r="F108" s="49"/>
      <c r="G108" s="49"/>
    </row>
    <row r="109" spans="1:7">
      <c r="A109" s="49"/>
      <c r="B109" s="170"/>
      <c r="C109" s="49"/>
      <c r="D109" s="49"/>
      <c r="E109" s="49"/>
      <c r="F109" s="49"/>
      <c r="G109" s="49"/>
    </row>
    <row r="110" spans="1:7">
      <c r="A110" s="49"/>
      <c r="B110" s="170"/>
      <c r="C110" s="49"/>
      <c r="D110" s="49"/>
      <c r="E110" s="49"/>
      <c r="F110" s="49"/>
      <c r="G110" s="49"/>
    </row>
    <row r="111" spans="1:7">
      <c r="A111" s="49"/>
      <c r="B111" s="170"/>
      <c r="C111" s="49"/>
      <c r="D111" s="49"/>
      <c r="E111" s="49"/>
      <c r="F111" s="49"/>
      <c r="G111" s="49"/>
    </row>
    <row r="112" spans="1:7">
      <c r="A112" s="49"/>
      <c r="B112" s="170"/>
      <c r="C112" s="49"/>
      <c r="D112" s="49"/>
      <c r="E112" s="49"/>
      <c r="F112" s="49"/>
      <c r="G112" s="49"/>
    </row>
    <row r="113" spans="1:7">
      <c r="A113" s="49"/>
      <c r="B113" s="170"/>
      <c r="C113" s="49"/>
      <c r="D113" s="49"/>
      <c r="E113" s="49"/>
      <c r="F113" s="49"/>
      <c r="G113" s="49"/>
    </row>
    <row r="114" spans="1:7">
      <c r="A114" s="49"/>
      <c r="B114" s="170"/>
      <c r="C114" s="49"/>
      <c r="D114" s="49"/>
      <c r="E114" s="49"/>
      <c r="F114" s="49"/>
      <c r="G114" s="49"/>
    </row>
    <row r="115" spans="1:7">
      <c r="A115" s="49"/>
      <c r="B115" s="170"/>
      <c r="C115" s="49"/>
      <c r="D115" s="49"/>
      <c r="E115" s="49"/>
      <c r="F115" s="49"/>
      <c r="G115" s="49"/>
    </row>
    <row r="116" spans="1:7">
      <c r="A116" s="49"/>
      <c r="B116" s="170"/>
      <c r="C116" s="49"/>
      <c r="D116" s="49"/>
      <c r="E116" s="49"/>
      <c r="F116" s="49"/>
      <c r="G116" s="49"/>
    </row>
    <row r="117" spans="1:7">
      <c r="A117" s="49"/>
      <c r="B117" s="170"/>
      <c r="C117" s="49"/>
      <c r="D117" s="49"/>
      <c r="E117" s="49"/>
      <c r="F117" s="49"/>
      <c r="G117" s="49"/>
    </row>
    <row r="118" spans="1:7">
      <c r="A118" s="49"/>
      <c r="B118" s="170"/>
      <c r="C118" s="49"/>
      <c r="D118" s="49"/>
      <c r="E118" s="49"/>
      <c r="F118" s="49"/>
      <c r="G118" s="49"/>
    </row>
    <row r="119" spans="1:7">
      <c r="A119" s="49"/>
      <c r="B119" s="170"/>
      <c r="C119" s="49"/>
      <c r="D119" s="49"/>
      <c r="E119" s="49"/>
      <c r="F119" s="49"/>
      <c r="G119" s="49"/>
    </row>
    <row r="120" spans="1:7">
      <c r="A120" s="49"/>
      <c r="B120" s="170"/>
      <c r="C120" s="49"/>
      <c r="D120" s="49"/>
      <c r="E120" s="49"/>
      <c r="F120" s="49"/>
      <c r="G120" s="49"/>
    </row>
    <row r="121" spans="1:7">
      <c r="A121" s="49"/>
      <c r="B121" s="170"/>
      <c r="C121" s="49"/>
      <c r="D121" s="49"/>
      <c r="E121" s="49"/>
      <c r="F121" s="49"/>
      <c r="G121" s="49"/>
    </row>
    <row r="122" spans="1:7">
      <c r="A122" s="49"/>
      <c r="B122" s="170"/>
      <c r="C122" s="49"/>
      <c r="D122" s="49"/>
      <c r="E122" s="49"/>
      <c r="F122" s="49"/>
      <c r="G122" s="49"/>
    </row>
    <row r="123" spans="1:7">
      <c r="A123" s="49"/>
      <c r="B123" s="170"/>
      <c r="C123" s="49"/>
      <c r="D123" s="49"/>
      <c r="E123" s="49"/>
      <c r="F123" s="49"/>
      <c r="G123" s="49"/>
    </row>
    <row r="124" spans="1:7">
      <c r="A124" s="49"/>
      <c r="B124" s="170"/>
      <c r="C124" s="49"/>
      <c r="D124" s="49"/>
      <c r="E124" s="49"/>
      <c r="F124" s="49"/>
      <c r="G124" s="49"/>
    </row>
    <row r="125" spans="1:7">
      <c r="A125" s="49"/>
      <c r="B125" s="170"/>
      <c r="C125" s="49"/>
      <c r="D125" s="49"/>
      <c r="E125" s="49"/>
      <c r="F125" s="49"/>
      <c r="G125" s="49"/>
    </row>
    <row r="126" spans="1:7">
      <c r="A126" s="49"/>
      <c r="B126" s="170"/>
      <c r="C126" s="49"/>
      <c r="D126" s="49"/>
      <c r="E126" s="49"/>
      <c r="F126" s="49"/>
      <c r="G126" s="49"/>
    </row>
    <row r="127" spans="1:7">
      <c r="A127" s="49"/>
      <c r="B127" s="170"/>
      <c r="C127" s="49"/>
      <c r="D127" s="49"/>
      <c r="E127" s="49"/>
      <c r="F127" s="49"/>
      <c r="G127" s="49"/>
    </row>
    <row r="128" spans="1:7">
      <c r="A128" s="49"/>
      <c r="B128" s="170"/>
      <c r="C128" s="49"/>
      <c r="D128" s="49"/>
      <c r="E128" s="49"/>
      <c r="F128" s="49"/>
      <c r="G128" s="49"/>
    </row>
    <row r="129" spans="1:7">
      <c r="A129" s="49"/>
      <c r="B129" s="170"/>
      <c r="C129" s="49"/>
      <c r="D129" s="49"/>
      <c r="E129" s="49"/>
      <c r="F129" s="49"/>
      <c r="G129" s="49"/>
    </row>
    <row r="130" spans="1:7">
      <c r="A130" s="49"/>
      <c r="B130" s="170"/>
      <c r="C130" s="49"/>
      <c r="D130" s="49"/>
      <c r="E130" s="49"/>
      <c r="F130" s="49"/>
      <c r="G130" s="49"/>
    </row>
    <row r="131" spans="1:7">
      <c r="A131" s="49"/>
      <c r="B131" s="170"/>
      <c r="C131" s="49"/>
      <c r="D131" s="49"/>
      <c r="E131" s="49"/>
      <c r="F131" s="49"/>
      <c r="G131" s="49"/>
    </row>
    <row r="132" spans="1:7">
      <c r="A132" s="49"/>
      <c r="B132" s="170"/>
      <c r="C132" s="49"/>
      <c r="D132" s="49"/>
      <c r="E132" s="49"/>
      <c r="F132" s="49"/>
      <c r="G132" s="49"/>
    </row>
    <row r="133" spans="1:7">
      <c r="A133" s="49"/>
      <c r="B133" s="170"/>
      <c r="C133" s="49"/>
      <c r="D133" s="49"/>
      <c r="E133" s="49"/>
      <c r="F133" s="49"/>
      <c r="G133" s="49"/>
    </row>
    <row r="134" spans="1:7">
      <c r="A134" s="49"/>
      <c r="B134" s="170"/>
      <c r="C134" s="49"/>
      <c r="D134" s="49"/>
      <c r="E134" s="49"/>
      <c r="F134" s="49"/>
      <c r="G134" s="49"/>
    </row>
    <row r="135" spans="1:7">
      <c r="A135" s="49"/>
      <c r="B135" s="170"/>
      <c r="C135" s="49"/>
      <c r="D135" s="49"/>
      <c r="E135" s="49"/>
      <c r="F135" s="49"/>
      <c r="G135" s="49"/>
    </row>
    <row r="136" spans="1:7">
      <c r="A136" s="49"/>
      <c r="B136" s="170"/>
      <c r="C136" s="49"/>
      <c r="D136" s="49"/>
      <c r="E136" s="49"/>
      <c r="F136" s="49"/>
      <c r="G136" s="49"/>
    </row>
    <row r="137" spans="1:7">
      <c r="A137" s="49"/>
      <c r="B137" s="170"/>
      <c r="C137" s="49"/>
      <c r="D137" s="49"/>
      <c r="E137" s="49"/>
      <c r="F137" s="49"/>
      <c r="G137" s="49"/>
    </row>
    <row r="138" spans="1:7">
      <c r="A138" s="49"/>
      <c r="B138" s="170"/>
      <c r="C138" s="49"/>
      <c r="D138" s="49"/>
      <c r="E138" s="49"/>
      <c r="F138" s="49"/>
      <c r="G138" s="49"/>
    </row>
    <row r="139" spans="1:7">
      <c r="A139" s="49"/>
      <c r="B139" s="170"/>
      <c r="C139" s="49"/>
      <c r="D139" s="49"/>
      <c r="E139" s="49"/>
      <c r="F139" s="49"/>
      <c r="G139" s="49"/>
    </row>
    <row r="140" spans="1:7">
      <c r="A140" s="49"/>
      <c r="B140" s="170"/>
      <c r="C140" s="49"/>
      <c r="D140" s="49"/>
      <c r="E140" s="49"/>
      <c r="F140" s="49"/>
      <c r="G140" s="49"/>
    </row>
    <row r="141" spans="1:7">
      <c r="A141" s="49"/>
      <c r="B141" s="170"/>
      <c r="C141" s="49"/>
      <c r="D141" s="49"/>
      <c r="E141" s="49"/>
      <c r="F141" s="49"/>
      <c r="G141" s="49"/>
    </row>
    <row r="142" spans="1:7">
      <c r="A142" s="49"/>
      <c r="B142" s="170"/>
      <c r="C142" s="49"/>
      <c r="D142" s="49"/>
      <c r="E142" s="49"/>
      <c r="F142" s="49"/>
      <c r="G142" s="49"/>
    </row>
    <row r="143" spans="1:7">
      <c r="A143" s="49"/>
      <c r="B143" s="170"/>
      <c r="C143" s="49"/>
      <c r="D143" s="49"/>
      <c r="E143" s="49"/>
      <c r="F143" s="49"/>
      <c r="G143" s="49"/>
    </row>
    <row r="144" spans="1:7">
      <c r="A144" s="49"/>
      <c r="B144" s="170"/>
      <c r="C144" s="49"/>
      <c r="D144" s="49"/>
      <c r="E144" s="49"/>
      <c r="F144" s="49"/>
      <c r="G144" s="49"/>
    </row>
    <row r="145" spans="1:7">
      <c r="A145" s="49"/>
      <c r="B145" s="170"/>
      <c r="C145" s="49"/>
      <c r="D145" s="49"/>
      <c r="E145" s="49"/>
      <c r="F145" s="49"/>
      <c r="G145" s="49"/>
    </row>
    <row r="146" spans="1:7">
      <c r="A146" s="49"/>
      <c r="B146" s="170"/>
      <c r="C146" s="49"/>
      <c r="D146" s="49"/>
      <c r="E146" s="49"/>
      <c r="F146" s="49"/>
      <c r="G146" s="49"/>
    </row>
    <row r="147" spans="1:7">
      <c r="A147" s="49"/>
      <c r="B147" s="170"/>
      <c r="C147" s="49"/>
      <c r="D147" s="49"/>
      <c r="E147" s="49"/>
      <c r="F147" s="49"/>
      <c r="G147" s="49"/>
    </row>
    <row r="148" spans="1:7">
      <c r="A148" s="49"/>
      <c r="B148" s="170"/>
      <c r="C148" s="49"/>
      <c r="D148" s="49"/>
      <c r="E148" s="49"/>
      <c r="F148" s="49"/>
      <c r="G148" s="49"/>
    </row>
    <row r="149" spans="1:7">
      <c r="A149" s="49"/>
      <c r="B149" s="170"/>
      <c r="C149" s="49"/>
      <c r="D149" s="49"/>
      <c r="E149" s="49"/>
      <c r="F149" s="49"/>
      <c r="G149" s="49"/>
    </row>
    <row r="150" spans="1:7">
      <c r="A150" s="49"/>
      <c r="B150" s="170"/>
      <c r="C150" s="49"/>
      <c r="D150" s="49"/>
      <c r="E150" s="49"/>
      <c r="F150" s="49"/>
      <c r="G150" s="49"/>
    </row>
    <row r="151" spans="1:7">
      <c r="A151" s="49"/>
      <c r="B151" s="170"/>
      <c r="C151" s="49"/>
      <c r="D151" s="49"/>
      <c r="E151" s="49"/>
      <c r="F151" s="49"/>
      <c r="G151" s="49"/>
    </row>
    <row r="152" spans="1:7">
      <c r="A152" s="49"/>
      <c r="B152" s="170"/>
      <c r="C152" s="49"/>
      <c r="D152" s="49"/>
      <c r="E152" s="49"/>
      <c r="F152" s="49"/>
      <c r="G152" s="49"/>
    </row>
    <row r="153" spans="1:7">
      <c r="A153" s="49"/>
      <c r="B153" s="170"/>
      <c r="C153" s="49"/>
      <c r="D153" s="49"/>
      <c r="E153" s="49"/>
      <c r="F153" s="49"/>
      <c r="G153" s="49"/>
    </row>
    <row r="154" spans="1:7">
      <c r="A154" s="49"/>
      <c r="B154" s="170"/>
      <c r="C154" s="49"/>
      <c r="D154" s="49"/>
      <c r="E154" s="49"/>
      <c r="F154" s="49"/>
      <c r="G154" s="49"/>
    </row>
    <row r="155" spans="1:7">
      <c r="A155" s="49"/>
      <c r="B155" s="170"/>
      <c r="C155" s="49"/>
      <c r="D155" s="49"/>
      <c r="E155" s="49"/>
      <c r="F155" s="49"/>
      <c r="G155" s="49"/>
    </row>
    <row r="156" spans="1:7">
      <c r="A156" s="49"/>
      <c r="B156" s="170"/>
      <c r="C156" s="49"/>
      <c r="D156" s="49"/>
      <c r="E156" s="49"/>
      <c r="F156" s="49"/>
      <c r="G156" s="49"/>
    </row>
    <row r="157" spans="1:7">
      <c r="A157" s="49"/>
      <c r="B157" s="170"/>
      <c r="C157" s="49"/>
      <c r="D157" s="49"/>
      <c r="E157" s="49"/>
      <c r="F157" s="49"/>
      <c r="G157" s="49"/>
    </row>
    <row r="158" spans="1:7">
      <c r="A158" s="49"/>
      <c r="B158" s="170"/>
      <c r="C158" s="49"/>
      <c r="D158" s="49"/>
      <c r="E158" s="49"/>
      <c r="F158" s="49"/>
      <c r="G158" s="49"/>
    </row>
    <row r="159" spans="1:7">
      <c r="A159" s="49"/>
      <c r="B159" s="170"/>
      <c r="C159" s="49"/>
      <c r="D159" s="49"/>
      <c r="E159" s="49"/>
      <c r="F159" s="49"/>
      <c r="G159" s="49"/>
    </row>
    <row r="160" spans="1:7">
      <c r="A160" s="49"/>
      <c r="B160" s="170"/>
      <c r="C160" s="49"/>
      <c r="D160" s="49"/>
      <c r="E160" s="49"/>
      <c r="F160" s="49"/>
      <c r="G160" s="49"/>
    </row>
    <row r="161" spans="1:7">
      <c r="A161" s="49"/>
      <c r="B161" s="170"/>
      <c r="C161" s="49"/>
      <c r="D161" s="49"/>
      <c r="E161" s="49"/>
      <c r="F161" s="49"/>
      <c r="G161" s="49"/>
    </row>
    <row r="162" spans="1:7">
      <c r="A162" s="49"/>
      <c r="B162" s="170"/>
      <c r="C162" s="49"/>
      <c r="D162" s="49"/>
      <c r="E162" s="49"/>
      <c r="F162" s="49"/>
      <c r="G162" s="49"/>
    </row>
    <row r="163" spans="1:7">
      <c r="A163" s="49"/>
      <c r="B163" s="170"/>
      <c r="C163" s="49"/>
      <c r="D163" s="49"/>
      <c r="E163" s="49"/>
      <c r="F163" s="49"/>
      <c r="G163" s="49"/>
    </row>
    <row r="164" spans="1:7">
      <c r="A164" s="49"/>
      <c r="B164" s="170"/>
      <c r="C164" s="49"/>
      <c r="D164" s="49"/>
      <c r="E164" s="49"/>
      <c r="F164" s="49"/>
      <c r="G164" s="49"/>
    </row>
    <row r="165" spans="1:7">
      <c r="A165" s="49"/>
      <c r="B165" s="170"/>
      <c r="C165" s="49"/>
      <c r="D165" s="49"/>
      <c r="E165" s="49"/>
      <c r="F165" s="49"/>
      <c r="G165" s="49"/>
    </row>
    <row r="166" spans="1:7">
      <c r="A166" s="49"/>
      <c r="B166" s="170"/>
      <c r="C166" s="49"/>
      <c r="D166" s="49"/>
      <c r="E166" s="49"/>
      <c r="F166" s="49"/>
      <c r="G166" s="49"/>
    </row>
    <row r="167" spans="1:7">
      <c r="A167" s="49"/>
      <c r="B167" s="170"/>
      <c r="C167" s="49"/>
      <c r="D167" s="49"/>
      <c r="E167" s="49"/>
      <c r="F167" s="49"/>
      <c r="G167" s="49"/>
    </row>
    <row r="168" spans="1:7">
      <c r="A168" s="49"/>
      <c r="B168" s="170"/>
      <c r="C168" s="49"/>
      <c r="D168" s="49"/>
      <c r="E168" s="49"/>
      <c r="F168" s="49"/>
      <c r="G168" s="49"/>
    </row>
    <row r="169" spans="1:7">
      <c r="A169" s="49"/>
      <c r="B169" s="170"/>
      <c r="C169" s="49"/>
      <c r="D169" s="49"/>
      <c r="E169" s="49"/>
      <c r="F169" s="49"/>
      <c r="G169" s="49"/>
    </row>
    <row r="170" spans="1:7">
      <c r="A170" s="49"/>
      <c r="B170" s="170"/>
      <c r="C170" s="49"/>
      <c r="D170" s="49"/>
      <c r="E170" s="49"/>
      <c r="F170" s="49"/>
      <c r="G170" s="49"/>
    </row>
    <row r="171" spans="1:7">
      <c r="A171" s="49"/>
      <c r="B171" s="170"/>
      <c r="C171" s="49"/>
      <c r="D171" s="49"/>
      <c r="E171" s="49"/>
      <c r="F171" s="49"/>
      <c r="G171" s="49"/>
    </row>
    <row r="172" spans="1:7">
      <c r="A172" s="49"/>
      <c r="B172" s="170"/>
      <c r="C172" s="49"/>
      <c r="D172" s="49"/>
      <c r="E172" s="49"/>
      <c r="F172" s="49"/>
      <c r="G172" s="49"/>
    </row>
    <row r="173" spans="1:7">
      <c r="A173" s="49"/>
      <c r="B173" s="170"/>
      <c r="C173" s="49"/>
      <c r="D173" s="49"/>
      <c r="E173" s="49"/>
      <c r="F173" s="49"/>
      <c r="G173" s="49"/>
    </row>
    <row r="174" spans="1:7">
      <c r="A174" s="49"/>
      <c r="B174" s="170"/>
      <c r="C174" s="49"/>
      <c r="D174" s="49"/>
      <c r="E174" s="49"/>
      <c r="F174" s="49"/>
      <c r="G174" s="49"/>
    </row>
    <row r="175" spans="1:7">
      <c r="A175" s="49"/>
      <c r="B175" s="170"/>
      <c r="C175" s="49"/>
      <c r="D175" s="49"/>
      <c r="E175" s="49"/>
      <c r="F175" s="49"/>
      <c r="G175" s="49"/>
    </row>
    <row r="176" spans="1:7">
      <c r="A176" s="49"/>
      <c r="B176" s="170"/>
      <c r="C176" s="49"/>
      <c r="D176" s="49"/>
      <c r="E176" s="49"/>
      <c r="F176" s="49"/>
      <c r="G176" s="49"/>
    </row>
    <row r="177" spans="1:7">
      <c r="A177" s="49"/>
      <c r="B177" s="170"/>
      <c r="C177" s="49"/>
      <c r="D177" s="49"/>
      <c r="E177" s="49"/>
      <c r="F177" s="49"/>
      <c r="G177" s="49"/>
    </row>
    <row r="178" spans="1:7">
      <c r="A178" s="49"/>
      <c r="B178" s="170"/>
      <c r="C178" s="49"/>
      <c r="D178" s="49"/>
      <c r="E178" s="49"/>
      <c r="F178" s="49"/>
      <c r="G178" s="49"/>
    </row>
    <row r="179" spans="1:7">
      <c r="A179" s="49"/>
      <c r="B179" s="170"/>
      <c r="C179" s="49"/>
      <c r="D179" s="49"/>
      <c r="E179" s="49"/>
      <c r="F179" s="49"/>
      <c r="G179" s="49"/>
    </row>
    <row r="180" spans="1:7">
      <c r="A180" s="49"/>
      <c r="B180" s="170"/>
      <c r="C180" s="49"/>
      <c r="D180" s="49"/>
      <c r="E180" s="49"/>
      <c r="F180" s="49"/>
      <c r="G180" s="49"/>
    </row>
    <row r="181" spans="1:7">
      <c r="A181" s="49"/>
      <c r="B181" s="170"/>
      <c r="C181" s="49"/>
      <c r="D181" s="49"/>
      <c r="E181" s="49"/>
      <c r="F181" s="49"/>
      <c r="G181" s="49"/>
    </row>
    <row r="182" spans="1:7">
      <c r="A182" s="49"/>
      <c r="B182" s="170"/>
      <c r="C182" s="49"/>
      <c r="D182" s="49"/>
      <c r="E182" s="49"/>
      <c r="F182" s="49"/>
      <c r="G182" s="49"/>
    </row>
    <row r="183" spans="1:7">
      <c r="A183" s="49"/>
      <c r="B183" s="170"/>
      <c r="C183" s="49"/>
      <c r="D183" s="49"/>
      <c r="E183" s="49"/>
      <c r="F183" s="49"/>
      <c r="G183" s="49"/>
    </row>
    <row r="184" spans="1:7">
      <c r="A184" s="49"/>
      <c r="B184" s="170"/>
      <c r="C184" s="49"/>
      <c r="D184" s="49"/>
      <c r="E184" s="49"/>
      <c r="F184" s="49"/>
      <c r="G184" s="49"/>
    </row>
    <row r="185" spans="1:7">
      <c r="A185" s="49"/>
      <c r="B185" s="170"/>
      <c r="C185" s="49"/>
      <c r="D185" s="49"/>
      <c r="E185" s="49"/>
      <c r="F185" s="49"/>
      <c r="G185" s="49"/>
    </row>
    <row r="186" spans="1:7">
      <c r="A186" s="49"/>
      <c r="B186" s="170"/>
      <c r="C186" s="49"/>
      <c r="D186" s="49"/>
      <c r="E186" s="49"/>
      <c r="F186" s="49"/>
      <c r="G186" s="49"/>
    </row>
    <row r="187" spans="1:7">
      <c r="A187" s="49"/>
      <c r="B187" s="170"/>
      <c r="C187" s="49"/>
      <c r="D187" s="49"/>
      <c r="E187" s="49"/>
      <c r="F187" s="49"/>
      <c r="G187" s="49"/>
    </row>
    <row r="188" spans="1:7">
      <c r="A188" s="49"/>
      <c r="B188" s="170"/>
      <c r="C188" s="49"/>
      <c r="D188" s="49"/>
      <c r="E188" s="49"/>
      <c r="F188" s="49"/>
      <c r="G188" s="49"/>
    </row>
    <row r="189" spans="1:7">
      <c r="A189" s="49"/>
      <c r="B189" s="170"/>
      <c r="C189" s="49"/>
      <c r="D189" s="49"/>
      <c r="E189" s="49"/>
      <c r="F189" s="49"/>
      <c r="G189" s="49"/>
    </row>
    <row r="190" spans="1:7">
      <c r="A190" s="49"/>
      <c r="B190" s="170"/>
      <c r="C190" s="49"/>
      <c r="D190" s="49"/>
      <c r="E190" s="49"/>
      <c r="F190" s="49"/>
      <c r="G190" s="49"/>
    </row>
    <row r="191" spans="1:7">
      <c r="A191" s="49"/>
      <c r="B191" s="170"/>
      <c r="C191" s="49"/>
      <c r="D191" s="49"/>
      <c r="E191" s="49"/>
      <c r="F191" s="49"/>
      <c r="G191" s="49"/>
    </row>
    <row r="192" spans="1:7">
      <c r="A192" s="49"/>
      <c r="B192" s="170"/>
      <c r="C192" s="49"/>
      <c r="D192" s="49"/>
      <c r="E192" s="49"/>
      <c r="F192" s="49"/>
      <c r="G192" s="49"/>
    </row>
    <row r="193" spans="1:7">
      <c r="A193" s="49"/>
      <c r="B193" s="170"/>
      <c r="C193" s="49"/>
      <c r="D193" s="49"/>
      <c r="E193" s="49"/>
      <c r="F193" s="49"/>
      <c r="G193" s="49"/>
    </row>
    <row r="194" spans="1:7">
      <c r="A194" s="49"/>
      <c r="B194" s="170"/>
      <c r="C194" s="49"/>
      <c r="D194" s="49"/>
      <c r="E194" s="49"/>
      <c r="F194" s="49"/>
      <c r="G194" s="49"/>
    </row>
    <row r="195" spans="1:7">
      <c r="A195" s="49"/>
      <c r="B195" s="170"/>
      <c r="C195" s="49"/>
      <c r="D195" s="49"/>
      <c r="E195" s="49"/>
      <c r="F195" s="49"/>
      <c r="G195" s="49"/>
    </row>
    <row r="196" spans="1:7">
      <c r="A196" s="49"/>
      <c r="B196" s="170"/>
      <c r="C196" s="49"/>
      <c r="D196" s="49"/>
      <c r="E196" s="49"/>
      <c r="F196" s="49"/>
      <c r="G196" s="49"/>
    </row>
    <row r="197" spans="1:7">
      <c r="A197" s="49"/>
      <c r="B197" s="170"/>
      <c r="C197" s="49"/>
      <c r="D197" s="49"/>
      <c r="E197" s="49"/>
      <c r="F197" s="49"/>
      <c r="G197" s="49"/>
    </row>
    <row r="198" spans="1:7">
      <c r="A198" s="49"/>
      <c r="B198" s="170"/>
      <c r="C198" s="49"/>
      <c r="D198" s="49"/>
      <c r="E198" s="49"/>
      <c r="F198" s="49"/>
      <c r="G198" s="49"/>
    </row>
    <row r="199" spans="1:7">
      <c r="A199" s="49"/>
      <c r="B199" s="170"/>
      <c r="C199" s="49"/>
      <c r="D199" s="49"/>
      <c r="E199" s="49"/>
      <c r="F199" s="49"/>
      <c r="G199" s="49"/>
    </row>
    <row r="200" spans="1:7">
      <c r="A200" s="49"/>
      <c r="B200" s="170"/>
      <c r="C200" s="49"/>
      <c r="D200" s="49"/>
      <c r="E200" s="49"/>
      <c r="F200" s="49"/>
      <c r="G200" s="49"/>
    </row>
    <row r="201" spans="1:7">
      <c r="A201" s="49"/>
      <c r="B201" s="170"/>
      <c r="C201" s="49"/>
      <c r="D201" s="49"/>
      <c r="E201" s="49"/>
      <c r="F201" s="49"/>
      <c r="G201" s="49"/>
    </row>
    <row r="202" spans="1:7">
      <c r="A202" s="49"/>
      <c r="B202" s="170"/>
      <c r="C202" s="49"/>
      <c r="D202" s="49"/>
      <c r="E202" s="49"/>
      <c r="F202" s="49"/>
      <c r="G202" s="49"/>
    </row>
    <row r="203" spans="1:7">
      <c r="A203" s="49"/>
      <c r="B203" s="170"/>
      <c r="C203" s="49"/>
      <c r="D203" s="49"/>
      <c r="E203" s="49"/>
      <c r="F203" s="49"/>
      <c r="G203" s="49"/>
    </row>
    <row r="204" spans="1:7">
      <c r="A204" s="49"/>
      <c r="B204" s="170"/>
      <c r="C204" s="49"/>
      <c r="D204" s="49"/>
      <c r="E204" s="49"/>
      <c r="F204" s="49"/>
      <c r="G204" s="49"/>
    </row>
    <row r="205" spans="1:7">
      <c r="A205" s="49"/>
      <c r="B205" s="170"/>
      <c r="C205" s="49"/>
      <c r="D205" s="49"/>
      <c r="E205" s="49"/>
      <c r="F205" s="49"/>
      <c r="G205" s="49"/>
    </row>
    <row r="206" spans="1:7">
      <c r="A206" s="49"/>
      <c r="B206" s="170"/>
      <c r="C206" s="49"/>
      <c r="D206" s="49"/>
      <c r="E206" s="49"/>
      <c r="F206" s="49"/>
      <c r="G206" s="49"/>
    </row>
    <row r="207" spans="1:7">
      <c r="A207" s="49"/>
      <c r="B207" s="170"/>
      <c r="C207" s="49"/>
      <c r="D207" s="49"/>
      <c r="E207" s="49"/>
      <c r="F207" s="49"/>
      <c r="G207" s="49"/>
    </row>
    <row r="208" spans="1:7">
      <c r="A208" s="49"/>
      <c r="B208" s="170"/>
      <c r="C208" s="49"/>
      <c r="D208" s="49"/>
      <c r="E208" s="49"/>
      <c r="F208" s="49"/>
      <c r="G208" s="49"/>
    </row>
    <row r="209" spans="1:7">
      <c r="A209" s="49"/>
      <c r="B209" s="170"/>
      <c r="C209" s="49"/>
      <c r="D209" s="49"/>
      <c r="E209" s="49"/>
      <c r="F209" s="49"/>
      <c r="G209" s="49"/>
    </row>
    <row r="210" spans="1:7">
      <c r="A210" s="49"/>
      <c r="B210" s="170"/>
      <c r="C210" s="49"/>
      <c r="D210" s="49"/>
      <c r="E210" s="49"/>
      <c r="F210" s="49"/>
      <c r="G210" s="49"/>
    </row>
    <row r="211" spans="1:7">
      <c r="A211" s="49"/>
      <c r="B211" s="170"/>
      <c r="C211" s="49"/>
      <c r="D211" s="49"/>
      <c r="E211" s="49"/>
      <c r="F211" s="49"/>
      <c r="G211" s="49"/>
    </row>
    <row r="212" spans="1:7">
      <c r="A212" s="49"/>
      <c r="B212" s="170"/>
      <c r="C212" s="49"/>
      <c r="D212" s="49"/>
      <c r="E212" s="49"/>
      <c r="F212" s="49"/>
      <c r="G212" s="49"/>
    </row>
    <row r="213" spans="1:7">
      <c r="A213" s="49"/>
      <c r="B213" s="170"/>
      <c r="C213" s="49"/>
      <c r="D213" s="49"/>
      <c r="E213" s="49"/>
      <c r="F213" s="49"/>
      <c r="G213" s="49"/>
    </row>
    <row r="214" spans="1:7">
      <c r="A214" s="49"/>
      <c r="B214" s="170"/>
      <c r="C214" s="49"/>
      <c r="D214" s="49"/>
      <c r="E214" s="49"/>
      <c r="F214" s="49"/>
      <c r="G214" s="49"/>
    </row>
    <row r="215" spans="1:7">
      <c r="A215" s="49"/>
      <c r="B215" s="170"/>
      <c r="C215" s="49"/>
      <c r="D215" s="49"/>
      <c r="E215" s="49"/>
      <c r="F215" s="49"/>
      <c r="G215" s="49"/>
    </row>
    <row r="216" spans="1:7">
      <c r="A216" s="49"/>
      <c r="B216" s="170"/>
      <c r="C216" s="49"/>
      <c r="D216" s="49"/>
      <c r="E216" s="49"/>
      <c r="F216" s="49"/>
      <c r="G216" s="49"/>
    </row>
    <row r="217" spans="1:7">
      <c r="A217" s="49"/>
      <c r="B217" s="170"/>
      <c r="C217" s="49"/>
      <c r="D217" s="49"/>
      <c r="E217" s="49"/>
      <c r="F217" s="49"/>
      <c r="G217" s="49"/>
    </row>
    <row r="218" spans="1:7">
      <c r="A218" s="49"/>
      <c r="B218" s="170"/>
      <c r="C218" s="49"/>
      <c r="D218" s="49"/>
      <c r="E218" s="49"/>
      <c r="F218" s="49"/>
      <c r="G218" s="49"/>
    </row>
    <row r="219" spans="1:7">
      <c r="A219" s="49"/>
      <c r="B219" s="170"/>
      <c r="C219" s="49"/>
      <c r="D219" s="49"/>
      <c r="E219" s="49"/>
      <c r="F219" s="49"/>
      <c r="G219" s="49"/>
    </row>
    <row r="220" spans="1:7">
      <c r="A220" s="49"/>
      <c r="B220" s="170"/>
      <c r="C220" s="49"/>
      <c r="D220" s="49"/>
      <c r="E220" s="49"/>
      <c r="F220" s="49"/>
      <c r="G220" s="49"/>
    </row>
    <row r="221" spans="1:7">
      <c r="A221" s="49"/>
      <c r="B221" s="170"/>
      <c r="C221" s="49"/>
      <c r="D221" s="49"/>
      <c r="E221" s="49"/>
      <c r="F221" s="49"/>
      <c r="G221" s="49"/>
    </row>
    <row r="222" spans="1:7">
      <c r="A222" s="49"/>
      <c r="B222" s="170"/>
      <c r="C222" s="49"/>
      <c r="D222" s="49"/>
      <c r="E222" s="49"/>
      <c r="F222" s="49"/>
      <c r="G222" s="49"/>
    </row>
    <row r="223" spans="1:7">
      <c r="A223" s="49"/>
      <c r="B223" s="170"/>
      <c r="C223" s="49"/>
      <c r="D223" s="49"/>
      <c r="E223" s="49"/>
      <c r="F223" s="49"/>
      <c r="G223" s="49"/>
    </row>
    <row r="224" spans="1:7">
      <c r="A224" s="49"/>
      <c r="B224" s="170"/>
      <c r="C224" s="49"/>
      <c r="D224" s="49"/>
      <c r="E224" s="49"/>
      <c r="F224" s="49"/>
      <c r="G224" s="49"/>
    </row>
    <row r="225" spans="1:7">
      <c r="A225" s="49"/>
      <c r="B225" s="170"/>
      <c r="C225" s="49"/>
      <c r="D225" s="49"/>
      <c r="E225" s="49"/>
      <c r="F225" s="49"/>
      <c r="G225" s="49"/>
    </row>
    <row r="226" spans="1:7">
      <c r="A226" s="49"/>
      <c r="B226" s="170"/>
      <c r="C226" s="49"/>
      <c r="D226" s="49"/>
      <c r="E226" s="49"/>
      <c r="F226" s="49"/>
      <c r="G226" s="49"/>
    </row>
    <row r="227" spans="1:7">
      <c r="A227" s="49"/>
      <c r="B227" s="170"/>
      <c r="C227" s="49"/>
      <c r="D227" s="49"/>
      <c r="E227" s="49"/>
      <c r="F227" s="49"/>
      <c r="G227" s="49"/>
    </row>
    <row r="228" spans="1:7">
      <c r="A228" s="49"/>
      <c r="B228" s="170"/>
      <c r="C228" s="49"/>
      <c r="D228" s="49"/>
      <c r="E228" s="49"/>
      <c r="F228" s="49"/>
      <c r="G228" s="49"/>
    </row>
    <row r="229" spans="1:7">
      <c r="A229" s="49"/>
      <c r="B229" s="170"/>
      <c r="C229" s="49"/>
      <c r="D229" s="49"/>
      <c r="E229" s="49"/>
      <c r="F229" s="49"/>
      <c r="G229" s="49"/>
    </row>
    <row r="230" spans="1:7">
      <c r="A230" s="49"/>
      <c r="B230" s="170"/>
      <c r="C230" s="49"/>
      <c r="D230" s="49"/>
      <c r="E230" s="49"/>
      <c r="F230" s="49"/>
      <c r="G230" s="49"/>
    </row>
    <row r="231" spans="1:7">
      <c r="A231" s="49"/>
      <c r="B231" s="170"/>
      <c r="C231" s="49"/>
      <c r="D231" s="49"/>
      <c r="E231" s="49"/>
      <c r="F231" s="49"/>
      <c r="G231" s="49"/>
    </row>
    <row r="232" spans="1:7">
      <c r="A232" s="49"/>
      <c r="B232" s="170"/>
      <c r="C232" s="49"/>
      <c r="D232" s="49"/>
      <c r="E232" s="49"/>
      <c r="F232" s="49"/>
      <c r="G232" s="49"/>
    </row>
    <row r="233" spans="1:7">
      <c r="A233" s="49"/>
      <c r="B233" s="170"/>
      <c r="C233" s="49"/>
      <c r="D233" s="49"/>
      <c r="E233" s="49"/>
      <c r="F233" s="49"/>
      <c r="G233" s="49"/>
    </row>
    <row r="234" spans="1:7">
      <c r="A234" s="49"/>
      <c r="B234" s="170"/>
      <c r="C234" s="49"/>
      <c r="D234" s="49"/>
      <c r="E234" s="49"/>
      <c r="F234" s="49"/>
      <c r="G234" s="49"/>
    </row>
    <row r="235" spans="1:7">
      <c r="A235" s="49"/>
      <c r="B235" s="170"/>
      <c r="C235" s="49"/>
      <c r="D235" s="49"/>
      <c r="E235" s="49"/>
      <c r="F235" s="49"/>
      <c r="G235" s="49"/>
    </row>
    <row r="236" spans="1:7">
      <c r="A236" s="49"/>
      <c r="B236" s="170"/>
      <c r="C236" s="49"/>
      <c r="D236" s="49"/>
      <c r="E236" s="49"/>
      <c r="F236" s="49"/>
      <c r="G236" s="49"/>
    </row>
    <row r="237" spans="1:7">
      <c r="A237" s="49"/>
      <c r="B237" s="170"/>
      <c r="C237" s="49"/>
      <c r="D237" s="49"/>
      <c r="E237" s="49"/>
      <c r="F237" s="49"/>
      <c r="G237" s="49"/>
    </row>
    <row r="238" spans="1:7">
      <c r="A238" s="49"/>
      <c r="B238" s="170"/>
      <c r="C238" s="49"/>
      <c r="D238" s="49"/>
      <c r="E238" s="49"/>
      <c r="F238" s="49"/>
      <c r="G238" s="49"/>
    </row>
    <row r="239" spans="1:7">
      <c r="A239" s="49"/>
      <c r="B239" s="170"/>
      <c r="C239" s="49"/>
      <c r="D239" s="49"/>
      <c r="E239" s="49"/>
      <c r="F239" s="49"/>
      <c r="G239" s="49"/>
    </row>
    <row r="240" spans="1:7">
      <c r="A240" s="49"/>
      <c r="B240" s="170"/>
      <c r="C240" s="49"/>
      <c r="D240" s="49"/>
      <c r="E240" s="49"/>
      <c r="F240" s="49"/>
      <c r="G240" s="49"/>
    </row>
    <row r="241" spans="1:7">
      <c r="A241" s="49"/>
      <c r="B241" s="170"/>
      <c r="C241" s="49"/>
      <c r="D241" s="49"/>
      <c r="E241" s="49"/>
      <c r="F241" s="49"/>
      <c r="G241" s="49"/>
    </row>
    <row r="242" spans="1:7">
      <c r="A242" s="49"/>
      <c r="B242" s="170"/>
      <c r="C242" s="49"/>
      <c r="D242" s="49"/>
      <c r="E242" s="49"/>
      <c r="F242" s="49"/>
      <c r="G242" s="49"/>
    </row>
    <row r="243" spans="1:7">
      <c r="A243" s="49"/>
      <c r="B243" s="170"/>
      <c r="C243" s="49"/>
      <c r="D243" s="49"/>
      <c r="E243" s="49"/>
      <c r="F243" s="49"/>
      <c r="G243" s="49"/>
    </row>
    <row r="244" spans="1:7">
      <c r="A244" s="49"/>
      <c r="B244" s="170"/>
      <c r="C244" s="49"/>
      <c r="D244" s="49"/>
      <c r="E244" s="49"/>
      <c r="F244" s="49"/>
      <c r="G244" s="49"/>
    </row>
    <row r="245" spans="1:7">
      <c r="A245" s="49"/>
      <c r="B245" s="170"/>
      <c r="C245" s="49"/>
      <c r="D245" s="49"/>
      <c r="E245" s="49"/>
      <c r="F245" s="49"/>
      <c r="G245" s="49"/>
    </row>
    <row r="246" spans="1:7">
      <c r="A246" s="49"/>
      <c r="B246" s="170"/>
      <c r="C246" s="49"/>
      <c r="D246" s="49"/>
      <c r="E246" s="49"/>
      <c r="F246" s="49"/>
      <c r="G246" s="49"/>
    </row>
    <row r="247" spans="1:7">
      <c r="A247" s="49"/>
      <c r="B247" s="170"/>
      <c r="C247" s="49"/>
      <c r="D247" s="49"/>
      <c r="E247" s="49"/>
      <c r="F247" s="49"/>
      <c r="G247" s="49"/>
    </row>
    <row r="248" spans="1:7">
      <c r="A248" s="49"/>
      <c r="B248" s="170"/>
      <c r="C248" s="49"/>
      <c r="D248" s="49"/>
      <c r="E248" s="49"/>
      <c r="F248" s="49"/>
      <c r="G248" s="49"/>
    </row>
    <row r="249" spans="1:7">
      <c r="A249" s="49"/>
      <c r="B249" s="170"/>
      <c r="C249" s="49"/>
      <c r="D249" s="49"/>
      <c r="E249" s="49"/>
      <c r="F249" s="49"/>
      <c r="G249" s="49"/>
    </row>
    <row r="250" spans="1:7">
      <c r="A250" s="49"/>
      <c r="B250" s="170"/>
      <c r="C250" s="49"/>
      <c r="D250" s="49"/>
      <c r="E250" s="49"/>
      <c r="F250" s="49"/>
      <c r="G250" s="49"/>
    </row>
    <row r="251" spans="1:7">
      <c r="A251" s="49"/>
      <c r="B251" s="170"/>
      <c r="C251" s="49"/>
      <c r="D251" s="49"/>
      <c r="E251" s="49"/>
      <c r="F251" s="49"/>
      <c r="G251" s="49"/>
    </row>
    <row r="252" spans="1:7">
      <c r="A252" s="49"/>
      <c r="B252" s="170"/>
      <c r="C252" s="49"/>
      <c r="D252" s="49"/>
      <c r="E252" s="49"/>
      <c r="F252" s="49"/>
      <c r="G252" s="49"/>
    </row>
    <row r="253" spans="1:7">
      <c r="A253" s="49"/>
      <c r="B253" s="170"/>
      <c r="C253" s="49"/>
      <c r="D253" s="49"/>
      <c r="E253" s="49"/>
      <c r="F253" s="49"/>
      <c r="G253" s="49"/>
    </row>
    <row r="254" spans="1:7">
      <c r="A254" s="49"/>
      <c r="B254" s="170"/>
      <c r="C254" s="49"/>
      <c r="D254" s="49"/>
      <c r="E254" s="49"/>
      <c r="F254" s="49"/>
      <c r="G254" s="49"/>
    </row>
    <row r="255" spans="1:7">
      <c r="A255" s="49"/>
      <c r="B255" s="170"/>
      <c r="C255" s="49"/>
      <c r="D255" s="49"/>
      <c r="E255" s="49"/>
      <c r="F255" s="49"/>
      <c r="G255" s="49"/>
    </row>
    <row r="256" spans="1:7">
      <c r="A256" s="49"/>
      <c r="B256" s="170"/>
      <c r="C256" s="49"/>
      <c r="D256" s="49"/>
      <c r="E256" s="49"/>
      <c r="F256" s="49"/>
      <c r="G256" s="49"/>
    </row>
    <row r="257" spans="1:7">
      <c r="A257" s="49"/>
      <c r="B257" s="170"/>
      <c r="C257" s="49"/>
      <c r="D257" s="49"/>
      <c r="E257" s="49"/>
      <c r="F257" s="49"/>
      <c r="G257" s="49"/>
    </row>
    <row r="258" spans="1:7">
      <c r="A258" s="49"/>
      <c r="B258" s="170"/>
      <c r="C258" s="49"/>
      <c r="D258" s="49"/>
      <c r="E258" s="49"/>
      <c r="F258" s="49"/>
      <c r="G258" s="49"/>
    </row>
    <row r="259" spans="1:7">
      <c r="A259" s="49"/>
      <c r="B259" s="170"/>
      <c r="C259" s="49"/>
      <c r="D259" s="49"/>
      <c r="E259" s="49"/>
      <c r="F259" s="49"/>
      <c r="G259" s="49"/>
    </row>
    <row r="260" spans="1:7">
      <c r="A260" s="49"/>
      <c r="B260" s="170"/>
      <c r="C260" s="49"/>
      <c r="D260" s="49"/>
      <c r="E260" s="49"/>
      <c r="F260" s="49"/>
      <c r="G260" s="49"/>
    </row>
    <row r="261" spans="1:7">
      <c r="A261" s="49"/>
      <c r="B261" s="170"/>
      <c r="C261" s="49"/>
      <c r="D261" s="49"/>
      <c r="E261" s="49"/>
      <c r="F261" s="49"/>
      <c r="G261" s="49"/>
    </row>
    <row r="262" spans="1:7">
      <c r="A262" s="49"/>
      <c r="B262" s="170"/>
      <c r="C262" s="49"/>
      <c r="D262" s="49"/>
      <c r="E262" s="49"/>
      <c r="F262" s="49"/>
      <c r="G262" s="49"/>
    </row>
    <row r="263" spans="1:7">
      <c r="A263" s="49"/>
      <c r="B263" s="170"/>
      <c r="C263" s="49"/>
      <c r="D263" s="49"/>
      <c r="E263" s="49"/>
      <c r="F263" s="49"/>
      <c r="G263" s="49"/>
    </row>
    <row r="264" spans="1:7">
      <c r="A264" s="49"/>
      <c r="B264" s="170"/>
      <c r="C264" s="49"/>
      <c r="D264" s="49"/>
      <c r="E264" s="49"/>
      <c r="F264" s="49"/>
      <c r="G264" s="49"/>
    </row>
    <row r="265" spans="1:7">
      <c r="A265" s="49"/>
      <c r="B265" s="170"/>
      <c r="C265" s="49"/>
      <c r="D265" s="49"/>
      <c r="E265" s="49"/>
      <c r="F265" s="49"/>
      <c r="G265" s="49"/>
    </row>
    <row r="266" spans="1:7">
      <c r="A266" s="49"/>
      <c r="B266" s="170"/>
      <c r="C266" s="49"/>
      <c r="D266" s="49"/>
      <c r="E266" s="49"/>
      <c r="F266" s="49"/>
      <c r="G266" s="49"/>
    </row>
    <row r="267" spans="1:7">
      <c r="A267" s="49"/>
      <c r="B267" s="170"/>
      <c r="C267" s="49"/>
      <c r="D267" s="49"/>
      <c r="E267" s="49"/>
      <c r="F267" s="49"/>
      <c r="G267" s="49"/>
    </row>
    <row r="268" spans="1:7">
      <c r="A268" s="49"/>
      <c r="B268" s="170"/>
      <c r="C268" s="49"/>
      <c r="D268" s="49"/>
      <c r="E268" s="49"/>
      <c r="F268" s="49"/>
      <c r="G268" s="49"/>
    </row>
    <row r="269" spans="1:7">
      <c r="A269" s="49"/>
      <c r="B269" s="170"/>
      <c r="C269" s="49"/>
      <c r="D269" s="49"/>
      <c r="E269" s="49"/>
      <c r="F269" s="49"/>
      <c r="G269" s="49"/>
    </row>
    <row r="270" spans="1:7">
      <c r="A270" s="49"/>
      <c r="B270" s="170"/>
      <c r="C270" s="49"/>
      <c r="D270" s="49"/>
      <c r="E270" s="49"/>
      <c r="F270" s="49"/>
      <c r="G270" s="49"/>
    </row>
    <row r="271" spans="1:7">
      <c r="A271" s="49"/>
      <c r="B271" s="170"/>
      <c r="C271" s="49"/>
      <c r="D271" s="49"/>
      <c r="E271" s="49"/>
      <c r="F271" s="49"/>
      <c r="G271" s="49"/>
    </row>
    <row r="272" spans="1:7">
      <c r="A272" s="49"/>
      <c r="B272" s="170"/>
      <c r="C272" s="49"/>
      <c r="D272" s="49"/>
      <c r="E272" s="49"/>
      <c r="F272" s="49"/>
      <c r="G272" s="49"/>
    </row>
    <row r="273" spans="1:7">
      <c r="A273" s="49"/>
      <c r="B273" s="170"/>
      <c r="C273" s="49"/>
      <c r="D273" s="49"/>
      <c r="E273" s="49"/>
      <c r="F273" s="49"/>
      <c r="G273" s="49"/>
    </row>
    <row r="274" spans="1:7">
      <c r="A274" s="49"/>
      <c r="B274" s="170"/>
      <c r="C274" s="49"/>
      <c r="D274" s="49"/>
      <c r="E274" s="49"/>
      <c r="F274" s="49"/>
      <c r="G274" s="49"/>
    </row>
    <row r="275" spans="1:7">
      <c r="A275" s="49"/>
      <c r="B275" s="170"/>
      <c r="C275" s="49"/>
      <c r="D275" s="49"/>
      <c r="E275" s="49"/>
      <c r="F275" s="49"/>
      <c r="G275" s="49"/>
    </row>
    <row r="276" spans="1:7">
      <c r="A276" s="49"/>
      <c r="B276" s="170"/>
      <c r="C276" s="49"/>
      <c r="D276" s="49"/>
      <c r="E276" s="49"/>
      <c r="F276" s="49"/>
      <c r="G276" s="49"/>
    </row>
    <row r="277" spans="1:7">
      <c r="A277" s="49"/>
      <c r="B277" s="170"/>
      <c r="C277" s="49"/>
      <c r="D277" s="49"/>
      <c r="E277" s="49"/>
      <c r="F277" s="49"/>
      <c r="G277" s="49"/>
    </row>
    <row r="278" spans="1:7">
      <c r="A278" s="49"/>
      <c r="B278" s="170"/>
      <c r="C278" s="49"/>
      <c r="D278" s="49"/>
      <c r="E278" s="49"/>
      <c r="F278" s="49"/>
      <c r="G278" s="49"/>
    </row>
    <row r="279" spans="1:7">
      <c r="A279" s="49"/>
      <c r="B279" s="170"/>
      <c r="C279" s="49"/>
      <c r="D279" s="49"/>
      <c r="E279" s="49"/>
      <c r="F279" s="49"/>
      <c r="G279" s="49"/>
    </row>
    <row r="280" spans="1:7">
      <c r="A280" s="49"/>
      <c r="B280" s="170"/>
      <c r="C280" s="49"/>
      <c r="D280" s="49"/>
      <c r="E280" s="49"/>
      <c r="F280" s="49"/>
      <c r="G280" s="49"/>
    </row>
    <row r="281" spans="1:7">
      <c r="A281" s="49"/>
      <c r="B281" s="170"/>
      <c r="C281" s="49"/>
      <c r="D281" s="49"/>
      <c r="E281" s="49"/>
      <c r="F281" s="49"/>
      <c r="G281" s="49"/>
    </row>
    <row r="282" spans="1:7">
      <c r="A282" s="49"/>
      <c r="B282" s="170"/>
      <c r="C282" s="49"/>
      <c r="D282" s="49"/>
      <c r="E282" s="49"/>
      <c r="F282" s="49"/>
      <c r="G282" s="49"/>
    </row>
    <row r="283" spans="1:7">
      <c r="A283" s="49"/>
      <c r="B283" s="170"/>
      <c r="C283" s="49"/>
      <c r="D283" s="49"/>
      <c r="E283" s="49"/>
      <c r="F283" s="49"/>
      <c r="G283" s="49"/>
    </row>
    <row r="284" spans="1:7">
      <c r="A284" s="49"/>
      <c r="B284" s="170"/>
      <c r="C284" s="49"/>
      <c r="D284" s="49"/>
      <c r="E284" s="49"/>
      <c r="F284" s="49"/>
      <c r="G284" s="49"/>
    </row>
    <row r="285" spans="1:7">
      <c r="A285" s="49"/>
      <c r="B285" s="170"/>
      <c r="C285" s="49"/>
      <c r="D285" s="49"/>
      <c r="E285" s="49"/>
      <c r="F285" s="49"/>
      <c r="G285" s="49"/>
    </row>
    <row r="286" spans="1:7">
      <c r="A286" s="49"/>
      <c r="B286" s="170"/>
      <c r="C286" s="49"/>
      <c r="D286" s="49"/>
      <c r="E286" s="49"/>
      <c r="F286" s="49"/>
      <c r="G286" s="49"/>
    </row>
    <row r="287" spans="1:7">
      <c r="A287" s="49"/>
      <c r="B287" s="170"/>
      <c r="C287" s="49"/>
      <c r="D287" s="49"/>
      <c r="E287" s="49"/>
      <c r="F287" s="49"/>
      <c r="G287" s="49"/>
    </row>
    <row r="288" spans="1:7">
      <c r="A288" s="49"/>
      <c r="B288" s="170"/>
      <c r="C288" s="49"/>
      <c r="D288" s="49"/>
      <c r="E288" s="49"/>
      <c r="F288" s="49"/>
      <c r="G288" s="49"/>
    </row>
    <row r="289" spans="2:7">
      <c r="B289" s="170"/>
      <c r="C289" s="49"/>
      <c r="D289" s="49"/>
      <c r="E289" s="49"/>
      <c r="F289" s="49"/>
      <c r="G289" s="49"/>
    </row>
    <row r="290" spans="2:7">
      <c r="B290" s="170"/>
      <c r="C290" s="49"/>
      <c r="D290" s="49"/>
      <c r="E290" s="49"/>
      <c r="F290" s="49"/>
      <c r="G290" s="49"/>
    </row>
    <row r="291" spans="2:7">
      <c r="B291" s="170"/>
      <c r="C291" s="49"/>
      <c r="D291" s="49"/>
      <c r="E291" s="49"/>
      <c r="F291" s="49"/>
      <c r="G291" s="49"/>
    </row>
    <row r="292" spans="2:7">
      <c r="B292" s="170"/>
      <c r="C292" s="49"/>
      <c r="D292" s="49"/>
      <c r="E292" s="49"/>
      <c r="F292" s="49"/>
      <c r="G292" s="49"/>
    </row>
    <row r="293" spans="2:7">
      <c r="B293" s="170"/>
      <c r="C293" s="49"/>
      <c r="D293" s="49"/>
      <c r="E293" s="49"/>
      <c r="F293" s="49"/>
      <c r="G293" s="49"/>
    </row>
    <row r="294" spans="2:7">
      <c r="B294" s="170"/>
      <c r="C294" s="49"/>
      <c r="D294" s="49"/>
      <c r="E294" s="49"/>
      <c r="F294" s="49"/>
      <c r="G294" s="49"/>
    </row>
    <row r="295" spans="2:7">
      <c r="B295" s="170"/>
      <c r="C295" s="49"/>
      <c r="D295" s="49"/>
      <c r="E295" s="49"/>
      <c r="F295" s="49"/>
      <c r="G295" s="49"/>
    </row>
    <row r="296" spans="2:7">
      <c r="B296" s="170"/>
      <c r="C296" s="49"/>
      <c r="D296" s="49"/>
      <c r="E296" s="49"/>
      <c r="F296" s="49"/>
      <c r="G296" s="49"/>
    </row>
    <row r="297" spans="2:7">
      <c r="B297" s="170"/>
      <c r="C297" s="49"/>
      <c r="D297" s="49"/>
      <c r="E297" s="49"/>
      <c r="F297" s="49"/>
      <c r="G297" s="49"/>
    </row>
    <row r="298" spans="2:7">
      <c r="B298" s="170"/>
      <c r="C298" s="49"/>
      <c r="D298" s="49"/>
      <c r="E298" s="49"/>
      <c r="F298" s="49"/>
      <c r="G298" s="49"/>
    </row>
    <row r="299" spans="2:7">
      <c r="B299" s="170"/>
      <c r="C299" s="49"/>
      <c r="D299" s="49"/>
      <c r="E299" s="49"/>
      <c r="F299" s="49"/>
      <c r="G299" s="49"/>
    </row>
    <row r="300" spans="2:7">
      <c r="B300" s="170"/>
      <c r="C300" s="49"/>
      <c r="D300" s="49"/>
      <c r="E300" s="49"/>
      <c r="F300" s="49"/>
      <c r="G300" s="49"/>
    </row>
    <row r="301" spans="2:7">
      <c r="B301" s="170"/>
      <c r="C301" s="49"/>
      <c r="D301" s="49"/>
      <c r="E301" s="49"/>
      <c r="F301" s="49"/>
      <c r="G301" s="49"/>
    </row>
    <row r="302" spans="2:7">
      <c r="B302" s="170"/>
      <c r="C302" s="49"/>
      <c r="D302" s="49"/>
      <c r="E302" s="49"/>
      <c r="F302" s="49"/>
      <c r="G302" s="49"/>
    </row>
    <row r="303" spans="2:7">
      <c r="B303" s="170"/>
      <c r="C303" s="49"/>
      <c r="D303" s="49"/>
      <c r="E303" s="49"/>
      <c r="F303" s="49"/>
      <c r="G303" s="49"/>
    </row>
    <row r="304" spans="2:7">
      <c r="B304" s="170"/>
      <c r="C304" s="49"/>
      <c r="D304" s="49"/>
      <c r="E304" s="49"/>
      <c r="F304" s="49"/>
      <c r="G304" s="49"/>
    </row>
    <row r="305" spans="2:7">
      <c r="B305" s="170"/>
      <c r="C305" s="49"/>
      <c r="D305" s="49"/>
      <c r="E305" s="49"/>
      <c r="F305" s="49"/>
      <c r="G305" s="49"/>
    </row>
    <row r="306" spans="2:7">
      <c r="B306" s="170"/>
      <c r="C306" s="49"/>
      <c r="D306" s="49"/>
      <c r="E306" s="49"/>
      <c r="F306" s="49"/>
      <c r="G306" s="49"/>
    </row>
    <row r="307" spans="2:7">
      <c r="B307" s="170"/>
      <c r="C307" s="49"/>
      <c r="D307" s="49"/>
      <c r="E307" s="49"/>
      <c r="F307" s="49"/>
      <c r="G307" s="49"/>
    </row>
    <row r="308" spans="2:7">
      <c r="B308" s="170"/>
      <c r="C308" s="49"/>
      <c r="D308" s="49"/>
      <c r="E308" s="49"/>
      <c r="F308" s="49"/>
      <c r="G308" s="49"/>
    </row>
    <row r="309" spans="2:7">
      <c r="B309" s="170"/>
      <c r="C309" s="49"/>
      <c r="D309" s="49"/>
      <c r="E309" s="49"/>
      <c r="F309" s="49"/>
      <c r="G309" s="49"/>
    </row>
    <row r="310" spans="2:7">
      <c r="B310" s="170"/>
      <c r="C310" s="49"/>
      <c r="D310" s="49"/>
      <c r="E310" s="49"/>
      <c r="F310" s="49"/>
      <c r="G310" s="49"/>
    </row>
    <row r="311" spans="2:7">
      <c r="B311" s="170"/>
      <c r="C311" s="49"/>
      <c r="D311" s="49"/>
      <c r="E311" s="49"/>
      <c r="F311" s="49"/>
      <c r="G311" s="49"/>
    </row>
    <row r="312" spans="2:7">
      <c r="B312" s="170"/>
      <c r="C312" s="49"/>
      <c r="D312" s="49"/>
      <c r="E312" s="49"/>
      <c r="F312" s="49"/>
      <c r="G312" s="49"/>
    </row>
    <row r="313" spans="2:7">
      <c r="B313" s="170"/>
      <c r="C313" s="49"/>
      <c r="D313" s="49"/>
      <c r="E313" s="49"/>
      <c r="F313" s="49"/>
      <c r="G313" s="49"/>
    </row>
    <row r="314" spans="2:7">
      <c r="B314" s="170"/>
      <c r="C314" s="49"/>
      <c r="D314" s="49"/>
      <c r="E314" s="49"/>
      <c r="F314" s="49"/>
      <c r="G314" s="49"/>
    </row>
    <row r="315" spans="2:7">
      <c r="B315" s="170"/>
      <c r="C315" s="49"/>
      <c r="D315" s="49"/>
      <c r="E315" s="49"/>
      <c r="F315" s="49"/>
      <c r="G315" s="49"/>
    </row>
    <row r="316" spans="2:7">
      <c r="B316" s="170"/>
      <c r="C316" s="49"/>
      <c r="D316" s="49"/>
      <c r="E316" s="49"/>
      <c r="F316" s="49"/>
      <c r="G316" s="49"/>
    </row>
    <row r="317" spans="2:7">
      <c r="B317" s="170"/>
      <c r="C317" s="49"/>
      <c r="D317" s="49"/>
      <c r="E317" s="49"/>
      <c r="F317" s="49"/>
      <c r="G317" s="49"/>
    </row>
    <row r="318" spans="2:7">
      <c r="B318" s="170"/>
      <c r="C318" s="49"/>
      <c r="D318" s="49"/>
      <c r="E318" s="49"/>
      <c r="F318" s="49"/>
      <c r="G318" s="49"/>
    </row>
    <row r="319" spans="2:7">
      <c r="B319" s="170"/>
      <c r="C319" s="49"/>
      <c r="D319" s="49"/>
      <c r="E319" s="49"/>
      <c r="F319" s="49"/>
      <c r="G319" s="49"/>
    </row>
    <row r="320" spans="2:7">
      <c r="B320" s="170"/>
      <c r="C320" s="49"/>
      <c r="D320" s="49"/>
      <c r="E320" s="49"/>
      <c r="F320" s="49"/>
      <c r="G320" s="49"/>
    </row>
    <row r="321" spans="2:7">
      <c r="B321" s="170"/>
      <c r="C321" s="49"/>
      <c r="D321" s="49"/>
      <c r="E321" s="49"/>
      <c r="F321" s="49"/>
      <c r="G321" s="49"/>
    </row>
    <row r="322" spans="2:7">
      <c r="B322" s="170"/>
      <c r="C322" s="49"/>
      <c r="D322" s="49"/>
      <c r="E322" s="49"/>
      <c r="F322" s="49"/>
      <c r="G322" s="49"/>
    </row>
    <row r="323" spans="2:7">
      <c r="B323" s="170"/>
      <c r="C323" s="49"/>
      <c r="D323" s="49"/>
      <c r="E323" s="49"/>
      <c r="F323" s="49"/>
      <c r="G323" s="49"/>
    </row>
    <row r="324" spans="2:7">
      <c r="B324" s="170"/>
      <c r="C324" s="49"/>
      <c r="D324" s="49"/>
      <c r="E324" s="49"/>
      <c r="F324" s="49"/>
      <c r="G324" s="49"/>
    </row>
    <row r="325" spans="2:7">
      <c r="B325" s="170"/>
      <c r="C325" s="49"/>
      <c r="D325" s="49"/>
      <c r="E325" s="49"/>
      <c r="F325" s="49"/>
      <c r="G325" s="49"/>
    </row>
    <row r="326" spans="2:7">
      <c r="B326" s="170"/>
      <c r="C326" s="49"/>
      <c r="D326" s="49"/>
      <c r="E326" s="49"/>
      <c r="F326" s="49"/>
      <c r="G326" s="49"/>
    </row>
    <row r="327" spans="2:7">
      <c r="B327" s="170"/>
      <c r="C327" s="49"/>
      <c r="D327" s="49"/>
      <c r="E327" s="49"/>
      <c r="F327" s="49"/>
      <c r="G327" s="49"/>
    </row>
    <row r="328" spans="2:7">
      <c r="B328" s="170"/>
      <c r="C328" s="49"/>
      <c r="D328" s="49"/>
      <c r="E328" s="49"/>
      <c r="F328" s="49"/>
      <c r="G328" s="49"/>
    </row>
    <row r="329" spans="2:7">
      <c r="B329" s="170"/>
      <c r="C329" s="49"/>
      <c r="D329" s="49"/>
      <c r="E329" s="49"/>
      <c r="F329" s="49"/>
      <c r="G329" s="49"/>
    </row>
    <row r="330" spans="2:7">
      <c r="B330" s="170"/>
      <c r="C330" s="49"/>
      <c r="D330" s="49"/>
      <c r="E330" s="49"/>
      <c r="F330" s="49"/>
      <c r="G330" s="49"/>
    </row>
    <row r="331" spans="2:7">
      <c r="B331" s="170"/>
      <c r="C331" s="49"/>
      <c r="D331" s="49"/>
      <c r="E331" s="49"/>
      <c r="F331" s="49"/>
      <c r="G331" s="49"/>
    </row>
    <row r="332" spans="2:7">
      <c r="B332" s="170"/>
      <c r="C332" s="49"/>
      <c r="D332" s="49"/>
      <c r="E332" s="49"/>
      <c r="F332" s="49"/>
      <c r="G332" s="49"/>
    </row>
    <row r="333" spans="2:7">
      <c r="B333" s="170"/>
      <c r="C333" s="49"/>
      <c r="D333" s="49"/>
      <c r="E333" s="49"/>
      <c r="F333" s="49"/>
      <c r="G333" s="49"/>
    </row>
    <row r="334" spans="2:7">
      <c r="B334" s="170"/>
      <c r="C334" s="49"/>
      <c r="D334" s="49"/>
      <c r="E334" s="49"/>
      <c r="F334" s="49"/>
      <c r="G334" s="49"/>
    </row>
    <row r="335" spans="2:7">
      <c r="B335" s="170"/>
      <c r="C335" s="49"/>
      <c r="D335" s="49"/>
      <c r="E335" s="49"/>
      <c r="F335" s="49"/>
      <c r="G335" s="49"/>
    </row>
    <row r="336" spans="2:7">
      <c r="B336" s="170"/>
      <c r="C336" s="49"/>
      <c r="D336" s="49"/>
      <c r="E336" s="49"/>
      <c r="F336" s="49"/>
      <c r="G336" s="49"/>
    </row>
    <row r="337" spans="2:7">
      <c r="B337" s="170"/>
      <c r="C337" s="49"/>
      <c r="D337" s="49"/>
      <c r="E337" s="49"/>
      <c r="F337" s="49"/>
      <c r="G337" s="49"/>
    </row>
    <row r="338" spans="2:7">
      <c r="B338" s="170"/>
      <c r="C338" s="49"/>
      <c r="D338" s="49"/>
      <c r="E338" s="49"/>
      <c r="F338" s="49"/>
      <c r="G338" s="49"/>
    </row>
    <row r="339" spans="2:7">
      <c r="B339" s="170"/>
      <c r="C339" s="49"/>
      <c r="D339" s="49"/>
      <c r="E339" s="49"/>
      <c r="F339" s="49"/>
      <c r="G339" s="49"/>
    </row>
    <row r="340" spans="2:7">
      <c r="B340" s="170"/>
      <c r="C340" s="49"/>
      <c r="D340" s="49"/>
      <c r="E340" s="49"/>
      <c r="F340" s="49"/>
      <c r="G340" s="49"/>
    </row>
    <row r="341" spans="2:7">
      <c r="B341" s="170"/>
      <c r="C341" s="49"/>
      <c r="D341" s="49"/>
      <c r="E341" s="49"/>
      <c r="F341" s="49"/>
      <c r="G341" s="49"/>
    </row>
    <row r="342" spans="2:7">
      <c r="B342" s="170"/>
      <c r="C342" s="49"/>
      <c r="D342" s="49"/>
      <c r="E342" s="49"/>
      <c r="F342" s="49"/>
      <c r="G342" s="49"/>
    </row>
    <row r="343" spans="2:7">
      <c r="B343" s="170"/>
      <c r="C343" s="49"/>
      <c r="D343" s="49"/>
      <c r="E343" s="49"/>
      <c r="F343" s="49"/>
      <c r="G343" s="49"/>
    </row>
    <row r="344" spans="2:7">
      <c r="B344" s="170"/>
      <c r="C344" s="49"/>
      <c r="D344" s="49"/>
      <c r="E344" s="49"/>
      <c r="F344" s="49"/>
      <c r="G344" s="49"/>
    </row>
    <row r="345" spans="2:7">
      <c r="B345" s="170"/>
      <c r="C345" s="49"/>
      <c r="D345" s="49"/>
      <c r="E345" s="49"/>
      <c r="F345" s="49"/>
      <c r="G345" s="49"/>
    </row>
    <row r="346" spans="2:7">
      <c r="B346" s="170"/>
      <c r="C346" s="49"/>
      <c r="D346" s="49"/>
      <c r="E346" s="49"/>
      <c r="F346" s="49"/>
      <c r="G346" s="49"/>
    </row>
    <row r="347" spans="2:7">
      <c r="B347" s="170"/>
      <c r="C347" s="49"/>
      <c r="D347" s="49"/>
      <c r="E347" s="49"/>
      <c r="F347" s="49"/>
      <c r="G347" s="49"/>
    </row>
    <row r="348" spans="2:7">
      <c r="B348" s="170"/>
      <c r="C348" s="49"/>
      <c r="D348" s="49"/>
      <c r="E348" s="49"/>
      <c r="F348" s="49"/>
      <c r="G348" s="49"/>
    </row>
    <row r="349" spans="2:7">
      <c r="B349" s="170"/>
      <c r="C349" s="49"/>
      <c r="D349" s="49"/>
      <c r="E349" s="49"/>
      <c r="F349" s="49"/>
      <c r="G349" s="49"/>
    </row>
    <row r="350" spans="2:7">
      <c r="B350" s="170"/>
      <c r="C350" s="49"/>
      <c r="D350" s="49"/>
      <c r="E350" s="49"/>
      <c r="F350" s="49"/>
      <c r="G350" s="49"/>
    </row>
    <row r="351" spans="2:7">
      <c r="B351" s="170"/>
      <c r="C351" s="49"/>
      <c r="D351" s="49"/>
      <c r="E351" s="49"/>
      <c r="F351" s="49"/>
      <c r="G351" s="49"/>
    </row>
    <row r="352" spans="2:7">
      <c r="B352" s="170"/>
      <c r="C352" s="49"/>
      <c r="D352" s="49"/>
      <c r="E352" s="49"/>
      <c r="F352" s="49"/>
      <c r="G352" s="49"/>
    </row>
    <row r="353" spans="2:7">
      <c r="B353" s="170"/>
      <c r="C353" s="49"/>
      <c r="D353" s="49"/>
      <c r="E353" s="49"/>
      <c r="F353" s="49"/>
      <c r="G353" s="49"/>
    </row>
    <row r="354" spans="2:7">
      <c r="B354" s="170"/>
      <c r="C354" s="49"/>
      <c r="D354" s="49"/>
      <c r="E354" s="49"/>
      <c r="F354" s="49"/>
      <c r="G354" s="49"/>
    </row>
    <row r="355" spans="2:7">
      <c r="B355" s="170"/>
      <c r="C355" s="49"/>
      <c r="D355" s="49"/>
      <c r="E355" s="49"/>
      <c r="F355" s="49"/>
      <c r="G355" s="49"/>
    </row>
    <row r="356" spans="2:7">
      <c r="B356" s="170"/>
      <c r="C356" s="49"/>
      <c r="D356" s="49"/>
      <c r="E356" s="49"/>
      <c r="F356" s="49"/>
      <c r="G356" s="49"/>
    </row>
    <row r="357" spans="2:7">
      <c r="B357" s="170"/>
      <c r="C357" s="49"/>
      <c r="D357" s="49"/>
      <c r="E357" s="49"/>
      <c r="F357" s="49"/>
      <c r="G357" s="49"/>
    </row>
    <row r="358" spans="2:7">
      <c r="B358" s="170"/>
      <c r="C358" s="49"/>
      <c r="D358" s="49"/>
      <c r="E358" s="49"/>
      <c r="F358" s="49"/>
      <c r="G358" s="49"/>
    </row>
    <row r="359" spans="2:7">
      <c r="B359" s="170"/>
      <c r="C359" s="49"/>
      <c r="D359" s="49"/>
      <c r="E359" s="49"/>
      <c r="F359" s="49"/>
      <c r="G359" s="49"/>
    </row>
    <row r="360" spans="2:7">
      <c r="B360" s="170"/>
      <c r="C360" s="49"/>
      <c r="D360" s="49"/>
      <c r="E360" s="49"/>
      <c r="F360" s="49"/>
      <c r="G360" s="49"/>
    </row>
    <row r="361" spans="2:7">
      <c r="B361" s="170"/>
      <c r="C361" s="49"/>
      <c r="D361" s="49"/>
      <c r="E361" s="49"/>
      <c r="F361" s="49"/>
      <c r="G361" s="49"/>
    </row>
    <row r="362" spans="2:7">
      <c r="B362" s="170"/>
      <c r="C362" s="49"/>
      <c r="D362" s="49"/>
      <c r="E362" s="49"/>
      <c r="F362" s="49"/>
      <c r="G362" s="49"/>
    </row>
    <row r="363" spans="2:7">
      <c r="B363" s="170"/>
      <c r="C363" s="49"/>
      <c r="D363" s="49"/>
      <c r="E363" s="49"/>
      <c r="F363" s="49"/>
      <c r="G363" s="49"/>
    </row>
    <row r="364" spans="2:7">
      <c r="B364" s="170"/>
      <c r="C364" s="49"/>
      <c r="D364" s="49"/>
      <c r="E364" s="49"/>
      <c r="F364" s="49"/>
      <c r="G364" s="49"/>
    </row>
    <row r="365" spans="2:7">
      <c r="B365" s="170"/>
      <c r="C365" s="49"/>
      <c r="D365" s="49"/>
      <c r="E365" s="49"/>
      <c r="F365" s="49"/>
      <c r="G365" s="49"/>
    </row>
    <row r="366" spans="2:7">
      <c r="B366" s="170"/>
      <c r="C366" s="49"/>
      <c r="D366" s="49"/>
      <c r="E366" s="49"/>
      <c r="F366" s="49"/>
      <c r="G366" s="49"/>
    </row>
    <row r="367" spans="2:7">
      <c r="B367" s="170"/>
      <c r="C367" s="49"/>
      <c r="D367" s="49"/>
      <c r="E367" s="49"/>
      <c r="F367" s="49"/>
      <c r="G367" s="49"/>
    </row>
    <row r="368" spans="2:7">
      <c r="B368" s="170"/>
      <c r="C368" s="49"/>
      <c r="D368" s="49"/>
      <c r="E368" s="49"/>
      <c r="F368" s="49"/>
      <c r="G368" s="49"/>
    </row>
    <row r="369" spans="2:7">
      <c r="B369" s="170"/>
      <c r="C369" s="49"/>
      <c r="D369" s="49"/>
      <c r="E369" s="49"/>
      <c r="F369" s="49"/>
      <c r="G369" s="49"/>
    </row>
    <row r="370" spans="2:7">
      <c r="B370" s="170"/>
      <c r="C370" s="49"/>
      <c r="D370" s="49"/>
      <c r="E370" s="49"/>
      <c r="F370" s="49"/>
      <c r="G370" s="49"/>
    </row>
    <row r="371" spans="2:7">
      <c r="B371" s="170"/>
      <c r="C371" s="49"/>
      <c r="D371" s="49"/>
      <c r="E371" s="49"/>
      <c r="F371" s="49"/>
      <c r="G371" s="49"/>
    </row>
    <row r="372" spans="2:7">
      <c r="B372" s="170"/>
      <c r="C372" s="49"/>
      <c r="D372" s="49"/>
      <c r="E372" s="49"/>
      <c r="F372" s="49"/>
      <c r="G372" s="49"/>
    </row>
    <row r="373" spans="2:7">
      <c r="B373" s="170"/>
      <c r="C373" s="49"/>
      <c r="D373" s="49"/>
      <c r="E373" s="49"/>
      <c r="F373" s="49"/>
      <c r="G373" s="49"/>
    </row>
    <row r="374" spans="2:7">
      <c r="B374" s="170"/>
      <c r="C374" s="49"/>
      <c r="D374" s="49"/>
      <c r="E374" s="49"/>
      <c r="F374" s="49"/>
      <c r="G374" s="49"/>
    </row>
    <row r="375" spans="2:7">
      <c r="B375" s="170"/>
      <c r="C375" s="49"/>
      <c r="D375" s="49"/>
      <c r="E375" s="49"/>
      <c r="F375" s="49"/>
      <c r="G375" s="49"/>
    </row>
    <row r="376" spans="2:7">
      <c r="B376" s="170"/>
      <c r="C376" s="49"/>
      <c r="D376" s="49"/>
      <c r="E376" s="49"/>
      <c r="F376" s="49"/>
      <c r="G376" s="49"/>
    </row>
    <row r="377" spans="2:7">
      <c r="B377" s="170"/>
      <c r="C377" s="49"/>
      <c r="D377" s="49"/>
      <c r="E377" s="49"/>
      <c r="F377" s="49"/>
      <c r="G377" s="49"/>
    </row>
    <row r="378" spans="2:7">
      <c r="B378" s="170"/>
      <c r="C378" s="49"/>
      <c r="D378" s="49"/>
      <c r="E378" s="49"/>
      <c r="F378" s="49"/>
      <c r="G378" s="49"/>
    </row>
    <row r="379" spans="2:7">
      <c r="B379" s="170"/>
      <c r="C379" s="49"/>
      <c r="D379" s="49"/>
      <c r="E379" s="49"/>
      <c r="F379" s="49"/>
      <c r="G379" s="49"/>
    </row>
    <row r="380" spans="2:7">
      <c r="B380" s="170"/>
      <c r="C380" s="49"/>
      <c r="D380" s="49"/>
      <c r="E380" s="49"/>
      <c r="F380" s="49"/>
      <c r="G380" s="49"/>
    </row>
    <row r="381" spans="2:7">
      <c r="B381" s="170"/>
      <c r="C381" s="49"/>
      <c r="D381" s="49"/>
      <c r="E381" s="49"/>
      <c r="F381" s="49"/>
      <c r="G381" s="49"/>
    </row>
    <row r="382" spans="2:7">
      <c r="B382" s="170"/>
      <c r="C382" s="49"/>
      <c r="D382" s="49"/>
      <c r="E382" s="49"/>
      <c r="F382" s="49"/>
      <c r="G382" s="49"/>
    </row>
    <row r="383" spans="2:7">
      <c r="B383" s="170"/>
      <c r="C383" s="49"/>
      <c r="D383" s="49"/>
      <c r="E383" s="49"/>
      <c r="F383" s="49"/>
      <c r="G383" s="49"/>
    </row>
    <row r="384" spans="2:7">
      <c r="B384" s="170"/>
      <c r="C384" s="49"/>
      <c r="D384" s="49"/>
      <c r="E384" s="49"/>
      <c r="F384" s="49"/>
      <c r="G384" s="49"/>
    </row>
    <row r="385" spans="2:7">
      <c r="B385" s="170"/>
      <c r="C385" s="49"/>
      <c r="D385" s="49"/>
      <c r="E385" s="49"/>
      <c r="F385" s="49"/>
      <c r="G385" s="49"/>
    </row>
    <row r="386" spans="2:7">
      <c r="B386" s="170"/>
      <c r="C386" s="49"/>
      <c r="D386" s="49"/>
      <c r="E386" s="49"/>
      <c r="F386" s="49"/>
      <c r="G386" s="49"/>
    </row>
    <row r="387" spans="2:7">
      <c r="B387" s="170"/>
      <c r="C387" s="49"/>
      <c r="D387" s="49"/>
      <c r="E387" s="49"/>
      <c r="F387" s="49"/>
      <c r="G387" s="49"/>
    </row>
    <row r="388" spans="2:7">
      <c r="B388" s="170"/>
      <c r="C388" s="49"/>
      <c r="D388" s="49"/>
      <c r="E388" s="49"/>
      <c r="F388" s="49"/>
      <c r="G388" s="49"/>
    </row>
    <row r="389" spans="2:7">
      <c r="B389" s="170"/>
      <c r="C389" s="49"/>
      <c r="D389" s="49"/>
      <c r="E389" s="49"/>
      <c r="F389" s="49"/>
      <c r="G389" s="49"/>
    </row>
    <row r="390" spans="2:7">
      <c r="B390" s="170"/>
      <c r="C390" s="49"/>
      <c r="D390" s="49"/>
      <c r="E390" s="49"/>
      <c r="F390" s="49"/>
      <c r="G390" s="49"/>
    </row>
    <row r="391" spans="2:7">
      <c r="B391" s="170"/>
      <c r="C391" s="49"/>
      <c r="D391" s="49"/>
      <c r="E391" s="49"/>
      <c r="F391" s="49"/>
      <c r="G391" s="49"/>
    </row>
    <row r="392" spans="2:7">
      <c r="B392" s="170"/>
      <c r="C392" s="49"/>
      <c r="D392" s="49"/>
      <c r="E392" s="49"/>
      <c r="F392" s="49"/>
      <c r="G392" s="49"/>
    </row>
    <row r="393" spans="2:7">
      <c r="B393" s="170"/>
      <c r="C393" s="49"/>
      <c r="D393" s="49"/>
      <c r="E393" s="49"/>
      <c r="F393" s="49"/>
      <c r="G393" s="49"/>
    </row>
    <row r="394" spans="2:7">
      <c r="B394" s="170"/>
      <c r="C394" s="49"/>
      <c r="D394" s="49"/>
      <c r="E394" s="49"/>
      <c r="F394" s="49"/>
      <c r="G394" s="49"/>
    </row>
    <row r="395" spans="2:7">
      <c r="B395" s="170"/>
      <c r="C395" s="49"/>
      <c r="D395" s="49"/>
      <c r="E395" s="49"/>
      <c r="F395" s="49"/>
      <c r="G395" s="49"/>
    </row>
    <row r="396" spans="2:7">
      <c r="B396" s="170"/>
      <c r="C396" s="49"/>
      <c r="D396" s="49"/>
      <c r="E396" s="49"/>
      <c r="F396" s="49"/>
      <c r="G396" s="49"/>
    </row>
    <row r="397" spans="2:7">
      <c r="B397" s="170"/>
      <c r="C397" s="49"/>
      <c r="D397" s="49"/>
      <c r="E397" s="49"/>
      <c r="F397" s="49"/>
      <c r="G397" s="49"/>
    </row>
    <row r="398" spans="2:7">
      <c r="B398" s="170"/>
      <c r="C398" s="49"/>
      <c r="D398" s="49"/>
      <c r="E398" s="49"/>
      <c r="F398" s="49"/>
      <c r="G398" s="49"/>
    </row>
    <row r="399" spans="2:7">
      <c r="B399" s="170"/>
      <c r="C399" s="49"/>
      <c r="D399" s="49"/>
      <c r="E399" s="49"/>
      <c r="F399" s="49"/>
      <c r="G399" s="49"/>
    </row>
    <row r="400" spans="2:7">
      <c r="B400" s="170"/>
      <c r="C400" s="49"/>
      <c r="D400" s="49"/>
      <c r="E400" s="49"/>
      <c r="F400" s="49"/>
      <c r="G400" s="49"/>
    </row>
    <row r="401" spans="2:7">
      <c r="B401" s="170"/>
      <c r="C401" s="49"/>
      <c r="D401" s="49"/>
      <c r="E401" s="49"/>
      <c r="F401" s="49"/>
      <c r="G401" s="49"/>
    </row>
    <row r="402" spans="2:7">
      <c r="B402" s="170"/>
      <c r="C402" s="49"/>
      <c r="D402" s="49"/>
      <c r="E402" s="49"/>
      <c r="F402" s="49"/>
      <c r="G402" s="49"/>
    </row>
    <row r="403" spans="2:7">
      <c r="B403" s="170"/>
      <c r="C403" s="49"/>
      <c r="D403" s="49"/>
      <c r="E403" s="49"/>
      <c r="F403" s="49"/>
      <c r="G403" s="49"/>
    </row>
    <row r="404" spans="2:7">
      <c r="B404" s="170"/>
      <c r="C404" s="49"/>
      <c r="D404" s="49"/>
      <c r="E404" s="49"/>
      <c r="F404" s="49"/>
      <c r="G404" s="49"/>
    </row>
    <row r="405" spans="2:7">
      <c r="B405" s="170"/>
      <c r="C405" s="49"/>
      <c r="D405" s="49"/>
      <c r="E405" s="49"/>
      <c r="F405" s="49"/>
      <c r="G405" s="49"/>
    </row>
    <row r="406" spans="2:7">
      <c r="B406" s="170"/>
      <c r="C406" s="49"/>
      <c r="D406" s="49"/>
      <c r="E406" s="49"/>
      <c r="F406" s="49"/>
      <c r="G406" s="49"/>
    </row>
    <row r="407" spans="2:7">
      <c r="B407" s="170"/>
      <c r="C407" s="49"/>
      <c r="D407" s="49"/>
      <c r="E407" s="49"/>
      <c r="F407" s="49"/>
      <c r="G407" s="49"/>
    </row>
    <row r="408" spans="2:7">
      <c r="B408" s="170"/>
      <c r="C408" s="49"/>
      <c r="D408" s="49"/>
      <c r="E408" s="49"/>
      <c r="F408" s="49"/>
      <c r="G408" s="49"/>
    </row>
    <row r="409" spans="2:7">
      <c r="B409" s="170"/>
      <c r="C409" s="49"/>
      <c r="D409" s="49"/>
      <c r="E409" s="49"/>
      <c r="F409" s="49"/>
      <c r="G409" s="49"/>
    </row>
    <row r="410" spans="2:7">
      <c r="B410" s="170"/>
      <c r="C410" s="49"/>
      <c r="D410" s="49"/>
      <c r="E410" s="49"/>
      <c r="F410" s="49"/>
      <c r="G410" s="49"/>
    </row>
    <row r="411" spans="2:7">
      <c r="B411" s="170"/>
      <c r="C411" s="49"/>
      <c r="D411" s="49"/>
      <c r="E411" s="49"/>
      <c r="F411" s="49"/>
      <c r="G411" s="49"/>
    </row>
    <row r="412" spans="2:7">
      <c r="B412" s="170"/>
      <c r="C412" s="49"/>
      <c r="D412" s="49"/>
      <c r="E412" s="49"/>
      <c r="F412" s="49"/>
      <c r="G412" s="49"/>
    </row>
    <row r="413" spans="2:7">
      <c r="B413" s="170"/>
      <c r="C413" s="49"/>
      <c r="D413" s="49"/>
      <c r="E413" s="49"/>
      <c r="F413" s="49"/>
      <c r="G413" s="49"/>
    </row>
    <row r="414" spans="2:7">
      <c r="B414" s="170"/>
      <c r="C414" s="49"/>
      <c r="D414" s="49"/>
      <c r="E414" s="49"/>
      <c r="F414" s="49"/>
      <c r="G414" s="49"/>
    </row>
    <row r="415" spans="2:7">
      <c r="B415" s="170"/>
      <c r="C415" s="49"/>
      <c r="D415" s="49"/>
      <c r="E415" s="49"/>
      <c r="F415" s="49"/>
      <c r="G415" s="49"/>
    </row>
    <row r="416" spans="2:7">
      <c r="B416" s="170"/>
      <c r="C416" s="49"/>
      <c r="D416" s="49"/>
      <c r="E416" s="49"/>
      <c r="F416" s="49"/>
      <c r="G416" s="49"/>
    </row>
    <row r="417" spans="2:7">
      <c r="B417" s="170"/>
      <c r="C417" s="49"/>
      <c r="D417" s="49"/>
      <c r="E417" s="49"/>
      <c r="F417" s="49"/>
      <c r="G417" s="49"/>
    </row>
    <row r="418" spans="2:7">
      <c r="B418" s="170"/>
      <c r="C418" s="49"/>
      <c r="D418" s="49"/>
      <c r="E418" s="49"/>
      <c r="F418" s="49"/>
      <c r="G418" s="49"/>
    </row>
    <row r="419" spans="2:7">
      <c r="B419" s="170"/>
      <c r="C419" s="49"/>
      <c r="D419" s="49"/>
      <c r="E419" s="49"/>
      <c r="F419" s="49"/>
      <c r="G419" s="49"/>
    </row>
    <row r="420" spans="2:7">
      <c r="B420" s="170"/>
      <c r="C420" s="49"/>
      <c r="D420" s="49"/>
      <c r="E420" s="49"/>
      <c r="F420" s="49"/>
      <c r="G420" s="49"/>
    </row>
    <row r="421" spans="2:7">
      <c r="B421" s="170"/>
      <c r="C421" s="49"/>
      <c r="D421" s="49"/>
      <c r="E421" s="49"/>
      <c r="F421" s="49"/>
      <c r="G421" s="49"/>
    </row>
    <row r="422" spans="2:7">
      <c r="B422" s="170"/>
      <c r="C422" s="49"/>
      <c r="D422" s="49"/>
      <c r="E422" s="49"/>
      <c r="F422" s="49"/>
      <c r="G422" s="49"/>
    </row>
    <row r="423" spans="2:7">
      <c r="B423" s="170"/>
      <c r="C423" s="49"/>
      <c r="D423" s="49"/>
      <c r="E423" s="49"/>
      <c r="F423" s="49"/>
      <c r="G423" s="49"/>
    </row>
    <row r="424" spans="2:7">
      <c r="B424" s="170"/>
      <c r="C424" s="49"/>
      <c r="D424" s="49"/>
      <c r="E424" s="49"/>
      <c r="F424" s="49"/>
      <c r="G424" s="49"/>
    </row>
    <row r="425" spans="2:7">
      <c r="B425" s="170"/>
      <c r="C425" s="49"/>
      <c r="D425" s="49"/>
      <c r="E425" s="49"/>
      <c r="F425" s="49"/>
      <c r="G425" s="49"/>
    </row>
    <row r="426" spans="2:7">
      <c r="B426" s="170"/>
      <c r="C426" s="49"/>
      <c r="D426" s="49"/>
      <c r="E426" s="49"/>
      <c r="F426" s="49"/>
      <c r="G426" s="49"/>
    </row>
    <row r="427" spans="2:7">
      <c r="B427" s="170"/>
      <c r="C427" s="49"/>
      <c r="D427" s="49"/>
      <c r="E427" s="49"/>
      <c r="F427" s="49"/>
      <c r="G427" s="49"/>
    </row>
    <row r="428" spans="2:7">
      <c r="B428" s="170"/>
      <c r="C428" s="49"/>
      <c r="D428" s="49"/>
      <c r="E428" s="49"/>
      <c r="F428" s="49"/>
      <c r="G428" s="49"/>
    </row>
    <row r="429" spans="2:7">
      <c r="B429" s="170"/>
      <c r="C429" s="49"/>
      <c r="D429" s="49"/>
      <c r="E429" s="49"/>
      <c r="F429" s="49"/>
      <c r="G429" s="49"/>
    </row>
    <row r="430" spans="2:7">
      <c r="B430" s="170"/>
      <c r="C430" s="49"/>
      <c r="D430" s="49"/>
      <c r="E430" s="49"/>
      <c r="F430" s="49"/>
      <c r="G430" s="49"/>
    </row>
    <row r="431" spans="2:7">
      <c r="B431" s="170"/>
      <c r="C431" s="49"/>
      <c r="D431" s="49"/>
      <c r="E431" s="49"/>
      <c r="F431" s="49"/>
      <c r="G431" s="49"/>
    </row>
    <row r="432" spans="2:7">
      <c r="B432" s="170"/>
      <c r="C432" s="49"/>
      <c r="D432" s="49"/>
      <c r="E432" s="49"/>
      <c r="F432" s="49"/>
      <c r="G432" s="49"/>
    </row>
    <row r="433" spans="2:7">
      <c r="B433" s="170"/>
      <c r="C433" s="49"/>
      <c r="D433" s="49"/>
      <c r="E433" s="49"/>
      <c r="F433" s="49"/>
      <c r="G433" s="49"/>
    </row>
    <row r="434" spans="2:7">
      <c r="B434" s="170"/>
      <c r="C434" s="49"/>
      <c r="D434" s="49"/>
      <c r="E434" s="49"/>
      <c r="F434" s="49"/>
      <c r="G434" s="49"/>
    </row>
    <row r="435" spans="2:7">
      <c r="B435" s="170"/>
      <c r="C435" s="49"/>
      <c r="D435" s="49"/>
      <c r="E435" s="49"/>
      <c r="F435" s="49"/>
      <c r="G435" s="49"/>
    </row>
    <row r="436" spans="2:7">
      <c r="B436" s="170"/>
      <c r="C436" s="49"/>
      <c r="D436" s="49"/>
      <c r="E436" s="49"/>
      <c r="F436" s="49"/>
      <c r="G436" s="49"/>
    </row>
    <row r="437" spans="2:7">
      <c r="B437" s="170"/>
      <c r="C437" s="49"/>
      <c r="D437" s="49"/>
      <c r="E437" s="49"/>
      <c r="F437" s="49"/>
      <c r="G437" s="49"/>
    </row>
    <row r="438" spans="2:7">
      <c r="B438" s="170"/>
      <c r="C438" s="49"/>
      <c r="D438" s="49"/>
      <c r="E438" s="49"/>
      <c r="F438" s="49"/>
      <c r="G438" s="49"/>
    </row>
    <row r="439" spans="2:7">
      <c r="B439" s="170"/>
      <c r="C439" s="49"/>
      <c r="D439" s="49"/>
      <c r="E439" s="49"/>
      <c r="F439" s="49"/>
      <c r="G439" s="49"/>
    </row>
    <row r="440" spans="2:7">
      <c r="B440" s="170"/>
      <c r="C440" s="49"/>
      <c r="D440" s="49"/>
      <c r="E440" s="49"/>
      <c r="F440" s="49"/>
      <c r="G440" s="49"/>
    </row>
    <row r="441" spans="2:7">
      <c r="B441" s="170"/>
      <c r="C441" s="49"/>
      <c r="D441" s="49"/>
      <c r="E441" s="49"/>
      <c r="F441" s="49"/>
      <c r="G441" s="49"/>
    </row>
    <row r="442" spans="2:7">
      <c r="B442" s="170"/>
      <c r="C442" s="49"/>
      <c r="D442" s="49"/>
      <c r="E442" s="49"/>
      <c r="F442" s="49"/>
      <c r="G442" s="49"/>
    </row>
    <row r="443" spans="2:7">
      <c r="B443" s="170"/>
      <c r="C443" s="49"/>
      <c r="D443" s="49"/>
      <c r="E443" s="49"/>
      <c r="F443" s="49"/>
      <c r="G443" s="49"/>
    </row>
    <row r="444" spans="2:7">
      <c r="B444" s="170"/>
      <c r="C444" s="49"/>
      <c r="D444" s="49"/>
      <c r="E444" s="49"/>
      <c r="F444" s="49"/>
      <c r="G444" s="49"/>
    </row>
    <row r="445" spans="2:7">
      <c r="B445" s="170"/>
      <c r="C445" s="49"/>
      <c r="D445" s="49"/>
      <c r="E445" s="49"/>
      <c r="F445" s="49"/>
      <c r="G445" s="49"/>
    </row>
    <row r="446" spans="2:7">
      <c r="B446" s="170"/>
      <c r="C446" s="49"/>
      <c r="D446" s="49"/>
      <c r="E446" s="49"/>
      <c r="F446" s="49"/>
      <c r="G446" s="49"/>
    </row>
    <row r="447" spans="2:7">
      <c r="B447" s="170"/>
      <c r="C447" s="49"/>
      <c r="D447" s="49"/>
      <c r="E447" s="49"/>
      <c r="F447" s="49"/>
      <c r="G447" s="49"/>
    </row>
    <row r="448" spans="2:7">
      <c r="B448" s="170"/>
      <c r="C448" s="49"/>
      <c r="D448" s="49"/>
      <c r="E448" s="49"/>
      <c r="F448" s="49"/>
      <c r="G448" s="49"/>
    </row>
    <row r="449" spans="2:7">
      <c r="B449" s="170"/>
      <c r="C449" s="49"/>
      <c r="D449" s="49"/>
      <c r="E449" s="49"/>
      <c r="F449" s="49"/>
      <c r="G449" s="49"/>
    </row>
    <row r="450" spans="2:7">
      <c r="B450" s="170"/>
      <c r="C450" s="49"/>
      <c r="D450" s="49"/>
      <c r="E450" s="49"/>
      <c r="F450" s="49"/>
      <c r="G450" s="49"/>
    </row>
    <row r="451" spans="2:7">
      <c r="B451" s="170"/>
      <c r="C451" s="49"/>
      <c r="D451" s="49"/>
      <c r="E451" s="49"/>
      <c r="F451" s="49"/>
      <c r="G451" s="49"/>
    </row>
    <row r="452" spans="2:7">
      <c r="B452" s="170"/>
      <c r="C452" s="49"/>
      <c r="D452" s="49"/>
      <c r="E452" s="49"/>
      <c r="F452" s="49"/>
      <c r="G452" s="49"/>
    </row>
    <row r="453" spans="2:7">
      <c r="B453" s="170"/>
      <c r="C453" s="49"/>
      <c r="D453" s="49"/>
      <c r="E453" s="49"/>
      <c r="F453" s="49"/>
      <c r="G453" s="49"/>
    </row>
    <row r="454" spans="2:7">
      <c r="B454" s="170"/>
      <c r="C454" s="49"/>
      <c r="D454" s="49"/>
      <c r="E454" s="49"/>
      <c r="F454" s="49"/>
      <c r="G454" s="49"/>
    </row>
    <row r="455" spans="2:7">
      <c r="B455" s="170"/>
      <c r="C455" s="49"/>
      <c r="D455" s="49"/>
      <c r="E455" s="49"/>
      <c r="F455" s="49"/>
      <c r="G455" s="49"/>
    </row>
    <row r="456" spans="2:7">
      <c r="B456" s="170"/>
      <c r="C456" s="49"/>
      <c r="D456" s="49"/>
      <c r="E456" s="49"/>
      <c r="F456" s="49"/>
      <c r="G456" s="49"/>
    </row>
    <row r="457" spans="2:7">
      <c r="B457" s="170"/>
      <c r="C457" s="49"/>
      <c r="D457" s="49"/>
      <c r="E457" s="49"/>
      <c r="F457" s="49"/>
      <c r="G457" s="49"/>
    </row>
    <row r="458" spans="2:7">
      <c r="B458" s="170"/>
      <c r="C458" s="49"/>
      <c r="D458" s="49"/>
      <c r="E458" s="49"/>
      <c r="F458" s="49"/>
      <c r="G458" s="49"/>
    </row>
    <row r="459" spans="2:7">
      <c r="B459" s="170"/>
      <c r="C459" s="49"/>
      <c r="D459" s="49"/>
      <c r="E459" s="49"/>
      <c r="F459" s="49"/>
      <c r="G459" s="49"/>
    </row>
    <row r="460" spans="2:7">
      <c r="B460" s="170"/>
      <c r="C460" s="49"/>
      <c r="D460" s="49"/>
      <c r="E460" s="49"/>
      <c r="F460" s="49"/>
      <c r="G460" s="49"/>
    </row>
    <row r="461" spans="2:7">
      <c r="B461" s="170"/>
      <c r="C461" s="49"/>
      <c r="D461" s="49"/>
      <c r="E461" s="49"/>
      <c r="F461" s="49"/>
      <c r="G461" s="49"/>
    </row>
    <row r="462" spans="2:7">
      <c r="B462" s="170"/>
      <c r="C462" s="49"/>
      <c r="D462" s="49"/>
      <c r="E462" s="49"/>
      <c r="F462" s="49"/>
      <c r="G462" s="49"/>
    </row>
    <row r="463" spans="2:7">
      <c r="B463" s="170"/>
      <c r="C463" s="49"/>
      <c r="D463" s="49"/>
      <c r="E463" s="49"/>
      <c r="F463" s="49"/>
      <c r="G463" s="49"/>
    </row>
    <row r="464" spans="2:7">
      <c r="B464" s="170"/>
      <c r="C464" s="49"/>
      <c r="D464" s="49"/>
      <c r="E464" s="49"/>
      <c r="F464" s="49"/>
      <c r="G464" s="49"/>
    </row>
    <row r="465" spans="2:7">
      <c r="B465" s="170"/>
      <c r="C465" s="49"/>
      <c r="D465" s="49"/>
      <c r="E465" s="49"/>
      <c r="F465" s="49"/>
      <c r="G465" s="49"/>
    </row>
    <row r="466" spans="2:7">
      <c r="B466" s="170"/>
      <c r="C466" s="49"/>
      <c r="D466" s="49"/>
      <c r="E466" s="49"/>
      <c r="F466" s="49"/>
      <c r="G466" s="49"/>
    </row>
    <row r="467" spans="2:7">
      <c r="B467" s="170"/>
      <c r="C467" s="49"/>
      <c r="D467" s="49"/>
      <c r="E467" s="49"/>
      <c r="F467" s="49"/>
      <c r="G467" s="49"/>
    </row>
    <row r="468" spans="2:7">
      <c r="B468" s="170"/>
      <c r="C468" s="49"/>
      <c r="D468" s="49"/>
      <c r="E468" s="49"/>
      <c r="F468" s="49"/>
      <c r="G468" s="49"/>
    </row>
    <row r="469" spans="2:7">
      <c r="B469" s="170"/>
      <c r="C469" s="49"/>
      <c r="D469" s="49"/>
      <c r="E469" s="49"/>
      <c r="F469" s="49"/>
      <c r="G469" s="49"/>
    </row>
    <row r="470" spans="2:7">
      <c r="B470" s="170"/>
      <c r="C470" s="49"/>
      <c r="D470" s="49"/>
      <c r="E470" s="49"/>
      <c r="F470" s="49"/>
      <c r="G470" s="49"/>
    </row>
    <row r="471" spans="2:7">
      <c r="B471" s="170"/>
      <c r="C471" s="49"/>
      <c r="D471" s="49"/>
      <c r="E471" s="49"/>
      <c r="F471" s="49"/>
      <c r="G471" s="49"/>
    </row>
    <row r="472" spans="2:7">
      <c r="B472" s="170"/>
      <c r="C472" s="49"/>
      <c r="D472" s="49"/>
      <c r="E472" s="49"/>
      <c r="F472" s="49"/>
      <c r="G472" s="49"/>
    </row>
    <row r="473" spans="2:7">
      <c r="B473" s="170"/>
      <c r="C473" s="49"/>
      <c r="D473" s="49"/>
      <c r="E473" s="49"/>
      <c r="F473" s="49"/>
      <c r="G473" s="49"/>
    </row>
    <row r="474" spans="2:7">
      <c r="B474" s="170"/>
      <c r="C474" s="49"/>
      <c r="D474" s="49"/>
      <c r="E474" s="49"/>
      <c r="F474" s="49"/>
      <c r="G474" s="49"/>
    </row>
    <row r="475" spans="2:7">
      <c r="B475" s="170"/>
      <c r="C475" s="49"/>
      <c r="D475" s="49"/>
      <c r="E475" s="49"/>
      <c r="F475" s="49"/>
      <c r="G475" s="49"/>
    </row>
    <row r="476" spans="2:7">
      <c r="B476" s="170"/>
      <c r="C476" s="49"/>
      <c r="D476" s="49"/>
      <c r="E476" s="49"/>
      <c r="F476" s="49"/>
      <c r="G476" s="49"/>
    </row>
    <row r="477" spans="2:7">
      <c r="B477" s="170"/>
      <c r="C477" s="49"/>
      <c r="D477" s="49"/>
      <c r="E477" s="49"/>
      <c r="F477" s="49"/>
      <c r="G477" s="49"/>
    </row>
    <row r="478" spans="2:7">
      <c r="B478" s="170"/>
      <c r="C478" s="49"/>
      <c r="D478" s="49"/>
      <c r="E478" s="49"/>
      <c r="F478" s="49"/>
      <c r="G478" s="49"/>
    </row>
    <row r="479" spans="2:7">
      <c r="B479" s="170"/>
      <c r="C479" s="49"/>
      <c r="D479" s="49"/>
      <c r="E479" s="49"/>
      <c r="F479" s="49"/>
      <c r="G479" s="49"/>
    </row>
    <row r="480" spans="2:7">
      <c r="B480" s="170"/>
      <c r="C480" s="49"/>
      <c r="D480" s="49"/>
      <c r="E480" s="49"/>
      <c r="F480" s="49"/>
      <c r="G480" s="49"/>
    </row>
    <row r="481" spans="2:7">
      <c r="B481" s="170"/>
      <c r="C481" s="49"/>
      <c r="D481" s="49"/>
      <c r="E481" s="49"/>
      <c r="F481" s="49"/>
      <c r="G481" s="49"/>
    </row>
    <row r="482" spans="2:7">
      <c r="B482" s="170"/>
      <c r="C482" s="49"/>
      <c r="D482" s="49"/>
      <c r="E482" s="49"/>
      <c r="F482" s="49"/>
      <c r="G482" s="49"/>
    </row>
    <row r="483" spans="2:7">
      <c r="B483" s="170"/>
      <c r="C483" s="49"/>
      <c r="D483" s="49"/>
      <c r="E483" s="49"/>
      <c r="F483" s="49"/>
      <c r="G483" s="49"/>
    </row>
    <row r="484" spans="2:7">
      <c r="B484" s="170"/>
      <c r="C484" s="49"/>
      <c r="D484" s="49"/>
      <c r="E484" s="49"/>
      <c r="F484" s="49"/>
      <c r="G484" s="49"/>
    </row>
    <row r="485" spans="2:7">
      <c r="B485" s="170"/>
      <c r="C485" s="49"/>
      <c r="D485" s="49"/>
      <c r="E485" s="49"/>
      <c r="F485" s="49"/>
      <c r="G485" s="49"/>
    </row>
    <row r="486" spans="2:7">
      <c r="B486" s="170"/>
      <c r="C486" s="49"/>
      <c r="D486" s="49"/>
      <c r="E486" s="49"/>
      <c r="F486" s="49"/>
      <c r="G486" s="49"/>
    </row>
    <row r="487" spans="2:7">
      <c r="B487" s="170"/>
      <c r="C487" s="49"/>
      <c r="D487" s="49"/>
      <c r="E487" s="49"/>
      <c r="F487" s="49"/>
      <c r="G487" s="49"/>
    </row>
    <row r="488" spans="2:7">
      <c r="B488" s="170"/>
      <c r="C488" s="49"/>
      <c r="D488" s="49"/>
      <c r="E488" s="49"/>
      <c r="F488" s="49"/>
      <c r="G488" s="49"/>
    </row>
    <row r="489" spans="2:7">
      <c r="B489" s="170"/>
      <c r="C489" s="49"/>
      <c r="D489" s="49"/>
      <c r="E489" s="49"/>
      <c r="F489" s="49"/>
      <c r="G489" s="49"/>
    </row>
    <row r="490" spans="2:7">
      <c r="B490" s="170"/>
      <c r="C490" s="49"/>
      <c r="D490" s="49"/>
      <c r="E490" s="49"/>
      <c r="F490" s="49"/>
      <c r="G490" s="49"/>
    </row>
    <row r="491" spans="2:7">
      <c r="B491" s="170"/>
      <c r="C491" s="49"/>
      <c r="D491" s="49"/>
      <c r="E491" s="49"/>
      <c r="F491" s="49"/>
      <c r="G491" s="49"/>
    </row>
    <row r="492" spans="2:7">
      <c r="B492" s="170"/>
      <c r="C492" s="49"/>
      <c r="D492" s="49"/>
      <c r="E492" s="49"/>
      <c r="F492" s="49"/>
      <c r="G492" s="49"/>
    </row>
    <row r="493" spans="2:7">
      <c r="B493" s="170"/>
      <c r="C493" s="49"/>
      <c r="D493" s="49"/>
      <c r="E493" s="49"/>
      <c r="F493" s="49"/>
      <c r="G493" s="49"/>
    </row>
    <row r="494" spans="2:7">
      <c r="B494" s="170"/>
      <c r="C494" s="49"/>
      <c r="D494" s="49"/>
      <c r="E494" s="49"/>
      <c r="F494" s="49"/>
      <c r="G494" s="49"/>
    </row>
    <row r="495" spans="2:7">
      <c r="B495" s="170"/>
      <c r="C495" s="49"/>
      <c r="D495" s="49"/>
      <c r="E495" s="49"/>
      <c r="F495" s="49"/>
      <c r="G495" s="49"/>
    </row>
    <row r="496" spans="2:7">
      <c r="B496" s="170"/>
      <c r="C496" s="49"/>
      <c r="D496" s="49"/>
      <c r="E496" s="49"/>
      <c r="F496" s="49"/>
      <c r="G496" s="49"/>
    </row>
    <row r="497" spans="1:24">
      <c r="B497" s="170"/>
      <c r="C497" s="49"/>
      <c r="D497" s="49"/>
      <c r="E497" s="49"/>
      <c r="F497" s="49"/>
      <c r="G497" s="49"/>
    </row>
    <row r="498" spans="1:24">
      <c r="B498" s="170"/>
      <c r="C498" s="49"/>
      <c r="D498" s="49"/>
      <c r="E498" s="49"/>
      <c r="F498" s="49"/>
      <c r="G498" s="49"/>
    </row>
    <row r="499" spans="1:24">
      <c r="B499" s="170"/>
      <c r="C499" s="49"/>
      <c r="D499" s="49"/>
      <c r="E499" s="49"/>
      <c r="F499" s="49"/>
      <c r="G499" s="49"/>
    </row>
    <row r="500" spans="1:24">
      <c r="B500" s="170"/>
      <c r="C500" s="49"/>
      <c r="D500" s="49"/>
      <c r="E500" s="49"/>
      <c r="F500" s="49"/>
      <c r="G500" s="49"/>
    </row>
    <row r="501" spans="1:24">
      <c r="B501" s="170"/>
      <c r="C501" s="49"/>
      <c r="D501" s="49"/>
      <c r="E501" s="49"/>
      <c r="F501" s="49"/>
      <c r="G501" s="49"/>
    </row>
    <row r="502" spans="1:24">
      <c r="B502" s="170"/>
      <c r="C502" s="49"/>
      <c r="D502" s="49"/>
      <c r="E502" s="49"/>
      <c r="F502" s="49"/>
      <c r="G502" s="49"/>
    </row>
    <row r="503" spans="1:24">
      <c r="A503" s="171"/>
      <c r="B503" s="170"/>
      <c r="C503" s="49"/>
      <c r="D503" s="49"/>
      <c r="E503" s="49"/>
      <c r="F503" s="49"/>
      <c r="G503" s="49"/>
    </row>
    <row r="504" spans="1:24">
      <c r="B504" s="170"/>
      <c r="C504" s="49"/>
      <c r="D504" s="49"/>
      <c r="E504" s="49"/>
      <c r="F504" s="49"/>
      <c r="G504" s="49"/>
    </row>
    <row r="505" spans="1:24">
      <c r="B505" s="170"/>
      <c r="C505" s="49"/>
      <c r="D505" s="49"/>
      <c r="E505" s="49"/>
      <c r="F505" s="49"/>
      <c r="G505" s="49"/>
    </row>
    <row r="506" spans="1:24">
      <c r="B506" s="170"/>
      <c r="C506" s="49"/>
      <c r="D506" s="49"/>
      <c r="E506" s="49"/>
      <c r="F506" s="49"/>
      <c r="G506" s="49"/>
    </row>
    <row r="507" spans="1:24">
      <c r="B507" s="170"/>
      <c r="C507" s="49"/>
      <c r="D507" s="49"/>
      <c r="E507" s="49"/>
      <c r="F507" s="49"/>
      <c r="G507" s="49"/>
    </row>
    <row r="508" spans="1:24">
      <c r="B508" s="170"/>
      <c r="C508" s="49"/>
      <c r="D508" s="49"/>
      <c r="E508" s="49"/>
      <c r="F508" s="49"/>
      <c r="G508" s="49"/>
    </row>
    <row r="509" spans="1:24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</row>
    <row r="510" spans="1:24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</row>
    <row r="511" spans="1:24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</row>
    <row r="512" spans="1:24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</row>
    <row r="513" spans="2:24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</row>
    <row r="514" spans="2:24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</row>
    <row r="515" spans="2:24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</row>
    <row r="516" spans="2:24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</row>
    <row r="517" spans="2:24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</row>
    <row r="518" spans="2:24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</row>
    <row r="519" spans="2:24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</row>
    <row r="520" spans="2:24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</row>
    <row r="521" spans="2:24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</row>
    <row r="522" spans="2:24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</row>
    <row r="523" spans="2:24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</row>
    <row r="524" spans="2:24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</row>
    <row r="525" spans="2:24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</row>
    <row r="526" spans="2:24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</row>
    <row r="527" spans="2:24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</row>
    <row r="528" spans="2:24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</row>
    <row r="529" spans="2:24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</row>
    <row r="530" spans="2:24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</row>
    <row r="531" spans="2:24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</row>
    <row r="532" spans="2:24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</row>
    <row r="533" spans="2:24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</row>
    <row r="534" spans="2:24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</row>
    <row r="535" spans="2:24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</row>
    <row r="536" spans="2:24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</row>
    <row r="537" spans="2:24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</row>
    <row r="538" spans="2:24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</row>
    <row r="539" spans="2:24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</row>
    <row r="540" spans="2:24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</row>
    <row r="541" spans="2:24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</row>
    <row r="542" spans="2:24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</row>
    <row r="543" spans="2:24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</row>
    <row r="544" spans="2:24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</row>
    <row r="545" spans="2:24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</row>
    <row r="546" spans="2:24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</row>
    <row r="547" spans="2:24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</row>
    <row r="548" spans="2:24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</row>
    <row r="549" spans="2:24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</row>
    <row r="550" spans="2:24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</row>
    <row r="551" spans="2:24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</row>
    <row r="552" spans="2:24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</row>
    <row r="553" spans="2:24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</row>
    <row r="554" spans="2:24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</row>
    <row r="555" spans="2:24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</row>
    <row r="556" spans="2:24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</row>
    <row r="557" spans="2:24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</row>
    <row r="558" spans="2:24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</row>
    <row r="559" spans="2:24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</row>
    <row r="560" spans="2:24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</row>
    <row r="561" spans="2:24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</row>
    <row r="562" spans="2:24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</row>
    <row r="563" spans="2:24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</row>
    <row r="564" spans="2:24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</row>
    <row r="565" spans="2:24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</row>
    <row r="566" spans="2:24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</row>
    <row r="567" spans="2:24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</row>
    <row r="568" spans="2:24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</row>
    <row r="569" spans="2:24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</row>
    <row r="570" spans="2:24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</row>
    <row r="571" spans="2:24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</row>
    <row r="572" spans="2:24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</row>
    <row r="573" spans="2:24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</row>
    <row r="574" spans="2:24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</row>
    <row r="575" spans="2:24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</row>
    <row r="576" spans="2:24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</row>
    <row r="577" spans="2:24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</row>
    <row r="578" spans="2:24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</row>
    <row r="579" spans="2:24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</row>
    <row r="580" spans="2:24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</row>
    <row r="581" spans="2:24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</row>
    <row r="582" spans="2:24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</row>
    <row r="583" spans="2:24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</row>
    <row r="584" spans="2:24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</row>
    <row r="585" spans="2:24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</row>
    <row r="586" spans="2:24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</row>
    <row r="587" spans="2:24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</row>
    <row r="588" spans="2:24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</row>
    <row r="589" spans="2:24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</row>
    <row r="590" spans="2:24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</row>
    <row r="591" spans="2:24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</row>
    <row r="592" spans="2:24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</row>
    <row r="593" spans="2:24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</row>
    <row r="594" spans="2:24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</row>
    <row r="595" spans="2:24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</row>
    <row r="596" spans="2:24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</row>
    <row r="597" spans="2:24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</row>
    <row r="598" spans="2:24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</row>
    <row r="599" spans="2:24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</row>
    <row r="600" spans="2:24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</row>
    <row r="601" spans="2:24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</row>
    <row r="602" spans="2:24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</row>
    <row r="603" spans="2:24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</row>
    <row r="604" spans="2:24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</row>
    <row r="605" spans="2:24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</row>
    <row r="606" spans="2:24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</row>
    <row r="607" spans="2:24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</row>
    <row r="608" spans="2:24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</row>
    <row r="609" spans="2:24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</row>
    <row r="610" spans="2:24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</row>
    <row r="611" spans="2:24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</row>
    <row r="612" spans="2:24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</row>
    <row r="613" spans="2:24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</row>
    <row r="614" spans="2:24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</row>
    <row r="615" spans="2:24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</row>
    <row r="616" spans="2:24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</row>
    <row r="617" spans="2:24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</row>
    <row r="618" spans="2:24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</row>
    <row r="619" spans="2:24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</row>
    <row r="620" spans="2:24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</row>
    <row r="621" spans="2:24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</row>
    <row r="622" spans="2:24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</row>
    <row r="623" spans="2:24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</row>
    <row r="624" spans="2:24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</row>
    <row r="625" spans="2:24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</row>
    <row r="626" spans="2:24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</row>
    <row r="627" spans="2:24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</row>
    <row r="628" spans="2:24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</row>
    <row r="629" spans="2:24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</row>
    <row r="630" spans="2:24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</row>
    <row r="631" spans="2:24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</row>
    <row r="632" spans="2:24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</row>
    <row r="633" spans="2:24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</row>
    <row r="634" spans="2:24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</row>
    <row r="635" spans="2:24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</row>
    <row r="636" spans="2:24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</row>
    <row r="637" spans="2:24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</row>
    <row r="638" spans="2:24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</row>
    <row r="639" spans="2:24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</row>
    <row r="640" spans="2:24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</row>
    <row r="641" spans="2:24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</row>
    <row r="642" spans="2:24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</row>
    <row r="643" spans="2:24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</row>
    <row r="644" spans="2:24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</row>
    <row r="645" spans="2:24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</row>
    <row r="646" spans="2:24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</row>
    <row r="647" spans="2:24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</row>
    <row r="648" spans="2:24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</row>
    <row r="649" spans="2:24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</row>
    <row r="650" spans="2:24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</row>
    <row r="651" spans="2:24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</row>
    <row r="652" spans="2:24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</row>
    <row r="653" spans="2:24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</row>
    <row r="654" spans="2:24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</row>
    <row r="655" spans="2:24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</row>
    <row r="656" spans="2:24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</row>
    <row r="657" spans="2:24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</row>
    <row r="658" spans="2:24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</row>
    <row r="659" spans="2:24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</row>
    <row r="660" spans="2:24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</row>
    <row r="661" spans="2:24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</row>
    <row r="662" spans="2:24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</row>
    <row r="663" spans="2:24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</row>
    <row r="664" spans="2:24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</row>
    <row r="665" spans="2:24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</row>
    <row r="666" spans="2:24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</row>
    <row r="667" spans="2:24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</row>
    <row r="668" spans="2:24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</row>
    <row r="669" spans="2:24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</row>
    <row r="670" spans="2:24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</row>
    <row r="671" spans="2:24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</row>
    <row r="672" spans="2:24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</row>
    <row r="673" spans="2:24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</row>
    <row r="674" spans="2:24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</row>
    <row r="675" spans="2:24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</row>
    <row r="676" spans="2:24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</row>
    <row r="677" spans="2:24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</row>
    <row r="678" spans="2:24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</row>
    <row r="679" spans="2:24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</row>
    <row r="680" spans="2:24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</row>
    <row r="681" spans="2:24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</row>
    <row r="682" spans="2:24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</row>
    <row r="683" spans="2:24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</row>
    <row r="684" spans="2:24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</row>
    <row r="685" spans="2:24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</row>
    <row r="686" spans="2:24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</row>
    <row r="687" spans="2:24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</row>
    <row r="688" spans="2:24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</row>
    <row r="689" spans="2:24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</row>
    <row r="690" spans="2:24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</row>
    <row r="691" spans="2:24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</row>
    <row r="692" spans="2:24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</row>
    <row r="693" spans="2:24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</row>
    <row r="694" spans="2:24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</row>
    <row r="695" spans="2:24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</row>
    <row r="696" spans="2:24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</row>
    <row r="697" spans="2:24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</row>
    <row r="698" spans="2:24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</row>
    <row r="699" spans="2:24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</row>
    <row r="700" spans="2:24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</row>
    <row r="701" spans="2:24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</row>
    <row r="702" spans="2:24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</row>
    <row r="703" spans="2:24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</row>
    <row r="704" spans="2:24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</row>
    <row r="705" spans="2:24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</row>
    <row r="706" spans="2:24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</row>
    <row r="707" spans="2:24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</row>
    <row r="708" spans="2:24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</row>
    <row r="709" spans="2:24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</row>
    <row r="710" spans="2:24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</row>
    <row r="711" spans="2:24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</row>
    <row r="712" spans="2:24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</row>
    <row r="713" spans="2:24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</row>
    <row r="714" spans="2:24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</row>
    <row r="715" spans="2:24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</row>
    <row r="716" spans="2:24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</row>
    <row r="717" spans="2:24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</row>
    <row r="718" spans="2:24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</row>
    <row r="719" spans="2:24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</row>
    <row r="720" spans="2:24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</row>
    <row r="721" spans="2:24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</row>
    <row r="722" spans="2:24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</row>
    <row r="723" spans="2:24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</row>
    <row r="724" spans="2:24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</row>
    <row r="725" spans="2:24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</row>
    <row r="726" spans="2:24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</row>
    <row r="727" spans="2:24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</row>
    <row r="728" spans="2:24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</row>
    <row r="729" spans="2:24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</row>
    <row r="730" spans="2:24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</row>
    <row r="731" spans="2:24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</row>
    <row r="732" spans="2:24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</row>
    <row r="733" spans="2:24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</row>
    <row r="734" spans="2:24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</row>
    <row r="735" spans="2:24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</row>
    <row r="736" spans="2:24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</row>
    <row r="737" spans="2:24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</row>
    <row r="738" spans="2:24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</row>
    <row r="739" spans="2:24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</row>
    <row r="740" spans="2:24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</row>
    <row r="741" spans="2:24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</row>
    <row r="742" spans="2:24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</row>
    <row r="743" spans="2:24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</row>
    <row r="744" spans="2:24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</row>
    <row r="745" spans="2:24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</row>
    <row r="746" spans="2:24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</row>
    <row r="747" spans="2:24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</row>
    <row r="748" spans="2:24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</row>
    <row r="749" spans="2:24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</row>
    <row r="750" spans="2:24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</row>
    <row r="751" spans="2:24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</row>
    <row r="752" spans="2:24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</row>
    <row r="753" spans="2:24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</row>
    <row r="754" spans="2:24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</row>
    <row r="755" spans="2:24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</row>
    <row r="756" spans="2:24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</row>
    <row r="757" spans="2:24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</row>
    <row r="758" spans="2:24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</row>
    <row r="759" spans="2:24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</row>
    <row r="760" spans="2:24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</row>
    <row r="761" spans="2:24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</row>
    <row r="762" spans="2:24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</row>
    <row r="763" spans="2:24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</row>
    <row r="764" spans="2:24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</row>
    <row r="765" spans="2:24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</row>
    <row r="766" spans="2:24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</row>
    <row r="767" spans="2:24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</row>
    <row r="768" spans="2:24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</row>
    <row r="769" spans="2:24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</row>
    <row r="770" spans="2:24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</row>
    <row r="771" spans="2:24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</row>
    <row r="772" spans="2:24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</row>
    <row r="773" spans="2:24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</row>
    <row r="774" spans="2:24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</row>
    <row r="775" spans="2:24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</row>
    <row r="776" spans="2:24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</row>
    <row r="777" spans="2:24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</row>
    <row r="778" spans="2:24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</row>
    <row r="779" spans="2:24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</row>
    <row r="780" spans="2:24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</row>
    <row r="781" spans="2:24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</row>
    <row r="782" spans="2:24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</row>
    <row r="783" spans="2:24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</row>
    <row r="784" spans="2:24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</row>
    <row r="785" spans="2:24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</row>
    <row r="786" spans="2:24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</row>
    <row r="787" spans="2:24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</row>
    <row r="788" spans="2:24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</row>
    <row r="789" spans="2:24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</row>
    <row r="790" spans="2:24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</row>
    <row r="791" spans="2:24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</row>
    <row r="792" spans="2:24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</row>
    <row r="793" spans="2:24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</row>
    <row r="794" spans="2:24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</row>
    <row r="795" spans="2:24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</row>
    <row r="796" spans="2:24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</row>
    <row r="797" spans="2:24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</row>
    <row r="798" spans="2:24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</row>
    <row r="799" spans="2:24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</row>
    <row r="800" spans="2:24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</row>
    <row r="801" spans="2:24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</row>
    <row r="802" spans="2:24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</row>
    <row r="803" spans="2:24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</row>
    <row r="804" spans="2:24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</row>
    <row r="805" spans="2:24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</row>
    <row r="806" spans="2:24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</row>
    <row r="807" spans="2:24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</row>
    <row r="808" spans="2:24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</row>
    <row r="809" spans="2:24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</row>
    <row r="810" spans="2:24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</row>
    <row r="811" spans="2:24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</row>
    <row r="812" spans="2:24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</row>
    <row r="813" spans="2:24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</row>
    <row r="814" spans="2:24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</row>
    <row r="815" spans="2:24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</row>
    <row r="816" spans="2:24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</row>
    <row r="817" spans="2:24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</row>
    <row r="818" spans="2:24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</row>
    <row r="819" spans="2:24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</row>
    <row r="820" spans="2:24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</row>
    <row r="821" spans="2:24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</row>
    <row r="822" spans="2:24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</row>
    <row r="823" spans="2:24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</row>
    <row r="824" spans="2:24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</row>
    <row r="825" spans="2:24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</row>
    <row r="826" spans="2:24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</row>
    <row r="827" spans="2:24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</row>
    <row r="828" spans="2:24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</row>
    <row r="829" spans="2:24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</row>
    <row r="830" spans="2:24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</row>
    <row r="831" spans="2:24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</row>
    <row r="832" spans="2:24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</row>
    <row r="833" spans="2:24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</row>
    <row r="834" spans="2:24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</row>
    <row r="835" spans="2:24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</row>
    <row r="836" spans="2:24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</row>
    <row r="837" spans="2:24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</row>
    <row r="838" spans="2:24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</row>
    <row r="839" spans="2:24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</row>
    <row r="840" spans="2:24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</row>
    <row r="841" spans="2:24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</row>
    <row r="842" spans="2:24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</row>
    <row r="843" spans="2:24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</row>
    <row r="844" spans="2:24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</row>
    <row r="845" spans="2:24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</row>
    <row r="846" spans="2:24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</row>
    <row r="847" spans="2:24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</row>
    <row r="848" spans="2:24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</row>
    <row r="849" spans="2:24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</row>
    <row r="850" spans="2:24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</row>
    <row r="851" spans="2:24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</row>
    <row r="852" spans="2:24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</row>
    <row r="853" spans="2:24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</row>
    <row r="854" spans="2:24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</row>
    <row r="855" spans="2:24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</row>
    <row r="856" spans="2:24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</row>
    <row r="857" spans="2:24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</row>
    <row r="858" spans="2:24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</row>
    <row r="859" spans="2:24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</row>
    <row r="860" spans="2:24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</row>
    <row r="861" spans="2:24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</row>
    <row r="862" spans="2:24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</row>
    <row r="863" spans="2:24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</row>
    <row r="864" spans="2:24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</row>
    <row r="865" spans="2:24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</row>
    <row r="866" spans="2:24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</row>
    <row r="867" spans="2:24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</row>
    <row r="868" spans="2:24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</row>
    <row r="869" spans="2:24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</row>
    <row r="870" spans="2:24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</row>
    <row r="871" spans="2:24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</row>
    <row r="872" spans="2:24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</row>
    <row r="873" spans="2:24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</row>
    <row r="874" spans="2:24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</row>
    <row r="875" spans="2:24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</row>
    <row r="876" spans="2:24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</row>
    <row r="877" spans="2:24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</row>
    <row r="878" spans="2:24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</row>
    <row r="879" spans="2:24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</row>
    <row r="880" spans="2:24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</row>
    <row r="881" spans="2:24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</row>
    <row r="882" spans="2:24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</row>
    <row r="883" spans="2:24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</row>
    <row r="884" spans="2:24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</row>
    <row r="885" spans="2:24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</row>
    <row r="886" spans="2:24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</row>
    <row r="887" spans="2:24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</row>
  </sheetData>
  <pageMargins left="0.75" right="0.75" top="1" bottom="1" header="0.5" footer="0.5"/>
  <pageSetup scale="36" orientation="portrait" r:id="rId1"/>
  <headerFooter alignWithMargins="0"/>
  <ignoredErrors>
    <ignoredError sqref="B41" formula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ADC9-8154-4E75-AA30-787366E724C2}">
  <sheetPr codeName="Sheet50"/>
  <dimension ref="A1:AM294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4" width="15.5" customWidth="1"/>
    <col min="5" max="6" width="12.5" customWidth="1"/>
    <col min="7" max="10" width="17.5" customWidth="1"/>
  </cols>
  <sheetData>
    <row r="1" spans="1:39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</row>
    <row r="2" spans="1:39" s="78" customFormat="1" ht="18">
      <c r="A2" s="77"/>
      <c r="B2" s="84" t="s">
        <v>1276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</row>
    <row r="3" spans="1:39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</row>
    <row r="4" spans="1:39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</row>
    <row r="5" spans="1:39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</row>
    <row r="6" spans="1:39">
      <c r="A6" s="49"/>
      <c r="B6" s="120" t="s">
        <v>1277</v>
      </c>
      <c r="C6" s="59" t="s">
        <v>1279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</row>
    <row r="7" spans="1:39" ht="16" thickBot="1">
      <c r="A7" s="49"/>
      <c r="B7" s="119" t="s">
        <v>1278</v>
      </c>
      <c r="C7" s="56" t="s">
        <v>1280</v>
      </c>
      <c r="D7" s="55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</row>
    <row r="8" spans="1:39">
      <c r="A8" s="49"/>
      <c r="B8" s="6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spans="1:39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</row>
    <row r="10" spans="1:39">
      <c r="A10" s="49"/>
      <c r="B10" s="49" t="s">
        <v>1281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</row>
    <row r="11" spans="1:39">
      <c r="A11" s="49"/>
      <c r="B11" s="49" t="s">
        <v>1282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</row>
    <row r="12" spans="1:39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</row>
    <row r="13" spans="1:39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</row>
    <row r="14" spans="1:39" ht="14.5" customHeight="1">
      <c r="A14" s="49"/>
      <c r="B14" s="50" t="s">
        <v>1283</v>
      </c>
      <c r="C14" s="108" t="s">
        <v>1284</v>
      </c>
      <c r="D14" s="108" t="s">
        <v>1292</v>
      </c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</row>
    <row r="15" spans="1:39" ht="14.5" customHeight="1">
      <c r="A15" s="49"/>
      <c r="B15" s="49" t="s">
        <v>1287</v>
      </c>
      <c r="C15" s="205">
        <v>32</v>
      </c>
      <c r="D15" s="238">
        <f t="shared" ref="D15:D22" si="0">C15/$C$23</f>
        <v>0.22857142857142856</v>
      </c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spans="1:39" ht="14.5" customHeight="1">
      <c r="A16" s="49"/>
      <c r="B16" s="49" t="s">
        <v>1285</v>
      </c>
      <c r="C16" s="205">
        <v>25</v>
      </c>
      <c r="D16" s="72">
        <f t="shared" si="0"/>
        <v>0.17857142857142858</v>
      </c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spans="1:39" ht="14.5" customHeight="1">
      <c r="A17" s="49"/>
      <c r="B17" s="49" t="s">
        <v>1290</v>
      </c>
      <c r="C17" s="205">
        <v>21</v>
      </c>
      <c r="D17" s="238">
        <f t="shared" si="0"/>
        <v>0.15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spans="1:39" ht="14.5" customHeight="1">
      <c r="A18" s="49"/>
      <c r="B18" s="150" t="s">
        <v>1289</v>
      </c>
      <c r="C18" s="205">
        <v>18</v>
      </c>
      <c r="D18" s="238">
        <f t="shared" si="0"/>
        <v>0.12857142857142856</v>
      </c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spans="1:39" ht="14.5" customHeight="1">
      <c r="A19" s="49"/>
      <c r="B19" s="49" t="s">
        <v>1291</v>
      </c>
      <c r="C19" s="205">
        <v>14</v>
      </c>
      <c r="D19" s="238">
        <f t="shared" si="0"/>
        <v>0.1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spans="1:39" ht="14.5" customHeight="1">
      <c r="A20" s="49"/>
      <c r="B20" s="49" t="s">
        <v>1293</v>
      </c>
      <c r="C20" s="205">
        <v>13</v>
      </c>
      <c r="D20" s="238">
        <f t="shared" si="0"/>
        <v>9.285714285714286E-2</v>
      </c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</row>
    <row r="21" spans="1:39" ht="14.5" customHeight="1">
      <c r="A21" s="49"/>
      <c r="B21" s="150" t="s">
        <v>1288</v>
      </c>
      <c r="C21" s="205">
        <v>10</v>
      </c>
      <c r="D21" s="238">
        <f t="shared" si="0"/>
        <v>7.1428571428571425E-2</v>
      </c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</row>
    <row r="22" spans="1:39" ht="14.5" customHeight="1">
      <c r="A22" s="49"/>
      <c r="B22" s="150" t="s">
        <v>1286</v>
      </c>
      <c r="C22" s="205">
        <v>7</v>
      </c>
      <c r="D22" s="238">
        <f t="shared" si="0"/>
        <v>0.05</v>
      </c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</row>
    <row r="23" spans="1:39" ht="14.5" customHeight="1" thickBot="1">
      <c r="A23" s="49"/>
      <c r="B23" s="54" t="s">
        <v>185</v>
      </c>
      <c r="C23" s="237">
        <f>SUM(C15:C22)</f>
        <v>140</v>
      </c>
      <c r="D23" s="239">
        <f t="shared" ref="D23" si="1">C23/$C$23</f>
        <v>1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</row>
    <row r="24" spans="1:39" ht="14.5" customHeight="1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</row>
    <row r="25" spans="1:39" ht="14.5" customHeight="1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</row>
    <row r="26" spans="1:39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</row>
    <row r="27" spans="1:39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</row>
    <row r="28" spans="1:39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</row>
    <row r="29" spans="1:39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</row>
    <row r="30" spans="1:39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</row>
    <row r="31" spans="1:39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</row>
    <row r="32" spans="1:39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spans="1:39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</row>
    <row r="34" spans="1:39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</row>
    <row r="35" spans="1:39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</row>
    <row r="36" spans="1:39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</row>
    <row r="37" spans="1:39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</row>
    <row r="38" spans="1:39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</row>
    <row r="39" spans="1:3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</row>
    <row r="40" spans="1:39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</row>
    <row r="41" spans="1:39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</row>
    <row r="42" spans="1:39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</row>
    <row r="43" spans="1:39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</row>
    <row r="44" spans="1:39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</row>
    <row r="45" spans="1:39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</row>
    <row r="46" spans="1:39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</row>
    <row r="47" spans="1:39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</row>
    <row r="48" spans="1:39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</row>
    <row r="49" spans="1:3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</row>
    <row r="50" spans="1:39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</row>
    <row r="51" spans="1:39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</row>
    <row r="52" spans="1:39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</row>
    <row r="53" spans="1:39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</row>
    <row r="54" spans="1:39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</row>
    <row r="55" spans="1:39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</row>
    <row r="56" spans="1:39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</row>
    <row r="57" spans="1:39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</row>
    <row r="58" spans="1:39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</row>
    <row r="59" spans="1:3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</row>
    <row r="60" spans="1:39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</row>
    <row r="61" spans="1:39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</row>
    <row r="62" spans="1:39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</row>
    <row r="63" spans="1:3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</row>
    <row r="64" spans="1:3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</row>
    <row r="65" spans="1:39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</row>
    <row r="66" spans="1:39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</row>
    <row r="67" spans="1:3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</row>
    <row r="68" spans="1:3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</row>
    <row r="69" spans="1:3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</row>
    <row r="70" spans="1:3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</row>
    <row r="71" spans="1:3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</row>
    <row r="72" spans="1:3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</row>
    <row r="73" spans="1:3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</row>
    <row r="74" spans="1:3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</row>
    <row r="75" spans="1:3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</row>
    <row r="76" spans="1:3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</row>
    <row r="77" spans="1:3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</row>
    <row r="78" spans="1:3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</row>
    <row r="79" spans="1:3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</row>
    <row r="80" spans="1:39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</row>
    <row r="81" spans="1:39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</row>
    <row r="82" spans="1:39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</row>
    <row r="83" spans="1:39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</row>
    <row r="84" spans="1:39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</row>
    <row r="85" spans="1:39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</row>
    <row r="86" spans="1:39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</row>
    <row r="87" spans="1:39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</row>
    <row r="88" spans="1:39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</row>
    <row r="89" spans="1:3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</row>
    <row r="90" spans="1:39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</row>
    <row r="91" spans="1:39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</row>
    <row r="92" spans="1:39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</row>
    <row r="93" spans="1:39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</row>
    <row r="94" spans="1:39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</row>
    <row r="95" spans="1:39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</row>
    <row r="96" spans="1:39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</row>
    <row r="97" spans="1:39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</row>
    <row r="98" spans="1:39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</row>
    <row r="99" spans="1:3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</row>
    <row r="100" spans="1:39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</row>
    <row r="101" spans="1:39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</row>
    <row r="102" spans="1:39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</row>
    <row r="103" spans="1:39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</row>
    <row r="104" spans="1:39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</row>
    <row r="105" spans="1:39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</row>
    <row r="106" spans="1:39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</row>
    <row r="107" spans="1:39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</row>
    <row r="108" spans="1:39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</row>
    <row r="109" spans="1:3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</row>
    <row r="110" spans="1:39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</row>
    <row r="111" spans="1:39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</row>
    <row r="112" spans="1:39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</row>
    <row r="113" spans="1:39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</row>
    <row r="114" spans="1:39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</row>
    <row r="115" spans="1:39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</row>
    <row r="116" spans="1:39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</row>
    <row r="117" spans="1:39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</row>
    <row r="118" spans="1:39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</row>
    <row r="119" spans="1:3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</row>
    <row r="120" spans="1:39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</row>
    <row r="121" spans="1:39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</row>
    <row r="122" spans="1:39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</row>
    <row r="123" spans="1:39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</row>
    <row r="124" spans="1:39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</row>
    <row r="125" spans="1:39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spans="1:39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</row>
    <row r="127" spans="1:39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</row>
    <row r="128" spans="1:39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</row>
    <row r="129" spans="1:3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</row>
    <row r="130" spans="1:39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</row>
    <row r="131" spans="1:39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</row>
    <row r="132" spans="1:39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</row>
    <row r="133" spans="1:39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</row>
    <row r="134" spans="1:39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</row>
    <row r="135" spans="1:39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</row>
    <row r="136" spans="1:39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</row>
    <row r="137" spans="1:39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</row>
    <row r="138" spans="1:39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</row>
    <row r="139" spans="1: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</row>
    <row r="140" spans="1:39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</row>
    <row r="141" spans="1:39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</row>
    <row r="142" spans="1:39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spans="1:39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</row>
    <row r="144" spans="1:39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</row>
    <row r="145" spans="1:39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</row>
    <row r="146" spans="1:39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</row>
    <row r="147" spans="1:39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</row>
    <row r="148" spans="1:39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</row>
    <row r="149" spans="1:3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</row>
    <row r="150" spans="1:39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</row>
    <row r="151" spans="1:39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</row>
    <row r="152" spans="1:39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</row>
    <row r="153" spans="1:39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</row>
    <row r="154" spans="1:39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</row>
    <row r="155" spans="1:39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</row>
    <row r="156" spans="1:39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</row>
    <row r="157" spans="1:39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</row>
    <row r="158" spans="1:39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</row>
    <row r="159" spans="1:3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</row>
    <row r="160" spans="1:39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</row>
    <row r="161" spans="1:39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</row>
    <row r="162" spans="1:39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</row>
    <row r="163" spans="1:39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</row>
    <row r="164" spans="1:39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</row>
    <row r="165" spans="1:39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</row>
    <row r="166" spans="1:39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</row>
    <row r="167" spans="1:39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</row>
    <row r="168" spans="1:39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</row>
    <row r="169" spans="1:3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</row>
    <row r="170" spans="1:39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</row>
    <row r="171" spans="1:39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</row>
    <row r="172" spans="1:39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</row>
    <row r="173" spans="1:39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</row>
    <row r="174" spans="1:39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</row>
    <row r="175" spans="1:39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</row>
    <row r="176" spans="1:39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</row>
    <row r="177" spans="1:39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</row>
    <row r="178" spans="1:39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</row>
    <row r="179" spans="1:3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</row>
    <row r="180" spans="1:39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</row>
    <row r="181" spans="1:39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</row>
    <row r="182" spans="1:39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</row>
    <row r="183" spans="1:39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</row>
    <row r="184" spans="1:39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</row>
    <row r="185" spans="1:39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</row>
    <row r="186" spans="1:39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</row>
    <row r="187" spans="1:39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</row>
    <row r="188" spans="1:39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</row>
    <row r="189" spans="1:3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</row>
    <row r="190" spans="1:39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</row>
    <row r="191" spans="1:39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</row>
    <row r="192" spans="1:39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</row>
    <row r="193" spans="1:39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</row>
    <row r="194" spans="1:39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</row>
    <row r="195" spans="1:39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</row>
    <row r="196" spans="1:39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</row>
    <row r="197" spans="1:39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</row>
    <row r="198" spans="1:39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</row>
    <row r="199" spans="1:3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</row>
    <row r="200" spans="1:39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</row>
    <row r="201" spans="1:39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</row>
    <row r="202" spans="1:39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</row>
    <row r="203" spans="1:39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</row>
    <row r="204" spans="1:39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</row>
    <row r="205" spans="1:39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</row>
    <row r="206" spans="1:39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</row>
    <row r="207" spans="1:39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</row>
    <row r="208" spans="1:39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</row>
    <row r="209" spans="1:3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</row>
    <row r="210" spans="1:39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</row>
    <row r="211" spans="1:39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</row>
    <row r="212" spans="1:39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</row>
    <row r="213" spans="1:39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</row>
    <row r="214" spans="1:39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</row>
    <row r="215" spans="1:39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</row>
    <row r="216" spans="1:39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</row>
    <row r="217" spans="1:39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</row>
    <row r="218" spans="1:39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</row>
    <row r="219" spans="1:3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</row>
    <row r="220" spans="1:39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</row>
    <row r="221" spans="1:39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</row>
    <row r="222" spans="1:39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</row>
    <row r="223" spans="1:39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</row>
    <row r="224" spans="1:39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</row>
    <row r="225" spans="1:39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</row>
    <row r="226" spans="1:39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</row>
    <row r="227" spans="1:39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</row>
    <row r="228" spans="1:39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</row>
    <row r="229" spans="1:3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</row>
    <row r="230" spans="1:39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</row>
    <row r="231" spans="1:39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</row>
    <row r="232" spans="1:39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</row>
    <row r="233" spans="1:39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</row>
    <row r="234" spans="1:39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</row>
    <row r="235" spans="1:39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</row>
    <row r="236" spans="1:39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</row>
    <row r="237" spans="1:39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</row>
    <row r="238" spans="1:39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</row>
    <row r="239" spans="1: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</row>
    <row r="240" spans="1:39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</row>
    <row r="241" spans="1:39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</row>
    <row r="242" spans="1:39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</row>
    <row r="243" spans="1:39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</row>
    <row r="244" spans="1:39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</row>
    <row r="245" spans="1:39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</row>
    <row r="246" spans="1:39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</row>
    <row r="247" spans="1:39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</row>
    <row r="248" spans="1:39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</row>
    <row r="249" spans="1:3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</row>
    <row r="250" spans="1:39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</row>
    <row r="251" spans="1:39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</row>
    <row r="252" spans="1:39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</row>
    <row r="253" spans="1:39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</row>
    <row r="254" spans="1:39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</row>
    <row r="255" spans="1:39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</row>
    <row r="256" spans="1:39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</row>
    <row r="257" spans="1:39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</row>
    <row r="258" spans="1:39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</row>
    <row r="259" spans="1:3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</row>
    <row r="260" spans="1:39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</row>
    <row r="261" spans="1:39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</row>
    <row r="262" spans="1:39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</row>
    <row r="263" spans="1:39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</row>
    <row r="264" spans="1:39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</row>
    <row r="265" spans="1:39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</row>
    <row r="266" spans="1:39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</row>
    <row r="267" spans="1:39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</row>
    <row r="268" spans="1:39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</row>
    <row r="269" spans="1:3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</row>
    <row r="270" spans="1:39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</row>
    <row r="271" spans="1:39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</row>
    <row r="272" spans="1:39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</row>
    <row r="273" spans="1:39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</row>
    <row r="274" spans="1:39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</row>
    <row r="275" spans="1:39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</row>
    <row r="276" spans="1:39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</row>
    <row r="277" spans="1:39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</row>
    <row r="278" spans="1:39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</row>
    <row r="279" spans="1:3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</row>
    <row r="280" spans="1:39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</row>
    <row r="281" spans="1:39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</row>
    <row r="282" spans="1:39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</row>
    <row r="283" spans="1:39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</row>
    <row r="284" spans="1:39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</row>
    <row r="285" spans="1:39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</row>
    <row r="286" spans="1:39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</row>
    <row r="287" spans="1:39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</row>
    <row r="288" spans="1:39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</row>
    <row r="289" spans="1:3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</row>
    <row r="290" spans="1:39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</row>
    <row r="291" spans="1:39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</row>
    <row r="292" spans="1:39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</row>
    <row r="293" spans="1:39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</row>
    <row r="294" spans="1:39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</row>
  </sheetData>
  <sortState xmlns:xlrd2="http://schemas.microsoft.com/office/spreadsheetml/2017/richdata2" ref="B15:D22">
    <sortCondition descending="1" ref="D15:D22"/>
  </sortState>
  <pageMargins left="0.75" right="0.75" top="1" bottom="1" header="0.5" footer="0.5"/>
  <pageSetup scale="3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FDB27-C05F-477A-A6F0-23817CD84211}">
  <sheetPr codeName="Sheet34">
    <tabColor rgb="FF002060"/>
  </sheetPr>
  <dimension ref="B5:B8"/>
  <sheetViews>
    <sheetView showGridLines="0" zoomScale="130" zoomScaleNormal="130" zoomScaleSheetLayoutView="130" workbookViewId="0"/>
  </sheetViews>
  <sheetFormatPr baseColWidth="10" defaultColWidth="8.6640625" defaultRowHeight="14"/>
  <cols>
    <col min="1" max="1" width="1.6640625" style="285" customWidth="1"/>
    <col min="2" max="2" width="74.33203125" style="285" customWidth="1"/>
    <col min="3" max="16384" width="8.6640625" style="285"/>
  </cols>
  <sheetData>
    <row r="5" spans="2:2" ht="30">
      <c r="B5" s="284" t="s">
        <v>1416</v>
      </c>
    </row>
    <row r="6" spans="2:2" ht="30">
      <c r="B6" s="284"/>
    </row>
    <row r="8" spans="2:2" ht="21">
      <c r="B8" s="286">
        <f ca="1">TODAY()</f>
        <v>45106</v>
      </c>
    </row>
  </sheetData>
  <pageMargins left="0.7" right="0.7" top="0.75" bottom="0.75" header="0.3" footer="0.3"/>
  <pageSetup scale="6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FE89-4878-489A-AF82-5BC4D9CD6D47}">
  <sheetPr codeName="Sheet22"/>
  <dimension ref="A1:AS897"/>
  <sheetViews>
    <sheetView showGridLines="0" topLeftCell="A9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13" width="15.5" customWidth="1"/>
    <col min="14" max="18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5" s="78" customFormat="1" ht="18">
      <c r="A2" s="77"/>
      <c r="B2" s="84" t="s">
        <v>472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</row>
    <row r="5" spans="1:45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</row>
    <row r="6" spans="1:45">
      <c r="A6" s="49"/>
      <c r="B6" s="136" t="s">
        <v>473</v>
      </c>
      <c r="C6" s="59" t="s">
        <v>498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</row>
    <row r="7" spans="1:45" ht="16" thickBot="1">
      <c r="A7" s="49"/>
      <c r="B7" s="137" t="s">
        <v>474</v>
      </c>
      <c r="C7" s="56" t="s">
        <v>499</v>
      </c>
      <c r="D7" s="56"/>
      <c r="E7" s="56"/>
      <c r="F7" s="55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</row>
    <row r="8" spans="1:45">
      <c r="A8" s="49"/>
      <c r="B8" s="49"/>
      <c r="C8" s="156" t="s">
        <v>500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</row>
    <row r="9" spans="1:45">
      <c r="A9" s="49"/>
      <c r="B9" s="49" t="s">
        <v>501</v>
      </c>
      <c r="C9" s="49"/>
      <c r="D9" s="49"/>
      <c r="E9" s="49"/>
      <c r="F9" s="49"/>
      <c r="J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</row>
    <row r="10" spans="1:45">
      <c r="A10" s="49"/>
      <c r="B10" s="49" t="s">
        <v>503</v>
      </c>
      <c r="C10" s="49"/>
      <c r="D10" s="49"/>
      <c r="E10" s="49"/>
      <c r="F10" s="49"/>
      <c r="J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</row>
    <row r="11" spans="1:45">
      <c r="A11" s="49"/>
      <c r="B11" s="49" t="s">
        <v>502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</row>
    <row r="12" spans="1:45">
      <c r="A12" s="49"/>
      <c r="B12" s="49" t="s">
        <v>1473</v>
      </c>
      <c r="C12" s="49"/>
      <c r="D12" s="49"/>
      <c r="E12" s="49"/>
      <c r="F12" s="49"/>
      <c r="G12" s="49"/>
      <c r="H12" s="150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</row>
    <row r="13" spans="1:45">
      <c r="A13" s="49"/>
      <c r="B13" s="49" t="s">
        <v>1472</v>
      </c>
      <c r="C13" s="49"/>
      <c r="D13" s="49"/>
      <c r="E13" s="49"/>
      <c r="F13" s="49"/>
      <c r="G13" s="49"/>
      <c r="H13" s="150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</row>
    <row r="14" spans="1:45" ht="16" thickBot="1">
      <c r="A14" s="49"/>
      <c r="B14" s="49"/>
      <c r="C14" s="49"/>
      <c r="D14" s="49"/>
      <c r="E14" s="49"/>
      <c r="F14" s="49"/>
      <c r="G14" s="49"/>
      <c r="H14" s="15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</row>
    <row r="15" spans="1:45">
      <c r="A15" s="49"/>
      <c r="B15" s="256" t="s">
        <v>504</v>
      </c>
      <c r="C15" s="256" t="s">
        <v>505</v>
      </c>
      <c r="D15" s="283" t="s">
        <v>472</v>
      </c>
      <c r="E15" s="49"/>
      <c r="F15" s="49"/>
      <c r="G15" s="49"/>
      <c r="H15" s="15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6" thickBot="1">
      <c r="A16" s="49"/>
      <c r="B16" s="166">
        <v>8083418</v>
      </c>
      <c r="C16" s="87" t="s">
        <v>269</v>
      </c>
      <c r="D16" s="160"/>
      <c r="E16" s="49"/>
      <c r="F16" s="49"/>
      <c r="G16" s="49"/>
      <c r="H16" s="150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</row>
    <row r="17" spans="1:45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</row>
    <row r="18" spans="1:45" ht="14.5" customHeight="1">
      <c r="A18" s="49"/>
      <c r="B18" s="152" t="s">
        <v>373</v>
      </c>
      <c r="C18" s="152" t="s">
        <v>475</v>
      </c>
      <c r="D18" s="152" t="s">
        <v>476</v>
      </c>
      <c r="E18" s="152" t="s">
        <v>477</v>
      </c>
      <c r="F18" s="152" t="s">
        <v>369</v>
      </c>
      <c r="G18" s="152" t="s">
        <v>496</v>
      </c>
      <c r="H18" s="152" t="s">
        <v>195</v>
      </c>
      <c r="I18" s="204" t="s">
        <v>495</v>
      </c>
      <c r="J18" s="201" t="s">
        <v>478</v>
      </c>
      <c r="K18" s="201" t="s">
        <v>479</v>
      </c>
      <c r="L18" s="202" t="s">
        <v>269</v>
      </c>
      <c r="M18" s="203" t="s">
        <v>101</v>
      </c>
      <c r="N18" s="15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</row>
    <row r="19" spans="1:45" ht="14.5" customHeight="1">
      <c r="A19" s="49"/>
      <c r="B19" s="134">
        <v>44196</v>
      </c>
      <c r="C19" s="150">
        <v>2922429</v>
      </c>
      <c r="D19" s="153" t="s">
        <v>480</v>
      </c>
      <c r="E19" s="153" t="s">
        <v>481</v>
      </c>
      <c r="F19" s="153" t="s">
        <v>370</v>
      </c>
      <c r="G19" s="153" t="s">
        <v>482</v>
      </c>
      <c r="H19" s="153" t="s">
        <v>483</v>
      </c>
      <c r="I19" s="187">
        <v>31</v>
      </c>
      <c r="J19" s="188">
        <v>38.94</v>
      </c>
      <c r="K19" s="188">
        <v>60.356999999999999</v>
      </c>
      <c r="L19" s="154">
        <f>I19*J19</f>
        <v>1207.1399999999999</v>
      </c>
      <c r="M19" s="155">
        <f>L19-K19</f>
        <v>1146.7829999999999</v>
      </c>
      <c r="N19" s="151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</row>
    <row r="20" spans="1:45" ht="14.5" customHeight="1">
      <c r="A20" s="49"/>
      <c r="B20" s="134">
        <v>44105</v>
      </c>
      <c r="C20" s="150">
        <v>6745007</v>
      </c>
      <c r="D20" s="153" t="s">
        <v>484</v>
      </c>
      <c r="E20" s="153" t="s">
        <v>485</v>
      </c>
      <c r="F20" s="153" t="s">
        <v>371</v>
      </c>
      <c r="G20" s="153" t="s">
        <v>486</v>
      </c>
      <c r="H20" s="153" t="s">
        <v>483</v>
      </c>
      <c r="I20" s="187">
        <v>28</v>
      </c>
      <c r="J20" s="188">
        <v>208.16</v>
      </c>
      <c r="K20" s="188">
        <v>291.42399999999998</v>
      </c>
      <c r="L20" s="154">
        <f t="shared" ref="L20:L42" si="0">I20*J20</f>
        <v>5828.48</v>
      </c>
      <c r="M20" s="155">
        <f t="shared" ref="M20:M42" si="1">L20-K20</f>
        <v>5537.0559999999996</v>
      </c>
      <c r="N20" s="151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</row>
    <row r="21" spans="1:45" ht="14.5" customHeight="1">
      <c r="A21" s="49"/>
      <c r="B21" s="134">
        <v>44105</v>
      </c>
      <c r="C21" s="150">
        <v>9127690</v>
      </c>
      <c r="D21" s="153" t="s">
        <v>484</v>
      </c>
      <c r="E21" s="153" t="s">
        <v>481</v>
      </c>
      <c r="F21" s="153" t="s">
        <v>371</v>
      </c>
      <c r="G21" s="153" t="s">
        <v>486</v>
      </c>
      <c r="H21" s="153" t="s">
        <v>483</v>
      </c>
      <c r="I21" s="187">
        <v>31</v>
      </c>
      <c r="J21" s="188">
        <v>8.69</v>
      </c>
      <c r="K21" s="188">
        <v>13.4695</v>
      </c>
      <c r="L21" s="154">
        <f t="shared" si="0"/>
        <v>269.39</v>
      </c>
      <c r="M21" s="155">
        <f t="shared" si="1"/>
        <v>255.92049999999998</v>
      </c>
      <c r="N21" s="151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</row>
    <row r="22" spans="1:45" ht="14.5" customHeight="1">
      <c r="A22" s="49"/>
      <c r="B22" s="134">
        <v>43656</v>
      </c>
      <c r="C22" s="150">
        <v>9546559</v>
      </c>
      <c r="D22" s="153" t="s">
        <v>484</v>
      </c>
      <c r="E22" s="153" t="s">
        <v>481</v>
      </c>
      <c r="F22" s="153" t="s">
        <v>371</v>
      </c>
      <c r="G22" s="153" t="s">
        <v>487</v>
      </c>
      <c r="H22" s="153" t="s">
        <v>488</v>
      </c>
      <c r="I22" s="187">
        <v>26</v>
      </c>
      <c r="J22" s="188">
        <v>195.99</v>
      </c>
      <c r="K22" s="188">
        <v>254.78700000000001</v>
      </c>
      <c r="L22" s="154">
        <f t="shared" si="0"/>
        <v>5095.74</v>
      </c>
      <c r="M22" s="155">
        <f t="shared" si="1"/>
        <v>4840.9529999999995</v>
      </c>
      <c r="N22" s="151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</row>
    <row r="23" spans="1:45" ht="14.5" customHeight="1">
      <c r="A23" s="49"/>
      <c r="B23" s="134">
        <v>43340</v>
      </c>
      <c r="C23" s="150">
        <v>5436175</v>
      </c>
      <c r="D23" s="153" t="s">
        <v>489</v>
      </c>
      <c r="E23" s="153" t="s">
        <v>481</v>
      </c>
      <c r="F23" s="153" t="s">
        <v>370</v>
      </c>
      <c r="G23" s="153" t="s">
        <v>486</v>
      </c>
      <c r="H23" s="153" t="s">
        <v>483</v>
      </c>
      <c r="I23" s="187">
        <v>16</v>
      </c>
      <c r="J23" s="188">
        <v>21.78</v>
      </c>
      <c r="K23" s="188">
        <v>17.424000000000003</v>
      </c>
      <c r="L23" s="154">
        <f t="shared" si="0"/>
        <v>348.48</v>
      </c>
      <c r="M23" s="155">
        <f t="shared" si="1"/>
        <v>331.05600000000004</v>
      </c>
      <c r="N23" s="151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</row>
    <row r="24" spans="1:45" ht="14.5" customHeight="1">
      <c r="A24" s="49"/>
      <c r="B24" s="134">
        <v>43340</v>
      </c>
      <c r="C24" s="150">
        <v>1010967</v>
      </c>
      <c r="D24" s="153" t="s">
        <v>489</v>
      </c>
      <c r="E24" s="153" t="s">
        <v>481</v>
      </c>
      <c r="F24" s="153" t="s">
        <v>372</v>
      </c>
      <c r="G24" s="153" t="s">
        <v>486</v>
      </c>
      <c r="H24" s="153" t="s">
        <v>490</v>
      </c>
      <c r="I24" s="187">
        <v>30</v>
      </c>
      <c r="J24" s="188">
        <v>6.64</v>
      </c>
      <c r="K24" s="188">
        <v>9.9600000000000009</v>
      </c>
      <c r="L24" s="154">
        <f t="shared" si="0"/>
        <v>199.2</v>
      </c>
      <c r="M24" s="155">
        <f t="shared" si="1"/>
        <v>189.23999999999998</v>
      </c>
      <c r="N24" s="151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</row>
    <row r="25" spans="1:45" ht="14.5" customHeight="1">
      <c r="A25" s="49"/>
      <c r="B25" s="134">
        <v>43633</v>
      </c>
      <c r="C25" s="150">
        <v>8929877</v>
      </c>
      <c r="D25" s="153" t="s">
        <v>484</v>
      </c>
      <c r="E25" s="153" t="s">
        <v>481</v>
      </c>
      <c r="F25" s="153" t="s">
        <v>371</v>
      </c>
      <c r="G25" s="153" t="s">
        <v>487</v>
      </c>
      <c r="H25" s="153" t="s">
        <v>483</v>
      </c>
      <c r="I25" s="187">
        <v>5</v>
      </c>
      <c r="J25" s="188">
        <v>7.3</v>
      </c>
      <c r="K25" s="188">
        <v>1.8250000000000002</v>
      </c>
      <c r="L25" s="154">
        <f t="shared" si="0"/>
        <v>36.5</v>
      </c>
      <c r="M25" s="155">
        <f t="shared" si="1"/>
        <v>34.674999999999997</v>
      </c>
      <c r="N25" s="151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</row>
    <row r="26" spans="1:45" ht="14.5" customHeight="1">
      <c r="A26" s="49"/>
      <c r="B26" s="134">
        <v>43633</v>
      </c>
      <c r="C26" s="150">
        <v>6473081</v>
      </c>
      <c r="D26" s="153" t="s">
        <v>484</v>
      </c>
      <c r="E26" s="153" t="s">
        <v>481</v>
      </c>
      <c r="F26" s="153" t="s">
        <v>370</v>
      </c>
      <c r="G26" s="153" t="s">
        <v>487</v>
      </c>
      <c r="H26" s="153" t="s">
        <v>483</v>
      </c>
      <c r="I26" s="187">
        <v>10</v>
      </c>
      <c r="J26" s="188">
        <v>42.76</v>
      </c>
      <c r="K26" s="188">
        <v>21.38</v>
      </c>
      <c r="L26" s="154">
        <f t="shared" si="0"/>
        <v>427.59999999999997</v>
      </c>
      <c r="M26" s="155">
        <f t="shared" si="1"/>
        <v>406.21999999999997</v>
      </c>
      <c r="N26" s="151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</row>
    <row r="27" spans="1:45" ht="14.5" customHeight="1">
      <c r="A27" s="49"/>
      <c r="B27" s="134">
        <v>43548</v>
      </c>
      <c r="C27" s="150">
        <v>3734736</v>
      </c>
      <c r="D27" s="153" t="s">
        <v>484</v>
      </c>
      <c r="E27" s="153" t="s">
        <v>491</v>
      </c>
      <c r="F27" s="153" t="s">
        <v>370</v>
      </c>
      <c r="G27" s="153" t="s">
        <v>487</v>
      </c>
      <c r="H27" s="153" t="s">
        <v>483</v>
      </c>
      <c r="I27" s="187">
        <v>7</v>
      </c>
      <c r="J27" s="188">
        <v>138.13999999999999</v>
      </c>
      <c r="K27" s="188">
        <v>48.348999999999997</v>
      </c>
      <c r="L27" s="154">
        <f t="shared" si="0"/>
        <v>966.9799999999999</v>
      </c>
      <c r="M27" s="155">
        <f t="shared" si="1"/>
        <v>918.63099999999986</v>
      </c>
      <c r="N27" s="151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</row>
    <row r="28" spans="1:45" ht="14.5" customHeight="1">
      <c r="A28" s="49"/>
      <c r="B28" s="134">
        <v>43157</v>
      </c>
      <c r="C28" s="150">
        <v>3198155</v>
      </c>
      <c r="D28" s="153" t="s">
        <v>480</v>
      </c>
      <c r="E28" s="153" t="s">
        <v>481</v>
      </c>
      <c r="F28" s="153" t="s">
        <v>371</v>
      </c>
      <c r="G28" s="153" t="s">
        <v>492</v>
      </c>
      <c r="H28" s="153" t="s">
        <v>483</v>
      </c>
      <c r="I28" s="187">
        <v>33</v>
      </c>
      <c r="J28" s="188">
        <v>4.9800000000000004</v>
      </c>
      <c r="K28" s="188">
        <v>8.2170000000000005</v>
      </c>
      <c r="L28" s="154">
        <f t="shared" si="0"/>
        <v>164.34</v>
      </c>
      <c r="M28" s="155">
        <f t="shared" si="1"/>
        <v>156.12299999999999</v>
      </c>
      <c r="N28" s="151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</row>
    <row r="29" spans="1:45">
      <c r="A29" s="49"/>
      <c r="B29" s="134">
        <v>43427</v>
      </c>
      <c r="C29" s="150">
        <v>9367443</v>
      </c>
      <c r="D29" s="153" t="s">
        <v>493</v>
      </c>
      <c r="E29" s="153" t="s">
        <v>481</v>
      </c>
      <c r="F29" s="153" t="s">
        <v>372</v>
      </c>
      <c r="G29" s="153" t="s">
        <v>492</v>
      </c>
      <c r="H29" s="153" t="s">
        <v>483</v>
      </c>
      <c r="I29" s="187">
        <v>27</v>
      </c>
      <c r="J29" s="188">
        <v>4.28</v>
      </c>
      <c r="K29" s="188">
        <v>5.7780000000000005</v>
      </c>
      <c r="L29" s="154">
        <f t="shared" si="0"/>
        <v>115.56</v>
      </c>
      <c r="M29" s="155">
        <f t="shared" si="1"/>
        <v>109.782</v>
      </c>
      <c r="N29" s="151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</row>
    <row r="30" spans="1:45">
      <c r="A30" s="49"/>
      <c r="B30" s="134">
        <v>43427</v>
      </c>
      <c r="C30" s="150">
        <v>1607038</v>
      </c>
      <c r="D30" s="153" t="s">
        <v>493</v>
      </c>
      <c r="E30" s="153" t="s">
        <v>481</v>
      </c>
      <c r="F30" s="153" t="s">
        <v>372</v>
      </c>
      <c r="G30" s="153" t="s">
        <v>492</v>
      </c>
      <c r="H30" s="153" t="s">
        <v>483</v>
      </c>
      <c r="I30" s="187">
        <v>25</v>
      </c>
      <c r="J30" s="188">
        <v>3.95</v>
      </c>
      <c r="K30" s="188">
        <v>4.9375</v>
      </c>
      <c r="L30" s="154">
        <f t="shared" si="0"/>
        <v>98.75</v>
      </c>
      <c r="M30" s="155">
        <f t="shared" si="1"/>
        <v>93.8125</v>
      </c>
      <c r="N30" s="151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</row>
    <row r="31" spans="1:45" ht="16" thickBot="1">
      <c r="A31" s="49"/>
      <c r="B31" s="134">
        <v>43990</v>
      </c>
      <c r="C31" s="150">
        <v>7795664</v>
      </c>
      <c r="D31" s="153" t="s">
        <v>489</v>
      </c>
      <c r="E31" s="153" t="s">
        <v>481</v>
      </c>
      <c r="F31" s="153" t="s">
        <v>370</v>
      </c>
      <c r="G31" s="153" t="s">
        <v>492</v>
      </c>
      <c r="H31" s="153" t="s">
        <v>483</v>
      </c>
      <c r="I31" s="187">
        <v>33</v>
      </c>
      <c r="J31" s="188">
        <v>21.78</v>
      </c>
      <c r="K31" s="188">
        <v>35.937000000000005</v>
      </c>
      <c r="L31" s="154">
        <f t="shared" si="0"/>
        <v>718.74</v>
      </c>
      <c r="M31" s="155">
        <f t="shared" si="1"/>
        <v>682.803</v>
      </c>
      <c r="N31" s="151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</row>
    <row r="32" spans="1:45" ht="16" thickBot="1">
      <c r="A32" s="49"/>
      <c r="B32" s="134">
        <v>43990</v>
      </c>
      <c r="C32" s="150">
        <v>8083418</v>
      </c>
      <c r="D32" s="153" t="s">
        <v>489</v>
      </c>
      <c r="E32" s="153" t="s">
        <v>481</v>
      </c>
      <c r="F32" s="153" t="s">
        <v>372</v>
      </c>
      <c r="G32" s="153" t="s">
        <v>492</v>
      </c>
      <c r="H32" s="153" t="s">
        <v>488</v>
      </c>
      <c r="I32" s="187">
        <v>32</v>
      </c>
      <c r="J32" s="188">
        <v>47.98</v>
      </c>
      <c r="K32" s="188">
        <v>76.768000000000001</v>
      </c>
      <c r="L32" s="324">
        <f t="shared" si="0"/>
        <v>1535.36</v>
      </c>
      <c r="M32" s="155">
        <f t="shared" si="1"/>
        <v>1458.5919999999999</v>
      </c>
      <c r="N32" s="151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</row>
    <row r="33" spans="1:45">
      <c r="A33" s="49"/>
      <c r="B33" s="134">
        <v>44047</v>
      </c>
      <c r="C33" s="150">
        <v>2119747</v>
      </c>
      <c r="D33" s="153" t="s">
        <v>489</v>
      </c>
      <c r="E33" s="153" t="s">
        <v>481</v>
      </c>
      <c r="F33" s="153" t="s">
        <v>497</v>
      </c>
      <c r="G33" s="153" t="s">
        <v>482</v>
      </c>
      <c r="H33" s="153" t="s">
        <v>483</v>
      </c>
      <c r="I33" s="187">
        <v>21</v>
      </c>
      <c r="J33" s="188">
        <v>5.28</v>
      </c>
      <c r="K33" s="188">
        <v>5.5440000000000005</v>
      </c>
      <c r="L33" s="154">
        <f t="shared" si="0"/>
        <v>110.88000000000001</v>
      </c>
      <c r="M33" s="155">
        <f t="shared" si="1"/>
        <v>105.33600000000001</v>
      </c>
      <c r="N33" s="151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</row>
    <row r="34" spans="1:45">
      <c r="A34" s="49"/>
      <c r="B34" s="134">
        <v>43615</v>
      </c>
      <c r="C34" s="150">
        <v>1109393</v>
      </c>
      <c r="D34" s="153" t="s">
        <v>493</v>
      </c>
      <c r="E34" s="153" t="s">
        <v>481</v>
      </c>
      <c r="F34" s="153" t="s">
        <v>371</v>
      </c>
      <c r="G34" s="153" t="s">
        <v>492</v>
      </c>
      <c r="H34" s="153" t="s">
        <v>490</v>
      </c>
      <c r="I34" s="187">
        <v>21</v>
      </c>
      <c r="J34" s="188">
        <v>39.89</v>
      </c>
      <c r="K34" s="188">
        <v>41.884500000000003</v>
      </c>
      <c r="L34" s="154">
        <f t="shared" si="0"/>
        <v>837.69</v>
      </c>
      <c r="M34" s="155">
        <f t="shared" si="1"/>
        <v>795.80550000000005</v>
      </c>
      <c r="N34" s="151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</row>
    <row r="35" spans="1:45">
      <c r="A35" s="49"/>
      <c r="B35" s="134">
        <v>43064</v>
      </c>
      <c r="C35" s="150">
        <v>6417201</v>
      </c>
      <c r="D35" s="153" t="s">
        <v>489</v>
      </c>
      <c r="E35" s="153" t="s">
        <v>481</v>
      </c>
      <c r="F35" s="153" t="s">
        <v>370</v>
      </c>
      <c r="G35" s="153" t="s">
        <v>482</v>
      </c>
      <c r="H35" s="153" t="s">
        <v>483</v>
      </c>
      <c r="I35" s="187">
        <v>12</v>
      </c>
      <c r="J35" s="188">
        <v>15.74</v>
      </c>
      <c r="K35" s="188">
        <v>9.4440000000000008</v>
      </c>
      <c r="L35" s="154">
        <f t="shared" si="0"/>
        <v>188.88</v>
      </c>
      <c r="M35" s="155">
        <f t="shared" si="1"/>
        <v>179.43600000000001</v>
      </c>
      <c r="N35" s="151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</row>
    <row r="36" spans="1:45">
      <c r="A36" s="49"/>
      <c r="B36" s="134">
        <v>43875</v>
      </c>
      <c r="C36" s="150">
        <v>8493894</v>
      </c>
      <c r="D36" s="153" t="s">
        <v>494</v>
      </c>
      <c r="E36" s="153" t="s">
        <v>485</v>
      </c>
      <c r="F36" s="153" t="s">
        <v>372</v>
      </c>
      <c r="G36" s="153" t="s">
        <v>492</v>
      </c>
      <c r="H36" s="153" t="s">
        <v>490</v>
      </c>
      <c r="I36" s="187">
        <v>32</v>
      </c>
      <c r="J36" s="188">
        <v>100.98</v>
      </c>
      <c r="K36" s="188">
        <v>161.56800000000001</v>
      </c>
      <c r="L36" s="154">
        <f t="shared" si="0"/>
        <v>3231.36</v>
      </c>
      <c r="M36" s="155">
        <f t="shared" si="1"/>
        <v>3069.7919999999999</v>
      </c>
      <c r="N36" s="151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</row>
    <row r="37" spans="1:45">
      <c r="A37" s="49"/>
      <c r="B37" s="134">
        <v>43875</v>
      </c>
      <c r="C37" s="150">
        <v>9776378</v>
      </c>
      <c r="D37" s="153" t="s">
        <v>494</v>
      </c>
      <c r="E37" s="153" t="s">
        <v>481</v>
      </c>
      <c r="F37" s="153" t="s">
        <v>371</v>
      </c>
      <c r="G37" s="153" t="s">
        <v>492</v>
      </c>
      <c r="H37" s="153" t="s">
        <v>490</v>
      </c>
      <c r="I37" s="187">
        <v>15</v>
      </c>
      <c r="J37" s="188">
        <v>71.37</v>
      </c>
      <c r="K37" s="188">
        <v>53.527500000000011</v>
      </c>
      <c r="L37" s="154">
        <f t="shared" si="0"/>
        <v>1070.5500000000002</v>
      </c>
      <c r="M37" s="155">
        <f t="shared" si="1"/>
        <v>1017.0225000000002</v>
      </c>
      <c r="N37" s="151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</row>
    <row r="38" spans="1:45">
      <c r="A38" s="49"/>
      <c r="B38" s="134">
        <v>43936</v>
      </c>
      <c r="C38" s="150">
        <v>6351031</v>
      </c>
      <c r="D38" s="153" t="s">
        <v>480</v>
      </c>
      <c r="E38" s="153" t="s">
        <v>481</v>
      </c>
      <c r="F38" s="153" t="s">
        <v>370</v>
      </c>
      <c r="G38" s="153" t="s">
        <v>487</v>
      </c>
      <c r="H38" s="153" t="s">
        <v>488</v>
      </c>
      <c r="I38" s="187">
        <v>6</v>
      </c>
      <c r="J38" s="188">
        <v>65.989999999999995</v>
      </c>
      <c r="K38" s="188">
        <v>19.796999999999997</v>
      </c>
      <c r="L38" s="154">
        <f t="shared" si="0"/>
        <v>395.93999999999994</v>
      </c>
      <c r="M38" s="155">
        <f t="shared" si="1"/>
        <v>376.14299999999992</v>
      </c>
      <c r="N38" s="151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</row>
    <row r="39" spans="1:45">
      <c r="A39" s="49"/>
      <c r="B39" s="134">
        <v>43936</v>
      </c>
      <c r="C39" s="150">
        <v>8435213</v>
      </c>
      <c r="D39" s="153" t="s">
        <v>480</v>
      </c>
      <c r="E39" s="153" t="s">
        <v>481</v>
      </c>
      <c r="F39" s="153" t="s">
        <v>370</v>
      </c>
      <c r="G39" s="153" t="s">
        <v>487</v>
      </c>
      <c r="H39" s="153" t="s">
        <v>488</v>
      </c>
      <c r="I39" s="187">
        <v>19</v>
      </c>
      <c r="J39" s="188">
        <v>155.99</v>
      </c>
      <c r="K39" s="188">
        <v>148.19050000000001</v>
      </c>
      <c r="L39" s="154">
        <f t="shared" si="0"/>
        <v>2963.8100000000004</v>
      </c>
      <c r="M39" s="155">
        <f t="shared" si="1"/>
        <v>2815.6195000000002</v>
      </c>
      <c r="N39" s="151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</row>
    <row r="40" spans="1:45">
      <c r="A40" s="49"/>
      <c r="B40" s="134">
        <v>43171</v>
      </c>
      <c r="C40" s="150">
        <v>2131858</v>
      </c>
      <c r="D40" s="153" t="s">
        <v>489</v>
      </c>
      <c r="E40" s="153" t="s">
        <v>491</v>
      </c>
      <c r="F40" s="153" t="s">
        <v>371</v>
      </c>
      <c r="G40" s="153" t="s">
        <v>486</v>
      </c>
      <c r="H40" s="153" t="s">
        <v>483</v>
      </c>
      <c r="I40" s="187">
        <v>19</v>
      </c>
      <c r="J40" s="188">
        <v>3.69</v>
      </c>
      <c r="K40" s="188">
        <v>3.5055000000000001</v>
      </c>
      <c r="L40" s="154">
        <f t="shared" si="0"/>
        <v>70.11</v>
      </c>
      <c r="M40" s="155">
        <f t="shared" si="1"/>
        <v>66.604500000000002</v>
      </c>
      <c r="N40" s="151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</row>
    <row r="41" spans="1:45">
      <c r="A41" s="49"/>
      <c r="B41" s="134">
        <v>43171</v>
      </c>
      <c r="C41" s="150">
        <v>7634165</v>
      </c>
      <c r="D41" s="153" t="s">
        <v>489</v>
      </c>
      <c r="E41" s="153" t="s">
        <v>481</v>
      </c>
      <c r="F41" s="153" t="s">
        <v>372</v>
      </c>
      <c r="G41" s="153" t="s">
        <v>486</v>
      </c>
      <c r="H41" s="153" t="s">
        <v>483</v>
      </c>
      <c r="I41" s="187">
        <v>15</v>
      </c>
      <c r="J41" s="188">
        <v>12</v>
      </c>
      <c r="K41" s="188">
        <v>9</v>
      </c>
      <c r="L41" s="154">
        <f t="shared" si="0"/>
        <v>180</v>
      </c>
      <c r="M41" s="155">
        <f t="shared" si="1"/>
        <v>171</v>
      </c>
      <c r="N41" s="151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</row>
    <row r="42" spans="1:45">
      <c r="A42" s="49"/>
      <c r="B42" s="134">
        <v>43533</v>
      </c>
      <c r="C42" s="150">
        <v>6341653</v>
      </c>
      <c r="D42" s="153" t="s">
        <v>480</v>
      </c>
      <c r="E42" s="153" t="s">
        <v>481</v>
      </c>
      <c r="F42" s="153" t="s">
        <v>372</v>
      </c>
      <c r="G42" s="153" t="s">
        <v>487</v>
      </c>
      <c r="H42" s="153" t="s">
        <v>483</v>
      </c>
      <c r="I42" s="187">
        <v>15</v>
      </c>
      <c r="J42" s="188">
        <v>15.99</v>
      </c>
      <c r="K42" s="189">
        <v>11.9925</v>
      </c>
      <c r="L42" s="154">
        <f t="shared" si="0"/>
        <v>239.85</v>
      </c>
      <c r="M42" s="155">
        <f t="shared" si="1"/>
        <v>227.85749999999999</v>
      </c>
      <c r="N42" s="151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</row>
    <row r="43" spans="1:45" ht="16" thickBot="1">
      <c r="A43" s="49"/>
      <c r="B43" s="54" t="s">
        <v>185</v>
      </c>
      <c r="C43" s="147"/>
      <c r="D43" s="147"/>
      <c r="E43" s="147"/>
      <c r="F43" s="147"/>
      <c r="G43" s="157"/>
      <c r="H43" s="54"/>
      <c r="I43" s="54"/>
      <c r="J43" s="54"/>
      <c r="K43" s="54"/>
      <c r="L43" s="158">
        <f>SUM(L19:L42)</f>
        <v>26301.329999999998</v>
      </c>
      <c r="M43" s="158">
        <f>SUM(M19:M42)</f>
        <v>24986.263499999997</v>
      </c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</row>
    <row r="44" spans="1:45">
      <c r="A44" s="49"/>
      <c r="B44" s="49"/>
      <c r="C44" s="138"/>
      <c r="D44" s="138"/>
      <c r="E44" s="138"/>
      <c r="F44" s="138"/>
      <c r="G44" s="13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</row>
    <row r="45" spans="1:45">
      <c r="A45" s="49"/>
      <c r="B45" s="49"/>
      <c r="C45" s="138"/>
      <c r="D45" s="138"/>
      <c r="E45" s="138"/>
      <c r="F45" s="138"/>
      <c r="G45" s="13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</row>
    <row r="46" spans="1:45">
      <c r="A46" s="49"/>
      <c r="B46" s="49"/>
      <c r="C46" s="138"/>
      <c r="D46" s="138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</row>
    <row r="47" spans="1:45">
      <c r="A47" s="49"/>
      <c r="B47" s="49"/>
      <c r="C47" s="138"/>
      <c r="D47" s="138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</row>
    <row r="48" spans="1:45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</row>
    <row r="49" spans="1:45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</row>
    <row r="50" spans="1:45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</row>
    <row r="51" spans="1:45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</row>
    <row r="52" spans="1:45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</row>
    <row r="53" spans="1:45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</row>
    <row r="54" spans="1:45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</row>
    <row r="55" spans="1:45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</row>
    <row r="56" spans="1:45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</row>
    <row r="57" spans="1:45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</row>
    <row r="58" spans="1:45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</row>
    <row r="59" spans="1:45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</row>
    <row r="60" spans="1:45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</row>
    <row r="61" spans="1:45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</row>
    <row r="62" spans="1:45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</row>
    <row r="63" spans="1:45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</row>
    <row r="64" spans="1:45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</row>
    <row r="65" spans="1:45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</row>
    <row r="66" spans="1:45">
      <c r="A66" s="49"/>
      <c r="B66" s="49"/>
      <c r="C66" s="138"/>
      <c r="D66" s="138"/>
      <c r="E66" s="138"/>
      <c r="F66" s="138"/>
      <c r="G66" s="13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</row>
    <row r="67" spans="1:45">
      <c r="A67" s="49"/>
      <c r="B67" s="49"/>
      <c r="C67" s="138"/>
      <c r="D67" s="138"/>
      <c r="E67" s="138"/>
      <c r="F67" s="138"/>
      <c r="G67" s="13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</row>
    <row r="68" spans="1:45">
      <c r="A68" s="49"/>
      <c r="B68" s="49"/>
      <c r="C68" s="138"/>
      <c r="D68" s="138"/>
      <c r="E68" s="138"/>
      <c r="F68" s="138"/>
      <c r="G68" s="13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</row>
    <row r="69" spans="1:4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</row>
    <row r="70" spans="1:4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</row>
    <row r="71" spans="1:4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</row>
    <row r="72" spans="1:4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</row>
    <row r="73" spans="1:4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</row>
    <row r="74" spans="1:4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</row>
    <row r="75" spans="1:4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</row>
    <row r="76" spans="1:4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</row>
    <row r="77" spans="1:4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</row>
    <row r="78" spans="1:4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</row>
    <row r="79" spans="1:4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</row>
    <row r="81" spans="1:4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</row>
    <row r="82" spans="1:4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</row>
    <row r="83" spans="1:4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</row>
    <row r="84" spans="1:4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</row>
    <row r="85" spans="1:4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</row>
    <row r="86" spans="1:4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</row>
    <row r="87" spans="1:4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</row>
    <row r="88" spans="1:4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</row>
    <row r="89" spans="1:4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</row>
    <row r="90" spans="1:4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</row>
    <row r="91" spans="1:4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</row>
    <row r="92" spans="1:4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</row>
    <row r="93" spans="1:4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</row>
    <row r="94" spans="1:4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</row>
    <row r="95" spans="1:4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</row>
    <row r="96" spans="1:4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</row>
    <row r="97" spans="1:4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</row>
    <row r="98" spans="1:4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</row>
    <row r="99" spans="1:4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</row>
    <row r="100" spans="1:4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</row>
    <row r="101" spans="1:4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</row>
    <row r="102" spans="1:4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</row>
    <row r="103" spans="1:4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</row>
    <row r="104" spans="1:4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</row>
    <row r="105" spans="1:4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</row>
    <row r="106" spans="1:4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</row>
    <row r="107" spans="1:4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</row>
    <row r="108" spans="1:4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</row>
    <row r="109" spans="1:4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</row>
    <row r="110" spans="1:4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</row>
    <row r="111" spans="1:4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</row>
    <row r="112" spans="1:4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</row>
    <row r="113" spans="1:4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</row>
    <row r="114" spans="1:4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</row>
    <row r="115" spans="1:4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</row>
    <row r="116" spans="1:4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</row>
    <row r="117" spans="1:4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</row>
    <row r="118" spans="1:4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</row>
    <row r="119" spans="1:4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</row>
    <row r="120" spans="1:4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</row>
    <row r="121" spans="1:4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</row>
    <row r="122" spans="1:4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</row>
    <row r="123" spans="1:4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</row>
    <row r="124" spans="1:4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</row>
    <row r="125" spans="1:4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</row>
    <row r="126" spans="1:4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</row>
    <row r="127" spans="1:4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</row>
    <row r="128" spans="1:4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</row>
    <row r="129" spans="1:4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</row>
    <row r="130" spans="1:4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</row>
    <row r="131" spans="1:4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</row>
    <row r="132" spans="1:4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</row>
    <row r="133" spans="1:4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</row>
    <row r="134" spans="1:4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</row>
    <row r="135" spans="1:4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</row>
    <row r="136" spans="1:4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</row>
    <row r="137" spans="1:4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</row>
    <row r="138" spans="1:4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</row>
    <row r="139" spans="1:4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</row>
    <row r="140" spans="1:4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</row>
    <row r="141" spans="1:4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</row>
    <row r="142" spans="1:4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</row>
    <row r="143" spans="1:4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</row>
    <row r="144" spans="1:4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</row>
    <row r="145" spans="1: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</row>
    <row r="146" spans="1:4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</row>
    <row r="147" spans="1:4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</row>
    <row r="148" spans="1:4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</row>
    <row r="149" spans="1:4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</row>
    <row r="150" spans="1:4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</row>
    <row r="151" spans="1:4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</row>
    <row r="152" spans="1:4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</row>
    <row r="153" spans="1:4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</row>
    <row r="154" spans="1:4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</row>
    <row r="155" spans="1:4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</row>
    <row r="156" spans="1:4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</row>
    <row r="157" spans="1:4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</row>
    <row r="158" spans="1:4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</row>
    <row r="159" spans="1:4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</row>
    <row r="160" spans="1:4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</row>
    <row r="161" spans="1:4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</row>
    <row r="162" spans="1:4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</row>
    <row r="163" spans="1:4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</row>
    <row r="164" spans="1:4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</row>
    <row r="165" spans="1:4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</row>
    <row r="166" spans="1:4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</row>
    <row r="167" spans="1:4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</row>
    <row r="168" spans="1:4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</row>
    <row r="169" spans="1:4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</row>
    <row r="170" spans="1:4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</row>
    <row r="171" spans="1:4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</row>
    <row r="172" spans="1:4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</row>
    <row r="173" spans="1:4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</row>
    <row r="174" spans="1:4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</row>
    <row r="175" spans="1:4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</row>
    <row r="176" spans="1:4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</row>
    <row r="177" spans="1:4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</row>
    <row r="178" spans="1:4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</row>
    <row r="179" spans="1:4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</row>
    <row r="180" spans="1:4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</row>
    <row r="181" spans="1:4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</row>
    <row r="182" spans="1:4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</row>
    <row r="183" spans="1:4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</row>
    <row r="184" spans="1:4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</row>
    <row r="185" spans="1:4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</row>
    <row r="186" spans="1:4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</row>
    <row r="187" spans="1:4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</row>
    <row r="188" spans="1:4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</row>
    <row r="189" spans="1:4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</row>
    <row r="190" spans="1:4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</row>
    <row r="191" spans="1:4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</row>
    <row r="192" spans="1:4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</row>
    <row r="193" spans="1:4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</row>
    <row r="194" spans="1:4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</row>
    <row r="195" spans="1:4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</row>
    <row r="196" spans="1:4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</row>
    <row r="197" spans="1:4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</row>
    <row r="198" spans="1:4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</row>
    <row r="199" spans="1:4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</row>
    <row r="200" spans="1:4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</row>
    <row r="201" spans="1:4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</row>
    <row r="202" spans="1:4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</row>
    <row r="203" spans="1:4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</row>
    <row r="204" spans="1:4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</row>
    <row r="205" spans="1:4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</row>
    <row r="206" spans="1:4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</row>
    <row r="207" spans="1:4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</row>
    <row r="208" spans="1:4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</row>
    <row r="209" spans="1:4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</row>
    <row r="210" spans="1:4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</row>
    <row r="211" spans="1:4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</row>
    <row r="212" spans="1:4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</row>
    <row r="213" spans="1:4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</row>
    <row r="214" spans="1:4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</row>
    <row r="215" spans="1:4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</row>
    <row r="216" spans="1:4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</row>
    <row r="217" spans="1:4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</row>
    <row r="218" spans="1:4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</row>
    <row r="219" spans="1:4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</row>
    <row r="220" spans="1:4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</row>
    <row r="221" spans="1:4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</row>
    <row r="222" spans="1:4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</row>
    <row r="223" spans="1:4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</row>
    <row r="224" spans="1:4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</row>
    <row r="225" spans="1:4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</row>
    <row r="226" spans="1:4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</row>
    <row r="227" spans="1:4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</row>
    <row r="228" spans="1:4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</row>
    <row r="229" spans="1:4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</row>
    <row r="230" spans="1:4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</row>
    <row r="231" spans="1:4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</row>
    <row r="232" spans="1:4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</row>
    <row r="233" spans="1:4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</row>
    <row r="234" spans="1:4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</row>
    <row r="235" spans="1:4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</row>
    <row r="236" spans="1:4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</row>
    <row r="237" spans="1:4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</row>
    <row r="238" spans="1:4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</row>
    <row r="239" spans="1:4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</row>
    <row r="240" spans="1:4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</row>
    <row r="241" spans="1:4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</row>
    <row r="242" spans="1:4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</row>
    <row r="243" spans="1:4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</row>
    <row r="244" spans="1:4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</row>
    <row r="245" spans="1: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</row>
    <row r="246" spans="1:4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</row>
    <row r="247" spans="1:4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</row>
    <row r="248" spans="1:4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</row>
    <row r="249" spans="1:4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</row>
    <row r="250" spans="1:4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</row>
    <row r="251" spans="1:4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</row>
    <row r="252" spans="1:4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</row>
    <row r="253" spans="1:4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</row>
    <row r="254" spans="1:4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</row>
    <row r="255" spans="1:4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</row>
    <row r="256" spans="1:4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</row>
    <row r="257" spans="1:4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</row>
    <row r="258" spans="1:4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</row>
    <row r="259" spans="1:4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</row>
    <row r="260" spans="1:4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</row>
    <row r="261" spans="1:4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</row>
    <row r="262" spans="1:4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</row>
    <row r="263" spans="1:4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</row>
    <row r="264" spans="1:4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</row>
    <row r="265" spans="1:4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</row>
    <row r="266" spans="1:4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</row>
    <row r="267" spans="1:4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</row>
    <row r="268" spans="1:4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</row>
    <row r="269" spans="1:4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</row>
    <row r="270" spans="1:4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</row>
    <row r="271" spans="1:4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</row>
    <row r="272" spans="1:4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</row>
    <row r="273" spans="1:4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</row>
    <row r="274" spans="1:4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</row>
    <row r="275" spans="1:4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</row>
    <row r="276" spans="1:4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</row>
    <row r="277" spans="1:4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</row>
    <row r="278" spans="1:4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</row>
    <row r="279" spans="1:4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</row>
    <row r="280" spans="1:4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</row>
    <row r="281" spans="1:4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</row>
    <row r="282" spans="1:4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</row>
    <row r="283" spans="1:4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</row>
    <row r="284" spans="1:4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</row>
    <row r="285" spans="1:4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</row>
    <row r="286" spans="1:4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</row>
    <row r="287" spans="1:4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</row>
    <row r="288" spans="1:4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</row>
    <row r="289" spans="1:4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</row>
    <row r="290" spans="1:4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</row>
    <row r="291" spans="1:4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</row>
    <row r="292" spans="1:4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</row>
    <row r="293" spans="1:4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</row>
    <row r="294" spans="1:4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</row>
    <row r="295" spans="1:4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</row>
    <row r="296" spans="1:45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</row>
    <row r="297" spans="1:45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</row>
    <row r="298" spans="1:45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</row>
    <row r="299" spans="1:45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</row>
    <row r="300" spans="1:45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</row>
    <row r="301" spans="1:45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</row>
    <row r="302" spans="1:45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</row>
    <row r="303" spans="1:45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</row>
    <row r="304" spans="1:45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</row>
    <row r="305" spans="2:45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</row>
    <row r="306" spans="2:45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</row>
    <row r="307" spans="2:45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</row>
    <row r="308" spans="2:45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</row>
    <row r="309" spans="2:45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</row>
    <row r="310" spans="2:45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</row>
    <row r="311" spans="2:45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</row>
    <row r="312" spans="2:45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</row>
    <row r="313" spans="2:45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</row>
    <row r="314" spans="2:45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</row>
    <row r="315" spans="2:45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</row>
    <row r="316" spans="2:45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</row>
    <row r="317" spans="2:45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</row>
    <row r="318" spans="2:45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</row>
    <row r="319" spans="2:45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</row>
    <row r="320" spans="2:45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</row>
    <row r="321" spans="2:45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</row>
    <row r="322" spans="2:45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</row>
    <row r="323" spans="2:45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</row>
    <row r="324" spans="2:45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</row>
    <row r="325" spans="2:45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</row>
    <row r="326" spans="2:45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</row>
    <row r="327" spans="2:45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</row>
    <row r="328" spans="2:45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</row>
    <row r="329" spans="2:45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</row>
    <row r="330" spans="2:45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</row>
    <row r="331" spans="2:45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</row>
    <row r="332" spans="2:45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</row>
    <row r="333" spans="2:45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</row>
    <row r="334" spans="2:45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</row>
    <row r="335" spans="2:45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</row>
    <row r="336" spans="2:45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</row>
    <row r="337" spans="2:45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</row>
    <row r="338" spans="2:45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</row>
    <row r="339" spans="2:45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</row>
    <row r="340" spans="2:45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</row>
    <row r="341" spans="2:45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</row>
    <row r="342" spans="2:45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</row>
    <row r="343" spans="2:45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</row>
    <row r="344" spans="2:45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</row>
    <row r="345" spans="2:45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</row>
    <row r="346" spans="2:45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</row>
    <row r="347" spans="2:45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</row>
    <row r="348" spans="2:45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</row>
    <row r="349" spans="2:45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</row>
    <row r="350" spans="2:45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</row>
    <row r="351" spans="2:45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</row>
    <row r="352" spans="2:45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</row>
    <row r="353" spans="2:45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</row>
    <row r="354" spans="2:45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</row>
    <row r="355" spans="2:45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</row>
    <row r="356" spans="2:45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</row>
    <row r="357" spans="2:45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</row>
    <row r="358" spans="2:45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</row>
    <row r="359" spans="2:45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</row>
    <row r="360" spans="2:45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</row>
    <row r="361" spans="2:45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</row>
    <row r="362" spans="2:45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</row>
    <row r="363" spans="2:45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</row>
    <row r="364" spans="2:45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</row>
    <row r="365" spans="2:45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</row>
    <row r="366" spans="2:45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</row>
    <row r="367" spans="2:45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</row>
    <row r="368" spans="2:45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</row>
    <row r="369" spans="2:45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</row>
    <row r="370" spans="2:45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</row>
    <row r="371" spans="2:45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</row>
    <row r="372" spans="2:45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</row>
    <row r="373" spans="2:45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</row>
    <row r="374" spans="2:45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</row>
    <row r="375" spans="2:45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</row>
    <row r="376" spans="2:45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</row>
    <row r="377" spans="2:45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</row>
    <row r="378" spans="2:45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</row>
    <row r="379" spans="2:45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</row>
    <row r="380" spans="2:45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</row>
    <row r="381" spans="2:45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</row>
    <row r="382" spans="2:45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</row>
    <row r="383" spans="2:45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</row>
    <row r="384" spans="2:45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</row>
    <row r="385" spans="2:45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</row>
    <row r="386" spans="2:45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</row>
    <row r="387" spans="2:45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</row>
    <row r="388" spans="2:45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</row>
    <row r="389" spans="2:45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</row>
    <row r="390" spans="2:45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</row>
    <row r="391" spans="2:45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</row>
    <row r="392" spans="2:45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</row>
    <row r="393" spans="2:45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</row>
    <row r="394" spans="2:45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</row>
    <row r="395" spans="2:45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</row>
    <row r="396" spans="2:45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</row>
    <row r="397" spans="2:45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</row>
    <row r="398" spans="2:45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</row>
    <row r="399" spans="2:45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</row>
    <row r="400" spans="2:45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</row>
    <row r="401" spans="2:45"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</row>
    <row r="402" spans="2:45"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</row>
    <row r="403" spans="2:45"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</row>
    <row r="404" spans="2:45"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</row>
    <row r="405" spans="2:45"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</row>
    <row r="406" spans="2:45"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</row>
    <row r="407" spans="2:45"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</row>
    <row r="408" spans="2:45"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</row>
    <row r="409" spans="2:45"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</row>
    <row r="410" spans="2:45"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</row>
    <row r="411" spans="2:45"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</row>
    <row r="412" spans="2:45"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</row>
    <row r="413" spans="2:45"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</row>
    <row r="414" spans="2:45"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</row>
    <row r="415" spans="2:45"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</row>
    <row r="416" spans="2:45"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</row>
    <row r="417" spans="2:45"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</row>
    <row r="418" spans="2:45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</row>
    <row r="419" spans="2:45"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</row>
    <row r="420" spans="2:45"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</row>
    <row r="421" spans="2:45"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</row>
    <row r="422" spans="2:45"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</row>
    <row r="423" spans="2:45"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</row>
    <row r="424" spans="2:45"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</row>
    <row r="425" spans="2:45"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</row>
    <row r="426" spans="2:45"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</row>
    <row r="427" spans="2:45"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</row>
    <row r="428" spans="2:45"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</row>
    <row r="429" spans="2:45"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</row>
    <row r="430" spans="2:45"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</row>
    <row r="431" spans="2:45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</row>
    <row r="432" spans="2:45"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</row>
    <row r="433" spans="2:45"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</row>
    <row r="434" spans="2:45"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</row>
    <row r="435" spans="2:45"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</row>
    <row r="436" spans="2:45"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</row>
    <row r="437" spans="2:45"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</row>
    <row r="438" spans="2:45"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</row>
    <row r="439" spans="2:45"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</row>
    <row r="440" spans="2:45"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</row>
    <row r="441" spans="2:45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</row>
    <row r="442" spans="2:45"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</row>
    <row r="443" spans="2:45"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</row>
    <row r="444" spans="2:45"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</row>
    <row r="445" spans="2:45"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</row>
    <row r="446" spans="2:45"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</row>
    <row r="447" spans="2:45"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</row>
    <row r="448" spans="2:45"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</row>
    <row r="449" spans="2:45"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</row>
    <row r="450" spans="2:45"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</row>
    <row r="451" spans="2:45"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</row>
    <row r="452" spans="2:45"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</row>
    <row r="453" spans="2:45"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</row>
    <row r="454" spans="2:45"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</row>
    <row r="455" spans="2:45"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</row>
    <row r="456" spans="2:45"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</row>
    <row r="457" spans="2:45"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</row>
    <row r="458" spans="2:45"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</row>
    <row r="459" spans="2:45"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</row>
    <row r="460" spans="2:45"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</row>
    <row r="461" spans="2:45"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</row>
    <row r="462" spans="2:45"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</row>
    <row r="463" spans="2:45"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</row>
    <row r="464" spans="2:45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</row>
    <row r="465" spans="2:45"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</row>
    <row r="466" spans="2:45"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</row>
    <row r="467" spans="2:45"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</row>
    <row r="468" spans="2:45"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</row>
    <row r="469" spans="2:45"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</row>
    <row r="470" spans="2:45"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</row>
    <row r="471" spans="2:45"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</row>
    <row r="472" spans="2:45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</row>
    <row r="473" spans="2:45"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</row>
    <row r="474" spans="2:45"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</row>
    <row r="475" spans="2:45"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</row>
    <row r="476" spans="2:45"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</row>
    <row r="477" spans="2:45"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</row>
    <row r="478" spans="2:45"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</row>
    <row r="479" spans="2:45"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</row>
    <row r="480" spans="2:45"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</row>
    <row r="481" spans="2:45"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</row>
    <row r="482" spans="2:45"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</row>
    <row r="483" spans="2:45"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</row>
    <row r="484" spans="2:45"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</row>
    <row r="485" spans="2:45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</row>
    <row r="486" spans="2:45"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</row>
    <row r="487" spans="2:45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</row>
    <row r="488" spans="2:45"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</row>
    <row r="489" spans="2:45"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</row>
    <row r="490" spans="2:45"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</row>
    <row r="491" spans="2:45"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</row>
    <row r="492" spans="2:45"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</row>
    <row r="493" spans="2:45"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</row>
    <row r="494" spans="2:45"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</row>
    <row r="495" spans="2:45"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</row>
    <row r="496" spans="2:45"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</row>
    <row r="497" spans="2:45"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</row>
    <row r="498" spans="2:45"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</row>
    <row r="499" spans="2:45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</row>
    <row r="500" spans="2:45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</row>
    <row r="501" spans="2:45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</row>
    <row r="502" spans="2:45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</row>
    <row r="503" spans="2:45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</row>
    <row r="504" spans="2:45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</row>
    <row r="505" spans="2:45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</row>
    <row r="506" spans="2:45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</row>
    <row r="507" spans="2:45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</row>
    <row r="508" spans="2:45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</row>
    <row r="509" spans="2:45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</row>
    <row r="510" spans="2:45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</row>
    <row r="511" spans="2:45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</row>
    <row r="512" spans="2:45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</row>
    <row r="513" spans="2:45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</row>
    <row r="514" spans="2:45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</row>
    <row r="515" spans="2:45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</row>
    <row r="516" spans="2:45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</row>
    <row r="517" spans="2:45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</row>
    <row r="518" spans="2:45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</row>
    <row r="519" spans="2:45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</row>
    <row r="520" spans="2:45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</row>
    <row r="521" spans="2:45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</row>
    <row r="522" spans="2:45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</row>
    <row r="523" spans="2:45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</row>
    <row r="524" spans="2:45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</row>
    <row r="525" spans="2:45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</row>
    <row r="526" spans="2:45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</row>
    <row r="527" spans="2:45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</row>
    <row r="528" spans="2:45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</row>
    <row r="529" spans="2:45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</row>
    <row r="530" spans="2:45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</row>
    <row r="531" spans="2:45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</row>
    <row r="532" spans="2:45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</row>
    <row r="533" spans="2:45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</row>
    <row r="534" spans="2:45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</row>
    <row r="535" spans="2:45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</row>
    <row r="536" spans="2:45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</row>
    <row r="537" spans="2:45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</row>
    <row r="538" spans="2:45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</row>
    <row r="539" spans="2:45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</row>
    <row r="540" spans="2:45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</row>
    <row r="541" spans="2:45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</row>
    <row r="542" spans="2:45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</row>
    <row r="543" spans="2:45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</row>
    <row r="544" spans="2:45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</row>
    <row r="545" spans="2:45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</row>
    <row r="546" spans="2:45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</row>
    <row r="547" spans="2:45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</row>
    <row r="548" spans="2:45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</row>
    <row r="549" spans="2:45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</row>
    <row r="550" spans="2:45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</row>
    <row r="551" spans="2:45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</row>
    <row r="552" spans="2:45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</row>
    <row r="553" spans="2:45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</row>
    <row r="554" spans="2:45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</row>
    <row r="555" spans="2:45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</row>
    <row r="556" spans="2:45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</row>
    <row r="557" spans="2:45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</row>
    <row r="558" spans="2:45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</row>
    <row r="559" spans="2:45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</row>
    <row r="560" spans="2:45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</row>
    <row r="561" spans="2:45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</row>
    <row r="562" spans="2:45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</row>
    <row r="563" spans="2:45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</row>
    <row r="564" spans="2:45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</row>
    <row r="565" spans="2:45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</row>
    <row r="566" spans="2:45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</row>
    <row r="567" spans="2:45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</row>
    <row r="568" spans="2:45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</row>
    <row r="569" spans="2:45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</row>
    <row r="570" spans="2:45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</row>
    <row r="571" spans="2:45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</row>
    <row r="572" spans="2:45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</row>
    <row r="573" spans="2:45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</row>
    <row r="574" spans="2:45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</row>
    <row r="575" spans="2:45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</row>
    <row r="576" spans="2:45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</row>
    <row r="577" spans="2:45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</row>
    <row r="578" spans="2:45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</row>
    <row r="579" spans="2:45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</row>
    <row r="580" spans="2:45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</row>
    <row r="581" spans="2:45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</row>
    <row r="582" spans="2:45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</row>
    <row r="583" spans="2:45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</row>
    <row r="584" spans="2:45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</row>
    <row r="585" spans="2:45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</row>
    <row r="586" spans="2:45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</row>
    <row r="587" spans="2:45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</row>
    <row r="588" spans="2:45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</row>
    <row r="589" spans="2:45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</row>
    <row r="590" spans="2:45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</row>
    <row r="591" spans="2:45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</row>
    <row r="592" spans="2:45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</row>
    <row r="593" spans="2:45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</row>
    <row r="594" spans="2:45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</row>
    <row r="595" spans="2:45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</row>
    <row r="596" spans="2:45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</row>
    <row r="597" spans="2:45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</row>
    <row r="598" spans="2:45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</row>
    <row r="599" spans="2:45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</row>
    <row r="600" spans="2:45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</row>
    <row r="601" spans="2:45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</row>
    <row r="602" spans="2:45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</row>
    <row r="603" spans="2:45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</row>
    <row r="604" spans="2:45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</row>
    <row r="605" spans="2:45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</row>
    <row r="606" spans="2:45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</row>
    <row r="607" spans="2:45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</row>
    <row r="608" spans="2:45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</row>
    <row r="609" spans="2:45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</row>
    <row r="610" spans="2:45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</row>
    <row r="611" spans="2:45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</row>
    <row r="612" spans="2:45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</row>
    <row r="613" spans="2:45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</row>
    <row r="614" spans="2:45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</row>
    <row r="615" spans="2:45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</row>
    <row r="616" spans="2:45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</row>
    <row r="617" spans="2:45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</row>
    <row r="618" spans="2:45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</row>
    <row r="619" spans="2:45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</row>
    <row r="620" spans="2:45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</row>
    <row r="621" spans="2:45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</row>
    <row r="622" spans="2:45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</row>
    <row r="623" spans="2:45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</row>
    <row r="624" spans="2:45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</row>
    <row r="625" spans="2:45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</row>
    <row r="626" spans="2:45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</row>
    <row r="627" spans="2:45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</row>
    <row r="628" spans="2:45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</row>
    <row r="629" spans="2:45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</row>
    <row r="630" spans="2:45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</row>
    <row r="631" spans="2:45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</row>
    <row r="632" spans="2:45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</row>
    <row r="633" spans="2:45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</row>
    <row r="634" spans="2:45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</row>
    <row r="635" spans="2:45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</row>
    <row r="636" spans="2:45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</row>
    <row r="637" spans="2:45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</row>
    <row r="638" spans="2:45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</row>
    <row r="639" spans="2:45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</row>
    <row r="640" spans="2:45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</row>
    <row r="641" spans="2:45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</row>
    <row r="642" spans="2:45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</row>
    <row r="643" spans="2:45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</row>
    <row r="644" spans="2:45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</row>
    <row r="645" spans="2:45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</row>
    <row r="646" spans="2:45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</row>
    <row r="647" spans="2:45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</row>
    <row r="648" spans="2:45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</row>
    <row r="649" spans="2:45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</row>
    <row r="650" spans="2:45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</row>
    <row r="651" spans="2:45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</row>
    <row r="652" spans="2:45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</row>
    <row r="653" spans="2:45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</row>
    <row r="654" spans="2:45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</row>
    <row r="655" spans="2:45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</row>
    <row r="656" spans="2:45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</row>
    <row r="657" spans="2:45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</row>
    <row r="658" spans="2:45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</row>
    <row r="659" spans="2:45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</row>
    <row r="660" spans="2:45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</row>
    <row r="661" spans="2:45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</row>
    <row r="662" spans="2:45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</row>
    <row r="663" spans="2:45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</row>
    <row r="664" spans="2:45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</row>
    <row r="665" spans="2:45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</row>
    <row r="666" spans="2:45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</row>
    <row r="667" spans="2:45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</row>
    <row r="668" spans="2:45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</row>
    <row r="669" spans="2:45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</row>
    <row r="670" spans="2:45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</row>
    <row r="671" spans="2:45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</row>
    <row r="672" spans="2:45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</row>
    <row r="673" spans="2:45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</row>
    <row r="674" spans="2:45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</row>
    <row r="675" spans="2:45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</row>
    <row r="676" spans="2:45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</row>
    <row r="677" spans="2:45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</row>
    <row r="678" spans="2:45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</row>
    <row r="679" spans="2:45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</row>
    <row r="680" spans="2:45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</row>
    <row r="681" spans="2:45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</row>
    <row r="682" spans="2:45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</row>
    <row r="683" spans="2:45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</row>
    <row r="684" spans="2:45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</row>
    <row r="685" spans="2:45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</row>
    <row r="686" spans="2:45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</row>
    <row r="687" spans="2:45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</row>
    <row r="688" spans="2:45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</row>
    <row r="689" spans="2:45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</row>
    <row r="690" spans="2:45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</row>
    <row r="691" spans="2:45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</row>
    <row r="692" spans="2:45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</row>
    <row r="693" spans="2:45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</row>
    <row r="694" spans="2:45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</row>
    <row r="695" spans="2:45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</row>
    <row r="696" spans="2:45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</row>
    <row r="697" spans="2:45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</row>
    <row r="698" spans="2:45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</row>
    <row r="699" spans="2:45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</row>
    <row r="700" spans="2:45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</row>
    <row r="701" spans="2:45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</row>
    <row r="702" spans="2:45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</row>
    <row r="703" spans="2:45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</row>
    <row r="704" spans="2:45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</row>
    <row r="705" spans="2:45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</row>
    <row r="706" spans="2:45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</row>
    <row r="707" spans="2:45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</row>
    <row r="708" spans="2:45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</row>
    <row r="709" spans="2:45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</row>
    <row r="710" spans="2:45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</row>
    <row r="711" spans="2:45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</row>
    <row r="712" spans="2:45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</row>
    <row r="713" spans="2:45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</row>
    <row r="714" spans="2:45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</row>
    <row r="715" spans="2:45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</row>
    <row r="716" spans="2:45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</row>
    <row r="717" spans="2:45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</row>
    <row r="718" spans="2:45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</row>
    <row r="719" spans="2:45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</row>
    <row r="720" spans="2:45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</row>
    <row r="721" spans="2:45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</row>
    <row r="722" spans="2:45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</row>
    <row r="723" spans="2:45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</row>
    <row r="724" spans="2:45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</row>
    <row r="725" spans="2:45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</row>
    <row r="726" spans="2:45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</row>
    <row r="727" spans="2:45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</row>
    <row r="728" spans="2:45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</row>
    <row r="729" spans="2:45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</row>
    <row r="730" spans="2:45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</row>
    <row r="731" spans="2:45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</row>
    <row r="732" spans="2:45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</row>
    <row r="733" spans="2:45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</row>
    <row r="734" spans="2:45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</row>
    <row r="735" spans="2:45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</row>
    <row r="736" spans="2:45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</row>
    <row r="737" spans="2:45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</row>
    <row r="738" spans="2:45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</row>
    <row r="739" spans="2:45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</row>
    <row r="740" spans="2:45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</row>
    <row r="741" spans="2:45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</row>
    <row r="742" spans="2:45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</row>
    <row r="743" spans="2:45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</row>
    <row r="744" spans="2:45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</row>
    <row r="745" spans="2:45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</row>
    <row r="746" spans="2:45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</row>
    <row r="747" spans="2:45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</row>
    <row r="748" spans="2:45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</row>
    <row r="749" spans="2:45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</row>
    <row r="750" spans="2:45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</row>
    <row r="751" spans="2:45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</row>
    <row r="752" spans="2:45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</row>
    <row r="753" spans="2:45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</row>
    <row r="754" spans="2:45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</row>
    <row r="755" spans="2:45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</row>
    <row r="756" spans="2:45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</row>
    <row r="757" spans="2:45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</row>
    <row r="758" spans="2:45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</row>
    <row r="759" spans="2:45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</row>
    <row r="760" spans="2:45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</row>
    <row r="761" spans="2:45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</row>
    <row r="762" spans="2:45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</row>
    <row r="763" spans="2:45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</row>
    <row r="764" spans="2:45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</row>
    <row r="765" spans="2:45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</row>
    <row r="766" spans="2:45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</row>
    <row r="767" spans="2:45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</row>
    <row r="768" spans="2:45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</row>
    <row r="769" spans="2:45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</row>
    <row r="770" spans="2:45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</row>
    <row r="771" spans="2:45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</row>
    <row r="772" spans="2:45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</row>
    <row r="773" spans="2:45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</row>
    <row r="774" spans="2:45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</row>
    <row r="775" spans="2:45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</row>
    <row r="776" spans="2:45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</row>
    <row r="777" spans="2:45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</row>
    <row r="778" spans="2:45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</row>
    <row r="779" spans="2:45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</row>
    <row r="780" spans="2:45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</row>
    <row r="781" spans="2:45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</row>
    <row r="782" spans="2:45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</row>
    <row r="783" spans="2:45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</row>
    <row r="784" spans="2:45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</row>
    <row r="785" spans="2:45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</row>
    <row r="786" spans="2:45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</row>
    <row r="787" spans="2:45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</row>
    <row r="788" spans="2:45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</row>
    <row r="789" spans="2:45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</row>
    <row r="790" spans="2:45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</row>
    <row r="791" spans="2:45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</row>
    <row r="792" spans="2:45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</row>
    <row r="793" spans="2:45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</row>
    <row r="794" spans="2:45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</row>
    <row r="795" spans="2:45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</row>
    <row r="796" spans="2:45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</row>
    <row r="797" spans="2:45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</row>
    <row r="798" spans="2:45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</row>
    <row r="799" spans="2:45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</row>
    <row r="800" spans="2:45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</row>
    <row r="801" spans="2:45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</row>
    <row r="802" spans="2:45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</row>
    <row r="803" spans="2:45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</row>
    <row r="804" spans="2:45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</row>
    <row r="805" spans="2:45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</row>
    <row r="806" spans="2:45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</row>
    <row r="807" spans="2:45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</row>
    <row r="808" spans="2:45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</row>
    <row r="809" spans="2:45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</row>
    <row r="810" spans="2:45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</row>
    <row r="811" spans="2:45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</row>
    <row r="812" spans="2:45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</row>
    <row r="813" spans="2:45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</row>
    <row r="814" spans="2:45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</row>
    <row r="815" spans="2:45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</row>
    <row r="816" spans="2:45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</row>
    <row r="817" spans="2:45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</row>
    <row r="818" spans="2:45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</row>
    <row r="819" spans="2:45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</row>
    <row r="820" spans="2:45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</row>
    <row r="821" spans="2:45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</row>
    <row r="822" spans="2:45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</row>
    <row r="823" spans="2:45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</row>
    <row r="824" spans="2:45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</row>
    <row r="825" spans="2:45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</row>
    <row r="826" spans="2:45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</row>
    <row r="827" spans="2:45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</row>
    <row r="828" spans="2:45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</row>
    <row r="829" spans="2:45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</row>
    <row r="830" spans="2:45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</row>
    <row r="831" spans="2:45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</row>
    <row r="832" spans="2:45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</row>
    <row r="833" spans="2:45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</row>
    <row r="834" spans="2:45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</row>
    <row r="835" spans="2:45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</row>
    <row r="836" spans="2:45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</row>
    <row r="837" spans="2:45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</row>
    <row r="838" spans="2:45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</row>
    <row r="839" spans="2:45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</row>
    <row r="840" spans="2:45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</row>
    <row r="841" spans="2:45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</row>
    <row r="842" spans="2:45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</row>
    <row r="843" spans="2:45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</row>
    <row r="844" spans="2:45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</row>
    <row r="845" spans="2:45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</row>
    <row r="846" spans="2:45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</row>
    <row r="847" spans="2:45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</row>
    <row r="848" spans="2:45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</row>
    <row r="849" spans="2:45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</row>
    <row r="850" spans="2:45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</row>
    <row r="851" spans="2:45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</row>
    <row r="852" spans="2:45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</row>
    <row r="853" spans="2:45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</row>
    <row r="854" spans="2:45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</row>
    <row r="855" spans="2:45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</row>
    <row r="856" spans="2:45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</row>
    <row r="857" spans="2:45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</row>
    <row r="858" spans="2:45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</row>
    <row r="859" spans="2:45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</row>
    <row r="860" spans="2:45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</row>
    <row r="861" spans="2:45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</row>
    <row r="862" spans="2:45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</row>
    <row r="863" spans="2:45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</row>
    <row r="864" spans="2:45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</row>
    <row r="865" spans="2:45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</row>
    <row r="866" spans="2:45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</row>
    <row r="867" spans="2:45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</row>
    <row r="868" spans="2:45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</row>
    <row r="869" spans="2:45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</row>
    <row r="870" spans="2:45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</row>
    <row r="871" spans="2:45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</row>
    <row r="872" spans="2:45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</row>
    <row r="873" spans="2:45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</row>
    <row r="874" spans="2:45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</row>
    <row r="875" spans="2:45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</row>
    <row r="876" spans="2:45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</row>
    <row r="877" spans="2:45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</row>
    <row r="878" spans="2:45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</row>
    <row r="879" spans="2:45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</row>
    <row r="880" spans="2:45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</row>
    <row r="881" spans="2:45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</row>
    <row r="882" spans="2:45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</row>
    <row r="883" spans="2:45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</row>
    <row r="884" spans="2:45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</row>
    <row r="885" spans="2:45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</row>
    <row r="886" spans="2:45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</row>
    <row r="887" spans="2:45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</row>
    <row r="888" spans="2:45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</row>
    <row r="889" spans="2:45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</row>
    <row r="890" spans="2:45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</row>
    <row r="891" spans="2:45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</row>
    <row r="892" spans="2:45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</row>
    <row r="893" spans="2:45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</row>
    <row r="894" spans="2:45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</row>
    <row r="895" spans="2:45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</row>
    <row r="896" spans="2:45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</row>
    <row r="897" spans="2:45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</row>
  </sheetData>
  <pageMargins left="0.75" right="0.75" top="1" bottom="1" header="0.5" footer="0.5"/>
  <pageSetup scale="3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4F42-4271-49BD-AC8B-469876176F98}">
  <sheetPr codeName="Sheet43"/>
  <dimension ref="A1:AS293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30.5" customWidth="1"/>
    <col min="3" max="3" width="20.5" customWidth="1"/>
    <col min="4" max="5" width="12.5" customWidth="1"/>
    <col min="6" max="6" width="15.5" customWidth="1"/>
    <col min="7" max="7" width="5.5" customWidth="1"/>
    <col min="8" max="10" width="15.5" customWidth="1"/>
    <col min="11" max="11" width="5.5" customWidth="1"/>
    <col min="12" max="14" width="15.5" customWidth="1"/>
    <col min="15" max="22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</row>
    <row r="2" spans="1:45" s="78" customFormat="1" ht="18">
      <c r="A2" s="77"/>
      <c r="B2" s="84" t="s">
        <v>1223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</row>
    <row r="5" spans="1:45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</row>
    <row r="6" spans="1:45" ht="16" thickBot="1">
      <c r="A6" s="49"/>
      <c r="B6" s="131" t="s">
        <v>1221</v>
      </c>
      <c r="C6" s="104" t="s">
        <v>1222</v>
      </c>
      <c r="D6" s="104"/>
      <c r="E6" s="104"/>
      <c r="F6" s="105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</row>
    <row r="7" spans="1:45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</row>
    <row r="8" spans="1:45">
      <c r="A8" s="49"/>
      <c r="B8" s="49" t="s">
        <v>469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</row>
    <row r="9" spans="1:45">
      <c r="A9" s="49"/>
      <c r="B9" s="49" t="s">
        <v>470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</row>
    <row r="10" spans="1:45">
      <c r="A10" s="49"/>
      <c r="B10" s="49" t="s">
        <v>471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</row>
    <row r="11" spans="1:45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</row>
    <row r="12" spans="1:45" ht="31" thickBot="1">
      <c r="A12" s="49"/>
      <c r="B12" s="49"/>
      <c r="C12" s="49"/>
      <c r="D12" s="49"/>
      <c r="E12" s="200" t="s">
        <v>1224</v>
      </c>
      <c r="F12" s="49"/>
      <c r="G12" s="49"/>
      <c r="H12" s="49"/>
      <c r="I12" s="200" t="s">
        <v>1225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</row>
    <row r="13" spans="1:45" ht="14.5" customHeight="1">
      <c r="A13" s="49"/>
      <c r="B13" s="142" t="s">
        <v>463</v>
      </c>
      <c r="C13" s="142" t="s">
        <v>467</v>
      </c>
      <c r="D13" s="108" t="s">
        <v>468</v>
      </c>
      <c r="E13" s="108" t="s">
        <v>402</v>
      </c>
      <c r="F13" s="108" t="s">
        <v>403</v>
      </c>
      <c r="G13" s="128"/>
      <c r="H13" s="108" t="s">
        <v>468</v>
      </c>
      <c r="I13" s="108" t="s">
        <v>402</v>
      </c>
      <c r="J13" s="108" t="s">
        <v>403</v>
      </c>
      <c r="K13" s="128"/>
      <c r="L13" s="274" t="s">
        <v>467</v>
      </c>
      <c r="M13" s="275" t="s">
        <v>402</v>
      </c>
      <c r="N13" s="117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</row>
    <row r="14" spans="1:45" ht="14.5" customHeight="1">
      <c r="A14" s="49"/>
      <c r="B14" s="49" t="s">
        <v>448</v>
      </c>
      <c r="C14" s="49" t="s">
        <v>465</v>
      </c>
      <c r="D14" s="177">
        <v>150</v>
      </c>
      <c r="E14" s="143">
        <f t="shared" ref="E14:E28" si="0">VLOOKUP(C14,$L$13:$M$16,2,FALSE)</f>
        <v>15.5</v>
      </c>
      <c r="F14" s="148">
        <f t="shared" ref="F14:F28" si="1">D14*E14</f>
        <v>2325</v>
      </c>
      <c r="G14" s="148"/>
      <c r="H14" s="177">
        <v>150</v>
      </c>
      <c r="I14" s="143"/>
      <c r="J14" s="148"/>
      <c r="K14" s="88"/>
      <c r="L14" s="145" t="s">
        <v>465</v>
      </c>
      <c r="M14" s="162">
        <v>15.5</v>
      </c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</row>
    <row r="15" spans="1:45" ht="14.5" customHeight="1">
      <c r="A15" s="49"/>
      <c r="B15" s="49" t="s">
        <v>449</v>
      </c>
      <c r="C15" s="49" t="s">
        <v>404</v>
      </c>
      <c r="D15" s="177">
        <v>175</v>
      </c>
      <c r="E15" s="143">
        <f t="shared" si="0"/>
        <v>18.25</v>
      </c>
      <c r="F15" s="148">
        <f t="shared" si="1"/>
        <v>3193.75</v>
      </c>
      <c r="G15" s="148"/>
      <c r="H15" s="177">
        <v>175</v>
      </c>
      <c r="I15" s="143"/>
      <c r="J15" s="148"/>
      <c r="K15" s="88"/>
      <c r="L15" s="145" t="s">
        <v>404</v>
      </c>
      <c r="M15" s="162">
        <v>18.25</v>
      </c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</row>
    <row r="16" spans="1:45" ht="14.5" customHeight="1" thickBot="1">
      <c r="A16" s="49"/>
      <c r="B16" s="49" t="s">
        <v>450</v>
      </c>
      <c r="C16" s="49" t="s">
        <v>465</v>
      </c>
      <c r="D16" s="177">
        <v>98</v>
      </c>
      <c r="E16" s="143">
        <f t="shared" si="0"/>
        <v>15.5</v>
      </c>
      <c r="F16" s="148">
        <f t="shared" si="1"/>
        <v>1519</v>
      </c>
      <c r="G16" s="148"/>
      <c r="H16" s="177">
        <v>98</v>
      </c>
      <c r="I16" s="143"/>
      <c r="J16" s="148"/>
      <c r="K16" s="88"/>
      <c r="L16" s="144" t="s">
        <v>466</v>
      </c>
      <c r="M16" s="163">
        <v>25.5</v>
      </c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</row>
    <row r="17" spans="1:45" ht="14.5" customHeight="1">
      <c r="A17" s="49"/>
      <c r="B17" s="49" t="s">
        <v>451</v>
      </c>
      <c r="C17" s="49" t="s">
        <v>465</v>
      </c>
      <c r="D17" s="177">
        <v>66</v>
      </c>
      <c r="E17" s="143">
        <f t="shared" si="0"/>
        <v>15.5</v>
      </c>
      <c r="F17" s="148">
        <f t="shared" si="1"/>
        <v>1023</v>
      </c>
      <c r="G17" s="148"/>
      <c r="H17" s="177">
        <v>66</v>
      </c>
      <c r="I17" s="143"/>
      <c r="J17" s="148"/>
      <c r="K17" s="88"/>
      <c r="L17" s="88"/>
      <c r="M17" s="88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</row>
    <row r="18" spans="1:45" ht="14.5" customHeight="1" thickBot="1">
      <c r="A18" s="49"/>
      <c r="B18" s="49" t="s">
        <v>452</v>
      </c>
      <c r="C18" s="49" t="s">
        <v>466</v>
      </c>
      <c r="D18" s="177">
        <v>73</v>
      </c>
      <c r="E18" s="143">
        <f t="shared" si="0"/>
        <v>25.5</v>
      </c>
      <c r="F18" s="148">
        <f t="shared" si="1"/>
        <v>1861.5</v>
      </c>
      <c r="G18" s="148"/>
      <c r="H18" s="177">
        <v>73</v>
      </c>
      <c r="I18" s="143"/>
      <c r="J18" s="148"/>
      <c r="K18" s="88"/>
      <c r="L18" s="49"/>
      <c r="M18" s="88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</row>
    <row r="19" spans="1:45" ht="14.5" customHeight="1">
      <c r="A19" s="49"/>
      <c r="B19" s="49" t="s">
        <v>453</v>
      </c>
      <c r="C19" s="49" t="s">
        <v>404</v>
      </c>
      <c r="D19" s="177">
        <v>177</v>
      </c>
      <c r="E19" s="143">
        <f t="shared" si="0"/>
        <v>18.25</v>
      </c>
      <c r="F19" s="148">
        <f t="shared" si="1"/>
        <v>3230.25</v>
      </c>
      <c r="G19" s="148"/>
      <c r="H19" s="177">
        <v>177</v>
      </c>
      <c r="I19" s="143"/>
      <c r="J19" s="148"/>
      <c r="K19" s="88"/>
      <c r="L19" s="276" t="s">
        <v>465</v>
      </c>
      <c r="M19" s="277" t="s">
        <v>404</v>
      </c>
      <c r="N19" s="275" t="s">
        <v>466</v>
      </c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</row>
    <row r="20" spans="1:45" ht="14.5" customHeight="1" thickBot="1">
      <c r="A20" s="49"/>
      <c r="B20" s="49" t="s">
        <v>454</v>
      </c>
      <c r="C20" s="49" t="s">
        <v>465</v>
      </c>
      <c r="D20" s="177">
        <v>89</v>
      </c>
      <c r="E20" s="143">
        <f t="shared" si="0"/>
        <v>15.5</v>
      </c>
      <c r="F20" s="148">
        <f t="shared" si="1"/>
        <v>1379.5</v>
      </c>
      <c r="G20" s="148"/>
      <c r="H20" s="177">
        <v>89</v>
      </c>
      <c r="I20" s="143"/>
      <c r="J20" s="148"/>
      <c r="K20" s="88"/>
      <c r="L20" s="164">
        <v>15.5</v>
      </c>
      <c r="M20" s="165">
        <v>18.25</v>
      </c>
      <c r="N20" s="163">
        <v>25.5</v>
      </c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</row>
    <row r="21" spans="1:45" ht="14.5" customHeight="1">
      <c r="A21" s="49"/>
      <c r="B21" s="49" t="s">
        <v>455</v>
      </c>
      <c r="C21" s="49" t="s">
        <v>465</v>
      </c>
      <c r="D21" s="177">
        <v>150</v>
      </c>
      <c r="E21" s="143">
        <f t="shared" si="0"/>
        <v>15.5</v>
      </c>
      <c r="F21" s="148">
        <f t="shared" si="1"/>
        <v>2325</v>
      </c>
      <c r="G21" s="148"/>
      <c r="H21" s="177">
        <v>150</v>
      </c>
      <c r="I21" s="143"/>
      <c r="J21" s="148"/>
      <c r="K21" s="88"/>
      <c r="L21" s="49"/>
      <c r="M21" s="88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</row>
    <row r="22" spans="1:45" ht="14.5" customHeight="1">
      <c r="A22" s="49"/>
      <c r="B22" s="49" t="s">
        <v>456</v>
      </c>
      <c r="C22" s="49" t="s">
        <v>465</v>
      </c>
      <c r="D22" s="177">
        <v>167</v>
      </c>
      <c r="E22" s="143">
        <f t="shared" si="0"/>
        <v>15.5</v>
      </c>
      <c r="F22" s="148">
        <f t="shared" si="1"/>
        <v>2588.5</v>
      </c>
      <c r="G22" s="148"/>
      <c r="H22" s="177">
        <v>167</v>
      </c>
      <c r="I22" s="143"/>
      <c r="J22" s="148"/>
      <c r="K22" s="88"/>
      <c r="L22" s="49"/>
      <c r="M22" s="88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</row>
    <row r="23" spans="1:45" ht="14.5" customHeight="1">
      <c r="A23" s="49"/>
      <c r="B23" s="49" t="s">
        <v>457</v>
      </c>
      <c r="C23" s="49" t="s">
        <v>466</v>
      </c>
      <c r="D23" s="177">
        <v>132</v>
      </c>
      <c r="E23" s="143">
        <f t="shared" si="0"/>
        <v>25.5</v>
      </c>
      <c r="F23" s="148">
        <f t="shared" si="1"/>
        <v>3366</v>
      </c>
      <c r="G23" s="148"/>
      <c r="H23" s="177">
        <v>132</v>
      </c>
      <c r="I23" s="143"/>
      <c r="J23" s="148"/>
      <c r="K23" s="88"/>
      <c r="L23" s="49"/>
      <c r="M23" s="88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</row>
    <row r="24" spans="1:45">
      <c r="A24" s="49"/>
      <c r="B24" s="49" t="s">
        <v>458</v>
      </c>
      <c r="C24" s="49" t="s">
        <v>404</v>
      </c>
      <c r="D24" s="177">
        <v>110</v>
      </c>
      <c r="E24" s="143">
        <f t="shared" si="0"/>
        <v>18.25</v>
      </c>
      <c r="F24" s="148">
        <f t="shared" si="1"/>
        <v>2007.5</v>
      </c>
      <c r="G24" s="148"/>
      <c r="H24" s="177">
        <v>110</v>
      </c>
      <c r="I24" s="143"/>
      <c r="J24" s="148"/>
      <c r="K24" s="88"/>
      <c r="L24" s="49"/>
      <c r="M24" s="88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</row>
    <row r="25" spans="1:45">
      <c r="A25" s="49"/>
      <c r="B25" s="49" t="s">
        <v>459</v>
      </c>
      <c r="C25" s="49" t="s">
        <v>404</v>
      </c>
      <c r="D25" s="177">
        <v>186</v>
      </c>
      <c r="E25" s="143">
        <f t="shared" si="0"/>
        <v>18.25</v>
      </c>
      <c r="F25" s="148">
        <f t="shared" si="1"/>
        <v>3394.5</v>
      </c>
      <c r="G25" s="148"/>
      <c r="H25" s="177">
        <v>186</v>
      </c>
      <c r="I25" s="143"/>
      <c r="J25" s="148"/>
      <c r="K25" s="88"/>
      <c r="L25" s="49"/>
      <c r="M25" s="88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</row>
    <row r="26" spans="1:45">
      <c r="A26" s="49"/>
      <c r="B26" s="49" t="s">
        <v>460</v>
      </c>
      <c r="C26" s="49" t="s">
        <v>465</v>
      </c>
      <c r="D26" s="177">
        <v>179</v>
      </c>
      <c r="E26" s="143">
        <f t="shared" si="0"/>
        <v>15.5</v>
      </c>
      <c r="F26" s="148">
        <f t="shared" si="1"/>
        <v>2774.5</v>
      </c>
      <c r="G26" s="148"/>
      <c r="H26" s="177">
        <v>179</v>
      </c>
      <c r="I26" s="143"/>
      <c r="J26" s="148"/>
      <c r="K26" s="88"/>
      <c r="L26" s="49"/>
      <c r="M26" s="88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</row>
    <row r="27" spans="1:45">
      <c r="A27" s="49"/>
      <c r="B27" s="49" t="s">
        <v>461</v>
      </c>
      <c r="C27" s="49" t="s">
        <v>465</v>
      </c>
      <c r="D27" s="177">
        <v>83</v>
      </c>
      <c r="E27" s="143">
        <f t="shared" si="0"/>
        <v>15.5</v>
      </c>
      <c r="F27" s="148">
        <f t="shared" si="1"/>
        <v>1286.5</v>
      </c>
      <c r="G27" s="148"/>
      <c r="H27" s="177">
        <v>83</v>
      </c>
      <c r="I27" s="143"/>
      <c r="J27" s="148"/>
      <c r="K27" s="88"/>
      <c r="L27" s="49"/>
      <c r="M27" s="88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</row>
    <row r="28" spans="1:45">
      <c r="A28" s="49"/>
      <c r="B28" s="49" t="s">
        <v>462</v>
      </c>
      <c r="C28" s="49" t="s">
        <v>465</v>
      </c>
      <c r="D28" s="177">
        <v>98</v>
      </c>
      <c r="E28" s="143">
        <f t="shared" si="0"/>
        <v>15.5</v>
      </c>
      <c r="F28" s="148">
        <f t="shared" si="1"/>
        <v>1519</v>
      </c>
      <c r="G28" s="148"/>
      <c r="H28" s="177">
        <v>98</v>
      </c>
      <c r="I28" s="143"/>
      <c r="J28" s="148"/>
      <c r="K28" s="88"/>
      <c r="L28" s="49"/>
      <c r="M28" s="88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</row>
    <row r="29" spans="1:45" ht="16" thickBot="1">
      <c r="A29" s="49"/>
      <c r="B29" s="54" t="s">
        <v>185</v>
      </c>
      <c r="C29" s="54"/>
      <c r="D29" s="54"/>
      <c r="E29" s="147"/>
      <c r="F29" s="146">
        <f>SUM(F14:F28)</f>
        <v>33793.5</v>
      </c>
      <c r="G29" s="199"/>
      <c r="H29" s="54"/>
      <c r="I29" s="147"/>
      <c r="J29" s="146"/>
      <c r="K29" s="13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</row>
    <row r="30" spans="1:45">
      <c r="A30" s="49"/>
      <c r="B30" s="49"/>
      <c r="C30" s="49"/>
      <c r="D30" s="49"/>
      <c r="E30" s="138"/>
      <c r="F30" s="138"/>
      <c r="G30" s="138"/>
      <c r="H30" s="138"/>
      <c r="I30" s="138"/>
      <c r="J30" s="138"/>
      <c r="K30" s="13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</row>
    <row r="31" spans="1:45">
      <c r="A31" s="49"/>
      <c r="B31" s="49"/>
      <c r="C31" s="49"/>
      <c r="D31" s="49"/>
      <c r="E31" s="138"/>
      <c r="F31" s="138"/>
      <c r="G31" s="138"/>
      <c r="H31" s="138"/>
      <c r="I31" s="138"/>
      <c r="J31" s="138"/>
      <c r="K31" s="13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</row>
    <row r="32" spans="1:45">
      <c r="A32" s="49"/>
      <c r="B32" s="49"/>
      <c r="C32" s="49"/>
      <c r="D32" s="49"/>
      <c r="E32" s="138"/>
      <c r="F32" s="138"/>
      <c r="G32" s="138"/>
      <c r="H32" s="138"/>
      <c r="I32" s="138"/>
      <c r="J32" s="138"/>
      <c r="K32" s="13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</row>
    <row r="33" spans="1:45">
      <c r="A33" s="49"/>
      <c r="B33" s="49"/>
      <c r="C33" s="49"/>
      <c r="D33" s="49"/>
      <c r="E33" s="138"/>
      <c r="F33" s="138"/>
      <c r="G33" s="138"/>
      <c r="H33" s="138"/>
      <c r="I33" s="138"/>
      <c r="J33" s="138"/>
      <c r="K33" s="13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</row>
    <row r="34" spans="1:45">
      <c r="A34" s="49"/>
      <c r="B34" s="49"/>
      <c r="C34" s="138"/>
      <c r="D34" s="138"/>
      <c r="E34" s="138"/>
      <c r="F34" s="138"/>
      <c r="G34" s="138"/>
      <c r="H34" s="138"/>
      <c r="I34" s="138"/>
      <c r="J34" s="138"/>
      <c r="K34" s="13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</row>
    <row r="35" spans="1:45">
      <c r="A35" s="49"/>
      <c r="B35" s="49"/>
      <c r="C35" s="138"/>
      <c r="D35" s="138"/>
      <c r="E35" s="138"/>
      <c r="F35" s="138"/>
      <c r="G35" s="138"/>
      <c r="H35" s="138"/>
      <c r="I35" s="138"/>
      <c r="J35" s="138"/>
      <c r="K35" s="13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</row>
    <row r="36" spans="1:45">
      <c r="A36" s="49"/>
      <c r="B36" s="49"/>
      <c r="C36" s="138"/>
      <c r="D36" s="138"/>
      <c r="E36" s="138"/>
      <c r="F36" s="138"/>
      <c r="G36" s="138"/>
      <c r="H36" s="138"/>
      <c r="I36" s="138"/>
      <c r="J36" s="138"/>
      <c r="K36" s="13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</row>
    <row r="37" spans="1:45">
      <c r="A37" s="49"/>
      <c r="B37" s="49"/>
      <c r="C37" s="138"/>
      <c r="D37" s="138"/>
      <c r="E37" s="138"/>
      <c r="F37" s="138"/>
      <c r="G37" s="138"/>
      <c r="H37" s="138"/>
      <c r="I37" s="138"/>
      <c r="J37" s="138"/>
      <c r="K37" s="13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</row>
    <row r="38" spans="1:45">
      <c r="A38" s="49"/>
      <c r="B38" s="49"/>
      <c r="C38" s="138"/>
      <c r="D38" s="138"/>
      <c r="E38" s="138"/>
      <c r="F38" s="138"/>
      <c r="G38" s="138"/>
      <c r="H38" s="138"/>
      <c r="I38" s="138"/>
      <c r="J38" s="138"/>
      <c r="K38" s="13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</row>
    <row r="39" spans="1:45">
      <c r="A39" s="49"/>
      <c r="B39" s="49"/>
      <c r="C39" s="138"/>
      <c r="D39" s="138"/>
      <c r="E39" s="138"/>
      <c r="F39" s="138"/>
      <c r="G39" s="138"/>
      <c r="H39" s="138"/>
      <c r="I39" s="138"/>
      <c r="J39" s="138"/>
      <c r="K39" s="13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</row>
    <row r="40" spans="1:45">
      <c r="A40" s="49"/>
      <c r="B40" s="49"/>
      <c r="C40" s="138"/>
      <c r="D40" s="138"/>
      <c r="E40" s="138"/>
      <c r="F40" s="138"/>
      <c r="G40" s="138"/>
      <c r="H40" s="138"/>
      <c r="I40" s="138"/>
      <c r="J40" s="138"/>
      <c r="K40" s="13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</row>
    <row r="41" spans="1:45">
      <c r="A41" s="49"/>
      <c r="B41" s="49"/>
      <c r="C41" s="138"/>
      <c r="D41" s="138"/>
      <c r="E41" s="138"/>
      <c r="F41" s="138"/>
      <c r="G41" s="138"/>
      <c r="H41" s="138"/>
      <c r="I41" s="138"/>
      <c r="J41" s="138"/>
      <c r="K41" s="13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</row>
    <row r="42" spans="1:45">
      <c r="A42" s="49"/>
      <c r="B42" s="49"/>
      <c r="C42" s="138"/>
      <c r="D42" s="138"/>
      <c r="E42" s="138"/>
      <c r="F42" s="138"/>
      <c r="G42" s="138"/>
      <c r="H42" s="138"/>
      <c r="I42" s="138"/>
      <c r="J42" s="138"/>
      <c r="K42" s="13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</row>
    <row r="43" spans="1:45">
      <c r="A43" s="49"/>
      <c r="B43" s="49"/>
      <c r="C43" s="138"/>
      <c r="D43" s="138"/>
      <c r="E43" s="138"/>
      <c r="F43" s="138"/>
      <c r="G43" s="138"/>
      <c r="H43" s="138"/>
      <c r="I43" s="138"/>
      <c r="J43" s="138"/>
      <c r="K43" s="13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</row>
    <row r="44" spans="1:45">
      <c r="A44" s="49"/>
      <c r="B44" s="49"/>
      <c r="C44" s="138"/>
      <c r="D44" s="138"/>
      <c r="E44" s="138"/>
      <c r="F44" s="138"/>
      <c r="G44" s="138"/>
      <c r="H44" s="138"/>
      <c r="I44" s="138"/>
      <c r="J44" s="138"/>
      <c r="K44" s="13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</row>
    <row r="45" spans="1:45">
      <c r="A45" s="49"/>
      <c r="B45" s="49"/>
      <c r="C45" s="138"/>
      <c r="D45" s="138"/>
      <c r="E45" s="138"/>
      <c r="F45" s="138"/>
      <c r="G45" s="138"/>
      <c r="H45" s="138"/>
      <c r="I45" s="138"/>
      <c r="J45" s="138"/>
      <c r="K45" s="13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</row>
    <row r="46" spans="1:45">
      <c r="A46" s="49"/>
      <c r="B46" s="49"/>
      <c r="C46" s="138"/>
      <c r="D46" s="138"/>
      <c r="E46" s="138"/>
      <c r="F46" s="138"/>
      <c r="G46" s="138"/>
      <c r="H46" s="138"/>
      <c r="I46" s="138"/>
      <c r="J46" s="138"/>
      <c r="K46" s="13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</row>
    <row r="47" spans="1:45">
      <c r="A47" s="49"/>
      <c r="B47" s="49"/>
      <c r="C47" s="138"/>
      <c r="D47" s="138"/>
      <c r="E47" s="138"/>
      <c r="F47" s="138"/>
      <c r="G47" s="138"/>
      <c r="H47" s="138"/>
      <c r="I47" s="138"/>
      <c r="J47" s="138"/>
      <c r="K47" s="13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</row>
    <row r="48" spans="1:45">
      <c r="A48" s="49"/>
      <c r="B48" s="49"/>
      <c r="C48" s="138"/>
      <c r="D48" s="138"/>
      <c r="E48" s="138"/>
      <c r="F48" s="138"/>
      <c r="G48" s="138"/>
      <c r="H48" s="138"/>
      <c r="I48" s="138"/>
      <c r="J48" s="138"/>
      <c r="K48" s="13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</row>
    <row r="49" spans="1:45">
      <c r="A49" s="49"/>
      <c r="B49" s="49"/>
      <c r="C49" s="138"/>
      <c r="D49" s="138"/>
      <c r="E49" s="138"/>
      <c r="F49" s="138"/>
      <c r="G49" s="138"/>
      <c r="H49" s="138"/>
      <c r="I49" s="138"/>
      <c r="J49" s="138"/>
      <c r="K49" s="13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</row>
    <row r="50" spans="1:45">
      <c r="A50" s="49"/>
      <c r="B50" s="49"/>
      <c r="C50" s="138"/>
      <c r="D50" s="138"/>
      <c r="E50" s="138"/>
      <c r="F50" s="138"/>
      <c r="G50" s="138"/>
      <c r="H50" s="138"/>
      <c r="I50" s="138"/>
      <c r="J50" s="138"/>
      <c r="K50" s="13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</row>
    <row r="51" spans="1:45">
      <c r="A51" s="49"/>
      <c r="B51" s="49"/>
      <c r="C51" s="138"/>
      <c r="D51" s="138"/>
      <c r="E51" s="138"/>
      <c r="F51" s="138"/>
      <c r="G51" s="138"/>
      <c r="H51" s="138"/>
      <c r="I51" s="138"/>
      <c r="J51" s="138"/>
      <c r="K51" s="13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</row>
    <row r="52" spans="1:45">
      <c r="A52" s="49"/>
      <c r="B52" s="49"/>
      <c r="C52" s="138"/>
      <c r="D52" s="138"/>
      <c r="E52" s="138"/>
      <c r="F52" s="138"/>
      <c r="G52" s="138"/>
      <c r="H52" s="138"/>
      <c r="I52" s="138"/>
      <c r="J52" s="138"/>
      <c r="K52" s="13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</row>
    <row r="53" spans="1:45">
      <c r="A53" s="49"/>
      <c r="B53" s="49"/>
      <c r="C53" s="138"/>
      <c r="D53" s="138"/>
      <c r="E53" s="138"/>
      <c r="F53" s="138"/>
      <c r="G53" s="138"/>
      <c r="H53" s="138"/>
      <c r="I53" s="138"/>
      <c r="J53" s="138"/>
      <c r="K53" s="13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</row>
    <row r="54" spans="1:45">
      <c r="A54" s="49"/>
      <c r="B54" s="49"/>
      <c r="C54" s="138"/>
      <c r="D54" s="138"/>
      <c r="E54" s="138"/>
      <c r="F54" s="138"/>
      <c r="G54" s="138"/>
      <c r="H54" s="138"/>
      <c r="I54" s="138"/>
      <c r="J54" s="138"/>
      <c r="K54" s="13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</row>
    <row r="55" spans="1:45">
      <c r="A55" s="49"/>
      <c r="B55" s="49"/>
      <c r="C55" s="138"/>
      <c r="D55" s="138"/>
      <c r="E55" s="138"/>
      <c r="F55" s="138"/>
      <c r="G55" s="138"/>
      <c r="H55" s="138"/>
      <c r="I55" s="138"/>
      <c r="J55" s="138"/>
      <c r="K55" s="13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</row>
    <row r="56" spans="1:45">
      <c r="A56" s="49"/>
      <c r="B56" s="49"/>
      <c r="C56" s="138"/>
      <c r="D56" s="138"/>
      <c r="E56" s="138"/>
      <c r="F56" s="138"/>
      <c r="G56" s="138"/>
      <c r="H56" s="138"/>
      <c r="I56" s="138"/>
      <c r="J56" s="138"/>
      <c r="K56" s="13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</row>
    <row r="57" spans="1:45">
      <c r="A57" s="49"/>
      <c r="B57" s="49"/>
      <c r="C57" s="138"/>
      <c r="D57" s="138"/>
      <c r="E57" s="138"/>
      <c r="F57" s="138"/>
      <c r="G57" s="138"/>
      <c r="H57" s="138"/>
      <c r="I57" s="138"/>
      <c r="J57" s="138"/>
      <c r="K57" s="13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</row>
    <row r="58" spans="1:45">
      <c r="A58" s="49"/>
      <c r="B58" s="49"/>
      <c r="C58" s="138"/>
      <c r="D58" s="138"/>
      <c r="E58" s="138"/>
      <c r="F58" s="138"/>
      <c r="G58" s="138"/>
      <c r="H58" s="138"/>
      <c r="I58" s="138"/>
      <c r="J58" s="138"/>
      <c r="K58" s="13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</row>
    <row r="59" spans="1:45">
      <c r="A59" s="49"/>
      <c r="B59" s="49"/>
      <c r="C59" s="138"/>
      <c r="D59" s="138"/>
      <c r="E59" s="138"/>
      <c r="F59" s="138"/>
      <c r="G59" s="138"/>
      <c r="H59" s="138"/>
      <c r="I59" s="138"/>
      <c r="J59" s="138"/>
      <c r="K59" s="13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</row>
    <row r="60" spans="1:45">
      <c r="A60" s="49"/>
      <c r="B60" s="49"/>
      <c r="C60" s="138"/>
      <c r="D60" s="138"/>
      <c r="E60" s="138"/>
      <c r="F60" s="138"/>
      <c r="G60" s="138"/>
      <c r="H60" s="138"/>
      <c r="I60" s="138"/>
      <c r="J60" s="138"/>
      <c r="K60" s="13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</row>
    <row r="61" spans="1:45">
      <c r="A61" s="49"/>
      <c r="B61" s="49"/>
      <c r="C61" s="138"/>
      <c r="D61" s="138"/>
      <c r="E61" s="138"/>
      <c r="F61" s="138"/>
      <c r="G61" s="138"/>
      <c r="H61" s="138"/>
      <c r="I61" s="138"/>
      <c r="J61" s="138"/>
      <c r="K61" s="13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</row>
    <row r="62" spans="1:45">
      <c r="A62" s="49"/>
      <c r="B62" s="49"/>
      <c r="C62" s="138"/>
      <c r="D62" s="138"/>
      <c r="E62" s="138"/>
      <c r="F62" s="138"/>
      <c r="G62" s="138"/>
      <c r="H62" s="138"/>
      <c r="I62" s="138"/>
      <c r="J62" s="138"/>
      <c r="K62" s="13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</row>
    <row r="63" spans="1:45">
      <c r="A63" s="49"/>
      <c r="B63" s="49"/>
      <c r="C63" s="138"/>
      <c r="D63" s="138"/>
      <c r="E63" s="138"/>
      <c r="F63" s="138"/>
      <c r="G63" s="138"/>
      <c r="H63" s="138"/>
      <c r="I63" s="138"/>
      <c r="J63" s="138"/>
      <c r="K63" s="13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</row>
    <row r="64" spans="1:45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</row>
    <row r="65" spans="1:4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</row>
    <row r="66" spans="1:4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</row>
    <row r="67" spans="1:4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</row>
    <row r="68" spans="1:4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</row>
    <row r="69" spans="1:4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</row>
    <row r="70" spans="1:4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</row>
    <row r="71" spans="1:4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</row>
    <row r="72" spans="1:4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</row>
    <row r="73" spans="1:4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</row>
    <row r="74" spans="1:4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</row>
    <row r="75" spans="1:4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</row>
    <row r="76" spans="1:4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</row>
    <row r="77" spans="1:4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</row>
    <row r="78" spans="1:4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</row>
    <row r="79" spans="1:4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</row>
    <row r="81" spans="1:4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</row>
    <row r="82" spans="1:4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</row>
    <row r="83" spans="1:4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</row>
    <row r="84" spans="1:4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</row>
    <row r="85" spans="1:4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</row>
    <row r="86" spans="1:4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</row>
    <row r="87" spans="1:4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</row>
    <row r="88" spans="1:4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</row>
    <row r="89" spans="1:4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</row>
    <row r="90" spans="1:4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</row>
    <row r="91" spans="1:4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</row>
    <row r="92" spans="1:4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</row>
    <row r="93" spans="1:4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</row>
    <row r="94" spans="1:4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</row>
    <row r="95" spans="1:4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</row>
    <row r="96" spans="1:4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</row>
    <row r="97" spans="1:4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</row>
    <row r="98" spans="1:4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</row>
    <row r="99" spans="1:4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</row>
    <row r="100" spans="1:4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</row>
    <row r="101" spans="1:4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</row>
    <row r="102" spans="1:4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</row>
    <row r="103" spans="1:4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</row>
    <row r="104" spans="1:4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</row>
    <row r="105" spans="1:4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</row>
    <row r="106" spans="1:4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</row>
    <row r="107" spans="1:4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</row>
    <row r="108" spans="1:4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</row>
    <row r="109" spans="1:4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</row>
    <row r="110" spans="1:4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</row>
    <row r="111" spans="1:4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</row>
    <row r="112" spans="1:4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</row>
    <row r="113" spans="1:4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</row>
    <row r="114" spans="1:4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</row>
    <row r="115" spans="1:4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</row>
    <row r="116" spans="1:4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</row>
    <row r="117" spans="1:4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</row>
    <row r="118" spans="1:4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</row>
    <row r="119" spans="1:4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</row>
    <row r="120" spans="1:4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</row>
    <row r="121" spans="1:4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</row>
    <row r="122" spans="1:4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</row>
    <row r="123" spans="1:4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</row>
    <row r="124" spans="1:4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</row>
    <row r="125" spans="1:4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</row>
    <row r="126" spans="1:4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</row>
    <row r="127" spans="1:4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</row>
    <row r="128" spans="1:4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</row>
    <row r="129" spans="1:4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</row>
    <row r="130" spans="1:4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</row>
    <row r="131" spans="1:4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</row>
    <row r="132" spans="1:4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</row>
    <row r="133" spans="1:4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</row>
    <row r="134" spans="1:4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</row>
    <row r="135" spans="1:4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</row>
    <row r="136" spans="1:4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</row>
    <row r="137" spans="1:4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</row>
    <row r="138" spans="1:4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</row>
    <row r="139" spans="1:4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</row>
    <row r="140" spans="1:4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</row>
    <row r="141" spans="1:4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</row>
    <row r="142" spans="1:4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</row>
    <row r="143" spans="1:4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</row>
    <row r="144" spans="1:4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</row>
    <row r="145" spans="1: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</row>
    <row r="146" spans="1:4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</row>
    <row r="147" spans="1:4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</row>
    <row r="148" spans="1:4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</row>
    <row r="149" spans="1:4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</row>
    <row r="150" spans="1:4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</row>
    <row r="151" spans="1:4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</row>
    <row r="152" spans="1:4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</row>
    <row r="153" spans="1:4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</row>
    <row r="154" spans="1:4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</row>
    <row r="155" spans="1:4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</row>
    <row r="156" spans="1:4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</row>
    <row r="157" spans="1:4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</row>
    <row r="158" spans="1:4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</row>
    <row r="159" spans="1:4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</row>
    <row r="160" spans="1:4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</row>
    <row r="161" spans="1:4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</row>
    <row r="162" spans="1:4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</row>
    <row r="163" spans="1:4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</row>
    <row r="164" spans="1:4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</row>
    <row r="165" spans="1:4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</row>
    <row r="166" spans="1:4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</row>
    <row r="167" spans="1:4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</row>
    <row r="168" spans="1:4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</row>
    <row r="169" spans="1:4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</row>
    <row r="170" spans="1:4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</row>
    <row r="171" spans="1:4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</row>
    <row r="172" spans="1:4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</row>
    <row r="173" spans="1:4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</row>
    <row r="174" spans="1:4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</row>
    <row r="175" spans="1:4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</row>
    <row r="176" spans="1:4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</row>
    <row r="177" spans="1:4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</row>
    <row r="178" spans="1:4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</row>
    <row r="179" spans="1:4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</row>
    <row r="180" spans="1:4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</row>
    <row r="181" spans="1:4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</row>
    <row r="182" spans="1:4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</row>
    <row r="183" spans="1:4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</row>
    <row r="184" spans="1:4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</row>
    <row r="185" spans="1:4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</row>
    <row r="186" spans="1:4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</row>
    <row r="187" spans="1:4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</row>
    <row r="188" spans="1:4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</row>
    <row r="189" spans="1:4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</row>
    <row r="190" spans="1:4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</row>
    <row r="191" spans="1:4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</row>
    <row r="192" spans="1:4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</row>
    <row r="193" spans="1:4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</row>
    <row r="194" spans="1:4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</row>
    <row r="195" spans="1:4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</row>
    <row r="196" spans="1:4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</row>
    <row r="197" spans="1:4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</row>
    <row r="198" spans="1:4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</row>
    <row r="199" spans="1:4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</row>
    <row r="200" spans="1:4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</row>
    <row r="201" spans="1:4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</row>
    <row r="202" spans="1:4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</row>
    <row r="203" spans="1:4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</row>
    <row r="204" spans="1:4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</row>
    <row r="205" spans="1:4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</row>
    <row r="206" spans="1:4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</row>
    <row r="207" spans="1:4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</row>
    <row r="208" spans="1:4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</row>
    <row r="209" spans="1:4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</row>
    <row r="210" spans="1:4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</row>
    <row r="211" spans="1:4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</row>
    <row r="212" spans="1:4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</row>
    <row r="213" spans="1:4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</row>
    <row r="214" spans="1:4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</row>
    <row r="215" spans="1:4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</row>
    <row r="216" spans="1:4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</row>
    <row r="217" spans="1:4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</row>
    <row r="218" spans="1:4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</row>
    <row r="219" spans="1:4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</row>
    <row r="220" spans="1:4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</row>
    <row r="221" spans="1:4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</row>
    <row r="222" spans="1:4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</row>
    <row r="223" spans="1:4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</row>
    <row r="224" spans="1:4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</row>
    <row r="225" spans="1:4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</row>
    <row r="226" spans="1:4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</row>
    <row r="227" spans="1:4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</row>
    <row r="228" spans="1:4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</row>
    <row r="229" spans="1:4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</row>
    <row r="230" spans="1:4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</row>
    <row r="231" spans="1:4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</row>
    <row r="232" spans="1:4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</row>
    <row r="233" spans="1:4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</row>
    <row r="234" spans="1:4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</row>
    <row r="235" spans="1:4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</row>
    <row r="236" spans="1:4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</row>
    <row r="237" spans="1:4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</row>
    <row r="238" spans="1:4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</row>
    <row r="239" spans="1:4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</row>
    <row r="240" spans="1:4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</row>
    <row r="241" spans="1:4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</row>
    <row r="242" spans="1:4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</row>
    <row r="243" spans="1:4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</row>
    <row r="244" spans="1:4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</row>
    <row r="245" spans="1: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</row>
    <row r="246" spans="1:4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</row>
    <row r="247" spans="1:4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</row>
    <row r="248" spans="1:4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</row>
    <row r="249" spans="1:4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</row>
    <row r="250" spans="1:4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</row>
    <row r="251" spans="1:4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</row>
    <row r="252" spans="1:4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</row>
    <row r="253" spans="1:4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</row>
    <row r="254" spans="1:4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</row>
    <row r="255" spans="1:4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</row>
    <row r="256" spans="1:4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</row>
    <row r="257" spans="1:4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</row>
    <row r="258" spans="1:4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</row>
    <row r="259" spans="1:4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</row>
    <row r="260" spans="1:4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</row>
    <row r="261" spans="1:4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</row>
    <row r="262" spans="1:4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</row>
    <row r="263" spans="1:4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</row>
    <row r="264" spans="1:4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</row>
    <row r="265" spans="1:4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</row>
    <row r="266" spans="1:4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</row>
    <row r="267" spans="1:4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</row>
    <row r="268" spans="1:4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</row>
    <row r="269" spans="1:4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</row>
    <row r="270" spans="1:4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</row>
    <row r="271" spans="1:4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</row>
    <row r="272" spans="1:4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</row>
    <row r="273" spans="1:4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</row>
    <row r="274" spans="1:4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</row>
    <row r="275" spans="1:4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</row>
    <row r="276" spans="1:4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</row>
    <row r="277" spans="1:4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</row>
    <row r="278" spans="1:4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</row>
    <row r="279" spans="1:4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</row>
    <row r="280" spans="1:4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</row>
    <row r="281" spans="1:4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</row>
    <row r="282" spans="1:4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</row>
    <row r="283" spans="1:4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</row>
    <row r="284" spans="1:4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</row>
    <row r="285" spans="1:4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</row>
    <row r="286" spans="1:4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</row>
    <row r="287" spans="1:4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</row>
    <row r="288" spans="1:4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</row>
    <row r="289" spans="1:4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</row>
    <row r="290" spans="1:4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</row>
    <row r="291" spans="1:4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</row>
    <row r="292" spans="1:4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</row>
    <row r="293" spans="1:4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</row>
  </sheetData>
  <pageMargins left="0.75" right="0.75" top="1" bottom="1" header="0.5" footer="0.5"/>
  <pageSetup scale="3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59EA6-05AC-4674-9304-54DB4E13AA46}">
  <sheetPr codeName="Sheet44"/>
  <dimension ref="A1:AS899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13" width="15.5" customWidth="1"/>
    <col min="14" max="18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5" s="78" customFormat="1" ht="18">
      <c r="A2" s="77"/>
      <c r="B2" s="84" t="s">
        <v>1226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</row>
    <row r="5" spans="1:45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</row>
    <row r="6" spans="1:45" ht="16" thickBot="1">
      <c r="A6" s="49"/>
      <c r="B6" s="131" t="s">
        <v>1221</v>
      </c>
      <c r="C6" s="104" t="s">
        <v>1222</v>
      </c>
      <c r="D6" s="104"/>
      <c r="E6" s="104"/>
      <c r="F6" s="105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</row>
    <row r="7" spans="1:45">
      <c r="A7" s="49"/>
      <c r="B7" s="49"/>
      <c r="C7" s="156" t="s">
        <v>500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</row>
    <row r="8" spans="1:45">
      <c r="A8" s="49"/>
      <c r="B8" s="49" t="s">
        <v>501</v>
      </c>
      <c r="C8" s="49"/>
      <c r="D8" s="49"/>
      <c r="E8" s="49"/>
      <c r="F8" s="49"/>
      <c r="J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</row>
    <row r="9" spans="1:45">
      <c r="A9" s="49"/>
      <c r="B9" s="49" t="s">
        <v>503</v>
      </c>
      <c r="C9" s="49"/>
      <c r="D9" s="49"/>
      <c r="E9" s="49"/>
      <c r="F9" s="49"/>
      <c r="J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</row>
    <row r="10" spans="1:45">
      <c r="A10" s="49"/>
      <c r="B10" s="49" t="s">
        <v>502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</row>
    <row r="11" spans="1:45">
      <c r="A11" s="49"/>
      <c r="B11" s="49" t="s">
        <v>1473</v>
      </c>
      <c r="C11" s="49"/>
      <c r="D11" s="49"/>
      <c r="E11" s="49"/>
      <c r="F11" s="49"/>
      <c r="G11" s="49"/>
      <c r="H11" s="150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</row>
    <row r="12" spans="1:45">
      <c r="A12" s="49"/>
      <c r="B12" s="49" t="s">
        <v>1472</v>
      </c>
      <c r="C12" s="49"/>
      <c r="D12" s="49"/>
      <c r="E12" s="49"/>
      <c r="F12" s="49"/>
      <c r="G12" s="49"/>
      <c r="H12" s="150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</row>
    <row r="13" spans="1:45" ht="16" thickBot="1">
      <c r="A13" s="49"/>
      <c r="B13" s="49"/>
      <c r="C13" s="49"/>
      <c r="D13" s="49"/>
      <c r="E13" s="49"/>
      <c r="F13" s="49"/>
      <c r="G13" s="49"/>
      <c r="H13" s="150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</row>
    <row r="14" spans="1:45">
      <c r="A14" s="49"/>
      <c r="B14" s="256" t="s">
        <v>504</v>
      </c>
      <c r="C14" s="256" t="s">
        <v>505</v>
      </c>
      <c r="D14" s="281" t="s">
        <v>472</v>
      </c>
      <c r="E14" s="49"/>
      <c r="F14" s="49"/>
      <c r="G14" s="49"/>
      <c r="H14" s="15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</row>
    <row r="15" spans="1:45" ht="16" thickBot="1">
      <c r="A15" s="49"/>
      <c r="B15" s="166">
        <v>8083418</v>
      </c>
      <c r="C15" s="87" t="s">
        <v>269</v>
      </c>
      <c r="D15" s="160">
        <f>INDEX($B$20:$M$45,MATCH(B15,$C$20:$C$45,0),MATCH(C15,$B$20:$M$20,0))</f>
        <v>1535.36</v>
      </c>
      <c r="E15" s="49"/>
      <c r="F15" s="49"/>
      <c r="G15" s="49"/>
      <c r="H15" s="15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6" thickBo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</row>
    <row r="17" spans="1:45">
      <c r="A17" s="49"/>
      <c r="B17" s="256" t="s">
        <v>504</v>
      </c>
      <c r="C17" s="256" t="s">
        <v>505</v>
      </c>
      <c r="D17" s="281" t="s">
        <v>1227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</row>
    <row r="18" spans="1:45" ht="16" thickBot="1">
      <c r="A18" s="49"/>
      <c r="B18" s="166">
        <v>8083418</v>
      </c>
      <c r="C18" s="87" t="s">
        <v>269</v>
      </c>
      <c r="D18" s="160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</row>
    <row r="19" spans="1:45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</row>
    <row r="20" spans="1:45" ht="14.5" customHeight="1">
      <c r="A20" s="49"/>
      <c r="B20" s="152" t="s">
        <v>373</v>
      </c>
      <c r="C20" s="152" t="s">
        <v>475</v>
      </c>
      <c r="D20" s="152" t="s">
        <v>476</v>
      </c>
      <c r="E20" s="152" t="s">
        <v>477</v>
      </c>
      <c r="F20" s="152" t="s">
        <v>369</v>
      </c>
      <c r="G20" s="152" t="s">
        <v>496</v>
      </c>
      <c r="H20" s="152" t="s">
        <v>195</v>
      </c>
      <c r="I20" s="204" t="s">
        <v>495</v>
      </c>
      <c r="J20" s="201" t="s">
        <v>478</v>
      </c>
      <c r="K20" s="201" t="s">
        <v>479</v>
      </c>
      <c r="L20" s="202" t="s">
        <v>269</v>
      </c>
      <c r="M20" s="203" t="s">
        <v>101</v>
      </c>
      <c r="N20" s="15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</row>
    <row r="21" spans="1:45" ht="14.5" customHeight="1">
      <c r="A21" s="49"/>
      <c r="B21" s="134">
        <v>44196</v>
      </c>
      <c r="C21" s="150">
        <v>2922429</v>
      </c>
      <c r="D21" s="153" t="s">
        <v>480</v>
      </c>
      <c r="E21" s="153" t="s">
        <v>481</v>
      </c>
      <c r="F21" s="153" t="s">
        <v>370</v>
      </c>
      <c r="G21" s="153" t="s">
        <v>482</v>
      </c>
      <c r="H21" s="153" t="s">
        <v>483</v>
      </c>
      <c r="I21" s="187">
        <v>31</v>
      </c>
      <c r="J21" s="188">
        <v>38.94</v>
      </c>
      <c r="K21" s="188">
        <v>60.356999999999999</v>
      </c>
      <c r="L21" s="154">
        <f>I21*J21</f>
        <v>1207.1399999999999</v>
      </c>
      <c r="M21" s="155">
        <f>L21-K21</f>
        <v>1146.7829999999999</v>
      </c>
      <c r="N21" s="151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</row>
    <row r="22" spans="1:45" ht="14.5" customHeight="1">
      <c r="A22" s="49"/>
      <c r="B22" s="134">
        <v>44105</v>
      </c>
      <c r="C22" s="150">
        <v>6745007</v>
      </c>
      <c r="D22" s="153" t="s">
        <v>484</v>
      </c>
      <c r="E22" s="153" t="s">
        <v>485</v>
      </c>
      <c r="F22" s="153" t="s">
        <v>371</v>
      </c>
      <c r="G22" s="153" t="s">
        <v>486</v>
      </c>
      <c r="H22" s="153" t="s">
        <v>483</v>
      </c>
      <c r="I22" s="187">
        <v>28</v>
      </c>
      <c r="J22" s="188">
        <v>208.16</v>
      </c>
      <c r="K22" s="188">
        <v>291.42399999999998</v>
      </c>
      <c r="L22" s="154">
        <f t="shared" ref="L22:L44" si="0">I22*J22</f>
        <v>5828.48</v>
      </c>
      <c r="M22" s="155">
        <f t="shared" ref="M22:M44" si="1">L22-K22</f>
        <v>5537.0559999999996</v>
      </c>
      <c r="N22" s="151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</row>
    <row r="23" spans="1:45" ht="14.5" customHeight="1">
      <c r="A23" s="49"/>
      <c r="B23" s="134">
        <v>44105</v>
      </c>
      <c r="C23" s="150">
        <v>9127690</v>
      </c>
      <c r="D23" s="153" t="s">
        <v>484</v>
      </c>
      <c r="E23" s="153" t="s">
        <v>481</v>
      </c>
      <c r="F23" s="153" t="s">
        <v>371</v>
      </c>
      <c r="G23" s="153" t="s">
        <v>486</v>
      </c>
      <c r="H23" s="153" t="s">
        <v>483</v>
      </c>
      <c r="I23" s="187">
        <v>31</v>
      </c>
      <c r="J23" s="188">
        <v>8.69</v>
      </c>
      <c r="K23" s="188">
        <v>13.4695</v>
      </c>
      <c r="L23" s="154">
        <f t="shared" si="0"/>
        <v>269.39</v>
      </c>
      <c r="M23" s="155">
        <f t="shared" si="1"/>
        <v>255.92049999999998</v>
      </c>
      <c r="N23" s="151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</row>
    <row r="24" spans="1:45" ht="14.5" customHeight="1">
      <c r="A24" s="49"/>
      <c r="B24" s="134">
        <v>43656</v>
      </c>
      <c r="C24" s="150">
        <v>9546559</v>
      </c>
      <c r="D24" s="153" t="s">
        <v>484</v>
      </c>
      <c r="E24" s="153" t="s">
        <v>481</v>
      </c>
      <c r="F24" s="153" t="s">
        <v>371</v>
      </c>
      <c r="G24" s="153" t="s">
        <v>487</v>
      </c>
      <c r="H24" s="153" t="s">
        <v>488</v>
      </c>
      <c r="I24" s="187">
        <v>26</v>
      </c>
      <c r="J24" s="188">
        <v>195.99</v>
      </c>
      <c r="K24" s="188">
        <v>254.78700000000001</v>
      </c>
      <c r="L24" s="154">
        <f t="shared" si="0"/>
        <v>5095.74</v>
      </c>
      <c r="M24" s="155">
        <f t="shared" si="1"/>
        <v>4840.9529999999995</v>
      </c>
      <c r="N24" s="151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</row>
    <row r="25" spans="1:45" ht="14.5" customHeight="1">
      <c r="A25" s="49"/>
      <c r="B25" s="134">
        <v>43340</v>
      </c>
      <c r="C25" s="150">
        <v>5436175</v>
      </c>
      <c r="D25" s="153" t="s">
        <v>489</v>
      </c>
      <c r="E25" s="153" t="s">
        <v>481</v>
      </c>
      <c r="F25" s="153" t="s">
        <v>370</v>
      </c>
      <c r="G25" s="153" t="s">
        <v>486</v>
      </c>
      <c r="H25" s="153" t="s">
        <v>483</v>
      </c>
      <c r="I25" s="187">
        <v>16</v>
      </c>
      <c r="J25" s="188">
        <v>21.78</v>
      </c>
      <c r="K25" s="188">
        <v>17.424000000000003</v>
      </c>
      <c r="L25" s="154">
        <f t="shared" si="0"/>
        <v>348.48</v>
      </c>
      <c r="M25" s="155">
        <f t="shared" si="1"/>
        <v>331.05600000000004</v>
      </c>
      <c r="N25" s="151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</row>
    <row r="26" spans="1:45" ht="14.5" customHeight="1">
      <c r="A26" s="49"/>
      <c r="B26" s="134">
        <v>43340</v>
      </c>
      <c r="C26" s="150">
        <v>1010967</v>
      </c>
      <c r="D26" s="153" t="s">
        <v>489</v>
      </c>
      <c r="E26" s="153" t="s">
        <v>481</v>
      </c>
      <c r="F26" s="153" t="s">
        <v>372</v>
      </c>
      <c r="G26" s="153" t="s">
        <v>486</v>
      </c>
      <c r="H26" s="153" t="s">
        <v>490</v>
      </c>
      <c r="I26" s="187">
        <v>30</v>
      </c>
      <c r="J26" s="188">
        <v>6.64</v>
      </c>
      <c r="K26" s="188">
        <v>9.9600000000000009</v>
      </c>
      <c r="L26" s="154">
        <f t="shared" si="0"/>
        <v>199.2</v>
      </c>
      <c r="M26" s="155">
        <f t="shared" si="1"/>
        <v>189.23999999999998</v>
      </c>
      <c r="N26" s="151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</row>
    <row r="27" spans="1:45" ht="14.5" customHeight="1">
      <c r="A27" s="49"/>
      <c r="B27" s="134">
        <v>43633</v>
      </c>
      <c r="C27" s="150">
        <v>8929877</v>
      </c>
      <c r="D27" s="153" t="s">
        <v>484</v>
      </c>
      <c r="E27" s="153" t="s">
        <v>481</v>
      </c>
      <c r="F27" s="153" t="s">
        <v>371</v>
      </c>
      <c r="G27" s="153" t="s">
        <v>487</v>
      </c>
      <c r="H27" s="153" t="s">
        <v>483</v>
      </c>
      <c r="I27" s="187">
        <v>5</v>
      </c>
      <c r="J27" s="188">
        <v>7.3</v>
      </c>
      <c r="K27" s="188">
        <v>1.8250000000000002</v>
      </c>
      <c r="L27" s="154">
        <f t="shared" si="0"/>
        <v>36.5</v>
      </c>
      <c r="M27" s="155">
        <f t="shared" si="1"/>
        <v>34.674999999999997</v>
      </c>
      <c r="N27" s="151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</row>
    <row r="28" spans="1:45" ht="14.5" customHeight="1">
      <c r="A28" s="49"/>
      <c r="B28" s="134">
        <v>43633</v>
      </c>
      <c r="C28" s="150">
        <v>6473081</v>
      </c>
      <c r="D28" s="153" t="s">
        <v>484</v>
      </c>
      <c r="E28" s="153" t="s">
        <v>481</v>
      </c>
      <c r="F28" s="153" t="s">
        <v>370</v>
      </c>
      <c r="G28" s="153" t="s">
        <v>487</v>
      </c>
      <c r="H28" s="153" t="s">
        <v>483</v>
      </c>
      <c r="I28" s="187">
        <v>10</v>
      </c>
      <c r="J28" s="188">
        <v>42.76</v>
      </c>
      <c r="K28" s="188">
        <v>21.38</v>
      </c>
      <c r="L28" s="154">
        <f t="shared" si="0"/>
        <v>427.59999999999997</v>
      </c>
      <c r="M28" s="155">
        <f t="shared" si="1"/>
        <v>406.21999999999997</v>
      </c>
      <c r="N28" s="151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</row>
    <row r="29" spans="1:45" ht="14.5" customHeight="1">
      <c r="A29" s="49"/>
      <c r="B29" s="134">
        <v>43548</v>
      </c>
      <c r="C29" s="150">
        <v>3734736</v>
      </c>
      <c r="D29" s="153" t="s">
        <v>484</v>
      </c>
      <c r="E29" s="153" t="s">
        <v>491</v>
      </c>
      <c r="F29" s="153" t="s">
        <v>370</v>
      </c>
      <c r="G29" s="153" t="s">
        <v>487</v>
      </c>
      <c r="H29" s="153" t="s">
        <v>483</v>
      </c>
      <c r="I29" s="187">
        <v>7</v>
      </c>
      <c r="J29" s="188">
        <v>138.13999999999999</v>
      </c>
      <c r="K29" s="188">
        <v>48.348999999999997</v>
      </c>
      <c r="L29" s="154">
        <f t="shared" si="0"/>
        <v>966.9799999999999</v>
      </c>
      <c r="M29" s="155">
        <f t="shared" si="1"/>
        <v>918.63099999999986</v>
      </c>
      <c r="N29" s="151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</row>
    <row r="30" spans="1:45" ht="14.5" customHeight="1">
      <c r="A30" s="49"/>
      <c r="B30" s="134">
        <v>43157</v>
      </c>
      <c r="C30" s="150">
        <v>3198155</v>
      </c>
      <c r="D30" s="153" t="s">
        <v>480</v>
      </c>
      <c r="E30" s="153" t="s">
        <v>481</v>
      </c>
      <c r="F30" s="153" t="s">
        <v>371</v>
      </c>
      <c r="G30" s="153" t="s">
        <v>492</v>
      </c>
      <c r="H30" s="153" t="s">
        <v>483</v>
      </c>
      <c r="I30" s="187">
        <v>33</v>
      </c>
      <c r="J30" s="188">
        <v>4.9800000000000004</v>
      </c>
      <c r="K30" s="188">
        <v>8.2170000000000005</v>
      </c>
      <c r="L30" s="154">
        <f t="shared" si="0"/>
        <v>164.34</v>
      </c>
      <c r="M30" s="155">
        <f t="shared" si="1"/>
        <v>156.12299999999999</v>
      </c>
      <c r="N30" s="151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</row>
    <row r="31" spans="1:45">
      <c r="A31" s="49"/>
      <c r="B31" s="134">
        <v>43427</v>
      </c>
      <c r="C31" s="150">
        <v>9367443</v>
      </c>
      <c r="D31" s="153" t="s">
        <v>493</v>
      </c>
      <c r="E31" s="153" t="s">
        <v>481</v>
      </c>
      <c r="F31" s="153" t="s">
        <v>372</v>
      </c>
      <c r="G31" s="153" t="s">
        <v>492</v>
      </c>
      <c r="H31" s="153" t="s">
        <v>483</v>
      </c>
      <c r="I31" s="187">
        <v>27</v>
      </c>
      <c r="J31" s="188">
        <v>4.28</v>
      </c>
      <c r="K31" s="188">
        <v>5.7780000000000005</v>
      </c>
      <c r="L31" s="154">
        <f t="shared" si="0"/>
        <v>115.56</v>
      </c>
      <c r="M31" s="155">
        <f t="shared" si="1"/>
        <v>109.782</v>
      </c>
      <c r="N31" s="151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</row>
    <row r="32" spans="1:45">
      <c r="A32" s="49"/>
      <c r="B32" s="134">
        <v>43427</v>
      </c>
      <c r="C32" s="150">
        <v>1607038</v>
      </c>
      <c r="D32" s="153" t="s">
        <v>493</v>
      </c>
      <c r="E32" s="153" t="s">
        <v>481</v>
      </c>
      <c r="F32" s="153" t="s">
        <v>372</v>
      </c>
      <c r="G32" s="153" t="s">
        <v>492</v>
      </c>
      <c r="H32" s="153" t="s">
        <v>483</v>
      </c>
      <c r="I32" s="187">
        <v>25</v>
      </c>
      <c r="J32" s="188">
        <v>3.95</v>
      </c>
      <c r="K32" s="188">
        <v>4.9375</v>
      </c>
      <c r="L32" s="154">
        <f t="shared" si="0"/>
        <v>98.75</v>
      </c>
      <c r="M32" s="155">
        <f t="shared" si="1"/>
        <v>93.8125</v>
      </c>
      <c r="N32" s="151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</row>
    <row r="33" spans="1:45">
      <c r="A33" s="49"/>
      <c r="B33" s="134">
        <v>43990</v>
      </c>
      <c r="C33" s="150">
        <v>7795664</v>
      </c>
      <c r="D33" s="153" t="s">
        <v>489</v>
      </c>
      <c r="E33" s="153" t="s">
        <v>481</v>
      </c>
      <c r="F33" s="153" t="s">
        <v>370</v>
      </c>
      <c r="G33" s="153" t="s">
        <v>492</v>
      </c>
      <c r="H33" s="153" t="s">
        <v>483</v>
      </c>
      <c r="I33" s="187">
        <v>33</v>
      </c>
      <c r="J33" s="188">
        <v>21.78</v>
      </c>
      <c r="K33" s="188">
        <v>35.937000000000005</v>
      </c>
      <c r="L33" s="154">
        <f t="shared" si="0"/>
        <v>718.74</v>
      </c>
      <c r="M33" s="155">
        <f t="shared" si="1"/>
        <v>682.803</v>
      </c>
      <c r="N33" s="151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</row>
    <row r="34" spans="1:45">
      <c r="A34" s="49"/>
      <c r="B34" s="134">
        <v>43990</v>
      </c>
      <c r="C34" s="150">
        <v>8083418</v>
      </c>
      <c r="D34" s="153" t="s">
        <v>489</v>
      </c>
      <c r="E34" s="153" t="s">
        <v>481</v>
      </c>
      <c r="F34" s="153" t="s">
        <v>372</v>
      </c>
      <c r="G34" s="153" t="s">
        <v>492</v>
      </c>
      <c r="H34" s="153" t="s">
        <v>488</v>
      </c>
      <c r="I34" s="187">
        <v>32</v>
      </c>
      <c r="J34" s="188">
        <v>47.98</v>
      </c>
      <c r="K34" s="188">
        <v>76.768000000000001</v>
      </c>
      <c r="L34" s="154">
        <f t="shared" si="0"/>
        <v>1535.36</v>
      </c>
      <c r="M34" s="155">
        <f t="shared" si="1"/>
        <v>1458.5919999999999</v>
      </c>
      <c r="N34" s="151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</row>
    <row r="35" spans="1:45">
      <c r="A35" s="49"/>
      <c r="B35" s="134">
        <v>44047</v>
      </c>
      <c r="C35" s="150">
        <v>2119747</v>
      </c>
      <c r="D35" s="153" t="s">
        <v>489</v>
      </c>
      <c r="E35" s="153" t="s">
        <v>481</v>
      </c>
      <c r="F35" s="153" t="s">
        <v>497</v>
      </c>
      <c r="G35" s="153" t="s">
        <v>482</v>
      </c>
      <c r="H35" s="153" t="s">
        <v>483</v>
      </c>
      <c r="I35" s="187">
        <v>21</v>
      </c>
      <c r="J35" s="188">
        <v>5.28</v>
      </c>
      <c r="K35" s="188">
        <v>5.5440000000000005</v>
      </c>
      <c r="L35" s="154">
        <f t="shared" si="0"/>
        <v>110.88000000000001</v>
      </c>
      <c r="M35" s="155">
        <f t="shared" si="1"/>
        <v>105.33600000000001</v>
      </c>
      <c r="N35" s="151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</row>
    <row r="36" spans="1:45">
      <c r="A36" s="49"/>
      <c r="B36" s="134">
        <v>43615</v>
      </c>
      <c r="C36" s="150">
        <v>1109393</v>
      </c>
      <c r="D36" s="153" t="s">
        <v>493</v>
      </c>
      <c r="E36" s="153" t="s">
        <v>481</v>
      </c>
      <c r="F36" s="153" t="s">
        <v>371</v>
      </c>
      <c r="G36" s="153" t="s">
        <v>492</v>
      </c>
      <c r="H36" s="153" t="s">
        <v>490</v>
      </c>
      <c r="I36" s="187">
        <v>21</v>
      </c>
      <c r="J36" s="188">
        <v>39.89</v>
      </c>
      <c r="K36" s="188">
        <v>41.884500000000003</v>
      </c>
      <c r="L36" s="154">
        <f t="shared" si="0"/>
        <v>837.69</v>
      </c>
      <c r="M36" s="155">
        <f t="shared" si="1"/>
        <v>795.80550000000005</v>
      </c>
      <c r="N36" s="151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</row>
    <row r="37" spans="1:45">
      <c r="A37" s="49"/>
      <c r="B37" s="134">
        <v>43064</v>
      </c>
      <c r="C37" s="150">
        <v>6417201</v>
      </c>
      <c r="D37" s="153" t="s">
        <v>489</v>
      </c>
      <c r="E37" s="153" t="s">
        <v>481</v>
      </c>
      <c r="F37" s="153" t="s">
        <v>370</v>
      </c>
      <c r="G37" s="153" t="s">
        <v>482</v>
      </c>
      <c r="H37" s="153" t="s">
        <v>483</v>
      </c>
      <c r="I37" s="187">
        <v>12</v>
      </c>
      <c r="J37" s="188">
        <v>15.74</v>
      </c>
      <c r="K37" s="188">
        <v>9.4440000000000008</v>
      </c>
      <c r="L37" s="154">
        <f t="shared" si="0"/>
        <v>188.88</v>
      </c>
      <c r="M37" s="155">
        <f t="shared" si="1"/>
        <v>179.43600000000001</v>
      </c>
      <c r="N37" s="151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</row>
    <row r="38" spans="1:45">
      <c r="A38" s="49"/>
      <c r="B38" s="134">
        <v>43875</v>
      </c>
      <c r="C38" s="150">
        <v>8493894</v>
      </c>
      <c r="D38" s="153" t="s">
        <v>494</v>
      </c>
      <c r="E38" s="153" t="s">
        <v>485</v>
      </c>
      <c r="F38" s="153" t="s">
        <v>372</v>
      </c>
      <c r="G38" s="153" t="s">
        <v>492</v>
      </c>
      <c r="H38" s="153" t="s">
        <v>490</v>
      </c>
      <c r="I38" s="187">
        <v>32</v>
      </c>
      <c r="J38" s="188">
        <v>100.98</v>
      </c>
      <c r="K38" s="188">
        <v>161.56800000000001</v>
      </c>
      <c r="L38" s="154">
        <f t="shared" si="0"/>
        <v>3231.36</v>
      </c>
      <c r="M38" s="155">
        <f t="shared" si="1"/>
        <v>3069.7919999999999</v>
      </c>
      <c r="N38" s="151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</row>
    <row r="39" spans="1:45">
      <c r="A39" s="49"/>
      <c r="B39" s="134">
        <v>43875</v>
      </c>
      <c r="C39" s="150">
        <v>9776378</v>
      </c>
      <c r="D39" s="153" t="s">
        <v>494</v>
      </c>
      <c r="E39" s="153" t="s">
        <v>481</v>
      </c>
      <c r="F39" s="153" t="s">
        <v>371</v>
      </c>
      <c r="G39" s="153" t="s">
        <v>492</v>
      </c>
      <c r="H39" s="153" t="s">
        <v>490</v>
      </c>
      <c r="I39" s="187">
        <v>15</v>
      </c>
      <c r="J39" s="188">
        <v>71.37</v>
      </c>
      <c r="K39" s="188">
        <v>53.527500000000011</v>
      </c>
      <c r="L39" s="154">
        <f t="shared" si="0"/>
        <v>1070.5500000000002</v>
      </c>
      <c r="M39" s="155">
        <f t="shared" si="1"/>
        <v>1017.0225000000002</v>
      </c>
      <c r="N39" s="151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</row>
    <row r="40" spans="1:45">
      <c r="A40" s="49"/>
      <c r="B40" s="134">
        <v>43936</v>
      </c>
      <c r="C40" s="150">
        <v>6351031</v>
      </c>
      <c r="D40" s="153" t="s">
        <v>480</v>
      </c>
      <c r="E40" s="153" t="s">
        <v>481</v>
      </c>
      <c r="F40" s="153" t="s">
        <v>370</v>
      </c>
      <c r="G40" s="153" t="s">
        <v>487</v>
      </c>
      <c r="H40" s="153" t="s">
        <v>488</v>
      </c>
      <c r="I40" s="187">
        <v>6</v>
      </c>
      <c r="J40" s="188">
        <v>65.989999999999995</v>
      </c>
      <c r="K40" s="188">
        <v>19.796999999999997</v>
      </c>
      <c r="L40" s="154">
        <f t="shared" si="0"/>
        <v>395.93999999999994</v>
      </c>
      <c r="M40" s="155">
        <f t="shared" si="1"/>
        <v>376.14299999999992</v>
      </c>
      <c r="N40" s="151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</row>
    <row r="41" spans="1:45">
      <c r="A41" s="49"/>
      <c r="B41" s="134">
        <v>43936</v>
      </c>
      <c r="C41" s="150">
        <v>8435213</v>
      </c>
      <c r="D41" s="153" t="s">
        <v>480</v>
      </c>
      <c r="E41" s="153" t="s">
        <v>481</v>
      </c>
      <c r="F41" s="153" t="s">
        <v>370</v>
      </c>
      <c r="G41" s="153" t="s">
        <v>487</v>
      </c>
      <c r="H41" s="153" t="s">
        <v>488</v>
      </c>
      <c r="I41" s="187">
        <v>19</v>
      </c>
      <c r="J41" s="188">
        <v>155.99</v>
      </c>
      <c r="K41" s="188">
        <v>148.19050000000001</v>
      </c>
      <c r="L41" s="154">
        <f t="shared" si="0"/>
        <v>2963.8100000000004</v>
      </c>
      <c r="M41" s="155">
        <f t="shared" si="1"/>
        <v>2815.6195000000002</v>
      </c>
      <c r="N41" s="151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</row>
    <row r="42" spans="1:45">
      <c r="A42" s="49"/>
      <c r="B42" s="134">
        <v>43171</v>
      </c>
      <c r="C42" s="150">
        <v>2131858</v>
      </c>
      <c r="D42" s="153" t="s">
        <v>489</v>
      </c>
      <c r="E42" s="153" t="s">
        <v>491</v>
      </c>
      <c r="F42" s="153" t="s">
        <v>371</v>
      </c>
      <c r="G42" s="153" t="s">
        <v>486</v>
      </c>
      <c r="H42" s="153" t="s">
        <v>483</v>
      </c>
      <c r="I42" s="187">
        <v>19</v>
      </c>
      <c r="J42" s="188">
        <v>3.69</v>
      </c>
      <c r="K42" s="188">
        <v>3.5055000000000001</v>
      </c>
      <c r="L42" s="154">
        <f t="shared" si="0"/>
        <v>70.11</v>
      </c>
      <c r="M42" s="155">
        <f t="shared" si="1"/>
        <v>66.604500000000002</v>
      </c>
      <c r="N42" s="151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</row>
    <row r="43" spans="1:45">
      <c r="A43" s="49"/>
      <c r="B43" s="134">
        <v>43171</v>
      </c>
      <c r="C43" s="150">
        <v>7634165</v>
      </c>
      <c r="D43" s="153" t="s">
        <v>489</v>
      </c>
      <c r="E43" s="153" t="s">
        <v>481</v>
      </c>
      <c r="F43" s="153" t="s">
        <v>372</v>
      </c>
      <c r="G43" s="153" t="s">
        <v>486</v>
      </c>
      <c r="H43" s="153" t="s">
        <v>483</v>
      </c>
      <c r="I43" s="187">
        <v>15</v>
      </c>
      <c r="J43" s="188">
        <v>12</v>
      </c>
      <c r="K43" s="188">
        <v>9</v>
      </c>
      <c r="L43" s="154">
        <f t="shared" si="0"/>
        <v>180</v>
      </c>
      <c r="M43" s="155">
        <f t="shared" si="1"/>
        <v>171</v>
      </c>
      <c r="N43" s="151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</row>
    <row r="44" spans="1:45">
      <c r="A44" s="49"/>
      <c r="B44" s="134">
        <v>43533</v>
      </c>
      <c r="C44" s="150">
        <v>6341653</v>
      </c>
      <c r="D44" s="153" t="s">
        <v>480</v>
      </c>
      <c r="E44" s="153" t="s">
        <v>481</v>
      </c>
      <c r="F44" s="153" t="s">
        <v>372</v>
      </c>
      <c r="G44" s="153" t="s">
        <v>487</v>
      </c>
      <c r="H44" s="153" t="s">
        <v>483</v>
      </c>
      <c r="I44" s="187">
        <v>15</v>
      </c>
      <c r="J44" s="188">
        <v>15.99</v>
      </c>
      <c r="K44" s="189">
        <v>11.9925</v>
      </c>
      <c r="L44" s="154">
        <f t="shared" si="0"/>
        <v>239.85</v>
      </c>
      <c r="M44" s="155">
        <f t="shared" si="1"/>
        <v>227.85749999999999</v>
      </c>
      <c r="N44" s="151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</row>
    <row r="45" spans="1:45" ht="16" thickBot="1">
      <c r="A45" s="49"/>
      <c r="B45" s="54" t="s">
        <v>185</v>
      </c>
      <c r="C45" s="147"/>
      <c r="D45" s="147"/>
      <c r="E45" s="147"/>
      <c r="F45" s="147"/>
      <c r="G45" s="157"/>
      <c r="H45" s="54"/>
      <c r="I45" s="54"/>
      <c r="J45" s="54"/>
      <c r="K45" s="54"/>
      <c r="L45" s="158">
        <f>SUM(L21:L44)</f>
        <v>26301.329999999998</v>
      </c>
      <c r="M45" s="158">
        <f>SUM(M21:M44)</f>
        <v>24986.263499999997</v>
      </c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</row>
    <row r="46" spans="1:45">
      <c r="A46" s="49"/>
      <c r="B46" s="49"/>
      <c r="C46" s="138"/>
      <c r="D46" s="138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</row>
    <row r="47" spans="1:45">
      <c r="A47" s="49"/>
      <c r="B47" s="49"/>
      <c r="C47" s="138"/>
      <c r="D47" s="138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</row>
    <row r="48" spans="1:45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</row>
    <row r="49" spans="1:45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</row>
    <row r="50" spans="1:45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</row>
    <row r="51" spans="1:45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</row>
    <row r="52" spans="1:45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</row>
    <row r="53" spans="1:45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</row>
    <row r="54" spans="1:45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</row>
    <row r="55" spans="1:45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</row>
    <row r="56" spans="1:45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</row>
    <row r="57" spans="1:45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</row>
    <row r="58" spans="1:45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</row>
    <row r="59" spans="1:45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</row>
    <row r="60" spans="1:45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</row>
    <row r="61" spans="1:45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</row>
    <row r="62" spans="1:45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</row>
    <row r="63" spans="1:45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</row>
    <row r="64" spans="1:45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</row>
    <row r="65" spans="1:45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</row>
    <row r="66" spans="1:45">
      <c r="A66" s="49"/>
      <c r="B66" s="49"/>
      <c r="C66" s="138"/>
      <c r="D66" s="138"/>
      <c r="E66" s="138"/>
      <c r="F66" s="138"/>
      <c r="G66" s="13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</row>
    <row r="67" spans="1:45">
      <c r="A67" s="49"/>
      <c r="B67" s="49"/>
      <c r="C67" s="138"/>
      <c r="D67" s="138"/>
      <c r="E67" s="138"/>
      <c r="F67" s="138"/>
      <c r="G67" s="13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</row>
    <row r="68" spans="1:45">
      <c r="A68" s="49"/>
      <c r="B68" s="49"/>
      <c r="C68" s="138"/>
      <c r="D68" s="138"/>
      <c r="E68" s="138"/>
      <c r="F68" s="138"/>
      <c r="G68" s="13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</row>
    <row r="69" spans="1:45">
      <c r="A69" s="49"/>
      <c r="B69" s="49"/>
      <c r="C69" s="138"/>
      <c r="D69" s="138"/>
      <c r="E69" s="138"/>
      <c r="F69" s="138"/>
      <c r="G69" s="13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</row>
    <row r="70" spans="1:45">
      <c r="A70" s="49"/>
      <c r="B70" s="49"/>
      <c r="C70" s="138"/>
      <c r="D70" s="138"/>
      <c r="E70" s="138"/>
      <c r="F70" s="138"/>
      <c r="G70" s="13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</row>
    <row r="71" spans="1:4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</row>
    <row r="72" spans="1:4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</row>
    <row r="73" spans="1:4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</row>
    <row r="74" spans="1:4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</row>
    <row r="75" spans="1:4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</row>
    <row r="76" spans="1:4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</row>
    <row r="77" spans="1:4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</row>
    <row r="78" spans="1:4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</row>
    <row r="79" spans="1:4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</row>
    <row r="81" spans="1:4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</row>
    <row r="82" spans="1:4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</row>
    <row r="83" spans="1:4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</row>
    <row r="84" spans="1:4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</row>
    <row r="85" spans="1:4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</row>
    <row r="86" spans="1:4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</row>
    <row r="87" spans="1:4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</row>
    <row r="88" spans="1:4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</row>
    <row r="89" spans="1:4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</row>
    <row r="90" spans="1:4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</row>
    <row r="91" spans="1:4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</row>
    <row r="92" spans="1:4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</row>
    <row r="93" spans="1:4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</row>
    <row r="94" spans="1:4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</row>
    <row r="95" spans="1:4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</row>
    <row r="96" spans="1:4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</row>
    <row r="97" spans="1:4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</row>
    <row r="98" spans="1:4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</row>
    <row r="99" spans="1:4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</row>
    <row r="100" spans="1:4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</row>
    <row r="101" spans="1:4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</row>
    <row r="102" spans="1:4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</row>
    <row r="103" spans="1:4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</row>
    <row r="104" spans="1:4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</row>
    <row r="105" spans="1:4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</row>
    <row r="106" spans="1:4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</row>
    <row r="107" spans="1:4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</row>
    <row r="108" spans="1:4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</row>
    <row r="109" spans="1:4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</row>
    <row r="110" spans="1:4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</row>
    <row r="111" spans="1:4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</row>
    <row r="112" spans="1:4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</row>
    <row r="113" spans="1:4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</row>
    <row r="114" spans="1:4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</row>
    <row r="115" spans="1:4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</row>
    <row r="116" spans="1:4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</row>
    <row r="117" spans="1:4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</row>
    <row r="118" spans="1:4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</row>
    <row r="119" spans="1:4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</row>
    <row r="120" spans="1:4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</row>
    <row r="121" spans="1:4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</row>
    <row r="122" spans="1:4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</row>
    <row r="123" spans="1:4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</row>
    <row r="124" spans="1:4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</row>
    <row r="125" spans="1:4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</row>
    <row r="126" spans="1:4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</row>
    <row r="127" spans="1:4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</row>
    <row r="128" spans="1:4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</row>
    <row r="129" spans="1:4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</row>
    <row r="130" spans="1:4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</row>
    <row r="131" spans="1:4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</row>
    <row r="132" spans="1:4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</row>
    <row r="133" spans="1:4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</row>
    <row r="134" spans="1:4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</row>
    <row r="135" spans="1:4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</row>
    <row r="136" spans="1:4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</row>
    <row r="137" spans="1:4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</row>
    <row r="138" spans="1:4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</row>
    <row r="139" spans="1:4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</row>
    <row r="140" spans="1:4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</row>
    <row r="141" spans="1:4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</row>
    <row r="142" spans="1:4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</row>
    <row r="143" spans="1:4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</row>
    <row r="144" spans="1:4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</row>
    <row r="145" spans="1: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</row>
    <row r="146" spans="1:4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</row>
    <row r="147" spans="1:4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</row>
    <row r="148" spans="1:4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</row>
    <row r="149" spans="1:4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</row>
    <row r="150" spans="1:4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</row>
    <row r="151" spans="1:4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</row>
    <row r="152" spans="1:4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</row>
    <row r="153" spans="1:4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</row>
    <row r="154" spans="1:4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</row>
    <row r="155" spans="1:4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</row>
    <row r="156" spans="1:4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</row>
    <row r="157" spans="1:4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</row>
    <row r="158" spans="1:4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</row>
    <row r="159" spans="1:4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</row>
    <row r="160" spans="1:4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</row>
    <row r="161" spans="1:4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</row>
    <row r="162" spans="1:4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</row>
    <row r="163" spans="1:4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</row>
    <row r="164" spans="1:4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</row>
    <row r="165" spans="1:4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</row>
    <row r="166" spans="1:4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</row>
    <row r="167" spans="1:4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</row>
    <row r="168" spans="1:4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</row>
    <row r="169" spans="1:4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</row>
    <row r="170" spans="1:4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</row>
    <row r="171" spans="1:4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</row>
    <row r="172" spans="1:4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</row>
    <row r="173" spans="1:4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</row>
    <row r="174" spans="1:4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</row>
    <row r="175" spans="1:4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</row>
    <row r="176" spans="1:4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</row>
    <row r="177" spans="1:4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</row>
    <row r="178" spans="1:4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</row>
    <row r="179" spans="1:4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</row>
    <row r="180" spans="1:4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</row>
    <row r="181" spans="1:4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</row>
    <row r="182" spans="1:4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</row>
    <row r="183" spans="1:4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</row>
    <row r="184" spans="1:4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</row>
    <row r="185" spans="1:4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</row>
    <row r="186" spans="1:4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</row>
    <row r="187" spans="1:4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</row>
    <row r="188" spans="1:4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</row>
    <row r="189" spans="1:4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</row>
    <row r="190" spans="1:4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</row>
    <row r="191" spans="1:4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</row>
    <row r="192" spans="1:4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</row>
    <row r="193" spans="1:4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</row>
    <row r="194" spans="1:4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</row>
    <row r="195" spans="1:4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</row>
    <row r="196" spans="1:4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</row>
    <row r="197" spans="1:4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</row>
    <row r="198" spans="1:4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</row>
    <row r="199" spans="1:4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</row>
    <row r="200" spans="1:4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</row>
    <row r="201" spans="1:4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</row>
    <row r="202" spans="1:4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</row>
    <row r="203" spans="1:4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</row>
    <row r="204" spans="1:4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</row>
    <row r="205" spans="1:4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</row>
    <row r="206" spans="1:4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</row>
    <row r="207" spans="1:4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</row>
    <row r="208" spans="1:4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</row>
    <row r="209" spans="1:4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</row>
    <row r="210" spans="1:4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</row>
    <row r="211" spans="1:4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</row>
    <row r="212" spans="1:4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</row>
    <row r="213" spans="1:4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</row>
    <row r="214" spans="1:4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</row>
    <row r="215" spans="1:4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</row>
    <row r="216" spans="1:4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</row>
    <row r="217" spans="1:4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</row>
    <row r="218" spans="1:4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</row>
    <row r="219" spans="1:4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</row>
    <row r="220" spans="1:4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</row>
    <row r="221" spans="1:4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</row>
    <row r="222" spans="1:4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</row>
    <row r="223" spans="1:4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</row>
    <row r="224" spans="1:4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</row>
    <row r="225" spans="1:4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</row>
    <row r="226" spans="1:4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</row>
    <row r="227" spans="1:4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</row>
    <row r="228" spans="1:4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</row>
    <row r="229" spans="1:4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</row>
    <row r="230" spans="1:4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</row>
    <row r="231" spans="1:4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</row>
    <row r="232" spans="1:4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</row>
    <row r="233" spans="1:4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</row>
    <row r="234" spans="1:4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</row>
    <row r="235" spans="1:4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</row>
    <row r="236" spans="1:4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</row>
    <row r="237" spans="1:4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</row>
    <row r="238" spans="1:4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</row>
    <row r="239" spans="1:4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</row>
    <row r="240" spans="1:4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</row>
    <row r="241" spans="1:4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</row>
    <row r="242" spans="1:4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</row>
    <row r="243" spans="1:4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</row>
    <row r="244" spans="1:4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</row>
    <row r="245" spans="1: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</row>
    <row r="246" spans="1:4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</row>
    <row r="247" spans="1:4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</row>
    <row r="248" spans="1:4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</row>
    <row r="249" spans="1:4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</row>
    <row r="250" spans="1:4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</row>
    <row r="251" spans="1:4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</row>
    <row r="252" spans="1:4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</row>
    <row r="253" spans="1:4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</row>
    <row r="254" spans="1:4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</row>
    <row r="255" spans="1:4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</row>
    <row r="256" spans="1:4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</row>
    <row r="257" spans="1:4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</row>
    <row r="258" spans="1:4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</row>
    <row r="259" spans="1:4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</row>
    <row r="260" spans="1:4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</row>
    <row r="261" spans="1:4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</row>
    <row r="262" spans="1:4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</row>
    <row r="263" spans="1:4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</row>
    <row r="264" spans="1:4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</row>
    <row r="265" spans="1:4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</row>
    <row r="266" spans="1:4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</row>
    <row r="267" spans="1:4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</row>
    <row r="268" spans="1:4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</row>
    <row r="269" spans="1:4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</row>
    <row r="270" spans="1:4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</row>
    <row r="271" spans="1:4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</row>
    <row r="272" spans="1:4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</row>
    <row r="273" spans="1:4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</row>
    <row r="274" spans="1:4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</row>
    <row r="275" spans="1:4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</row>
    <row r="276" spans="1:4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</row>
    <row r="277" spans="1:4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</row>
    <row r="278" spans="1:4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</row>
    <row r="279" spans="1:4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</row>
    <row r="280" spans="1:4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</row>
    <row r="281" spans="1:4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</row>
    <row r="282" spans="1:4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</row>
    <row r="283" spans="1:4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</row>
    <row r="284" spans="1:4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</row>
    <row r="285" spans="1:4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</row>
    <row r="286" spans="1:4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</row>
    <row r="287" spans="1:4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</row>
    <row r="288" spans="1:4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</row>
    <row r="289" spans="1:4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</row>
    <row r="290" spans="1:4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</row>
    <row r="291" spans="1:4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</row>
    <row r="292" spans="1:4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</row>
    <row r="293" spans="1:4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</row>
    <row r="294" spans="1:4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</row>
    <row r="295" spans="1:4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</row>
    <row r="296" spans="1:45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</row>
    <row r="297" spans="1:45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</row>
    <row r="298" spans="1:45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</row>
    <row r="299" spans="1:45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</row>
    <row r="300" spans="1:45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</row>
    <row r="301" spans="1:45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</row>
    <row r="302" spans="1:45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</row>
    <row r="303" spans="1:45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</row>
    <row r="304" spans="1:45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</row>
    <row r="305" spans="2:45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</row>
    <row r="306" spans="2:45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</row>
    <row r="307" spans="2:45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</row>
    <row r="308" spans="2:45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</row>
    <row r="309" spans="2:45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</row>
    <row r="310" spans="2:45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</row>
    <row r="311" spans="2:45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</row>
    <row r="312" spans="2:45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</row>
    <row r="313" spans="2:45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</row>
    <row r="314" spans="2:45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</row>
    <row r="315" spans="2:45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</row>
    <row r="316" spans="2:45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</row>
    <row r="317" spans="2:45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</row>
    <row r="318" spans="2:45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</row>
    <row r="319" spans="2:45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</row>
    <row r="320" spans="2:45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</row>
    <row r="321" spans="2:45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</row>
    <row r="322" spans="2:45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</row>
    <row r="323" spans="2:45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</row>
    <row r="324" spans="2:45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</row>
    <row r="325" spans="2:45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</row>
    <row r="326" spans="2:45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</row>
    <row r="327" spans="2:45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</row>
    <row r="328" spans="2:45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</row>
    <row r="329" spans="2:45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</row>
    <row r="330" spans="2:45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</row>
    <row r="331" spans="2:45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</row>
    <row r="332" spans="2:45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</row>
    <row r="333" spans="2:45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</row>
    <row r="334" spans="2:45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</row>
    <row r="335" spans="2:45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</row>
    <row r="336" spans="2:45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</row>
    <row r="337" spans="2:45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</row>
    <row r="338" spans="2:45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</row>
    <row r="339" spans="2:45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</row>
    <row r="340" spans="2:45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</row>
    <row r="341" spans="2:45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</row>
    <row r="342" spans="2:45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</row>
    <row r="343" spans="2:45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</row>
    <row r="344" spans="2:45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</row>
    <row r="345" spans="2:45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</row>
    <row r="346" spans="2:45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</row>
    <row r="347" spans="2:45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</row>
    <row r="348" spans="2:45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</row>
    <row r="349" spans="2:45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</row>
    <row r="350" spans="2:45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</row>
    <row r="351" spans="2:45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</row>
    <row r="352" spans="2:45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</row>
    <row r="353" spans="2:45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</row>
    <row r="354" spans="2:45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</row>
    <row r="355" spans="2:45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</row>
    <row r="356" spans="2:45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</row>
    <row r="357" spans="2:45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</row>
    <row r="358" spans="2:45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</row>
    <row r="359" spans="2:45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</row>
    <row r="360" spans="2:45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</row>
    <row r="361" spans="2:45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</row>
    <row r="362" spans="2:45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</row>
    <row r="363" spans="2:45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</row>
    <row r="364" spans="2:45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</row>
    <row r="365" spans="2:45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</row>
    <row r="366" spans="2:45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</row>
    <row r="367" spans="2:45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</row>
    <row r="368" spans="2:45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</row>
    <row r="369" spans="2:45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</row>
    <row r="370" spans="2:45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</row>
    <row r="371" spans="2:45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</row>
    <row r="372" spans="2:45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</row>
    <row r="373" spans="2:45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</row>
    <row r="374" spans="2:45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</row>
    <row r="375" spans="2:45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</row>
    <row r="376" spans="2:45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</row>
    <row r="377" spans="2:45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</row>
    <row r="378" spans="2:45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</row>
    <row r="379" spans="2:45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</row>
    <row r="380" spans="2:45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</row>
    <row r="381" spans="2:45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</row>
    <row r="382" spans="2:45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</row>
    <row r="383" spans="2:45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</row>
    <row r="384" spans="2:45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</row>
    <row r="385" spans="2:45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</row>
    <row r="386" spans="2:45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</row>
    <row r="387" spans="2:45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</row>
    <row r="388" spans="2:45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</row>
    <row r="389" spans="2:45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</row>
    <row r="390" spans="2:45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</row>
    <row r="391" spans="2:45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</row>
    <row r="392" spans="2:45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</row>
    <row r="393" spans="2:45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</row>
    <row r="394" spans="2:45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</row>
    <row r="395" spans="2:45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</row>
    <row r="396" spans="2:45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</row>
    <row r="397" spans="2:45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</row>
    <row r="398" spans="2:45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</row>
    <row r="399" spans="2:45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</row>
    <row r="400" spans="2:45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</row>
    <row r="401" spans="2:45"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</row>
    <row r="402" spans="2:45"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</row>
    <row r="403" spans="2:45"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</row>
    <row r="404" spans="2:45"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</row>
    <row r="405" spans="2:45"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</row>
    <row r="406" spans="2:45"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</row>
    <row r="407" spans="2:45"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</row>
    <row r="408" spans="2:45"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</row>
    <row r="409" spans="2:45"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</row>
    <row r="410" spans="2:45"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</row>
    <row r="411" spans="2:45"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</row>
    <row r="412" spans="2:45"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</row>
    <row r="413" spans="2:45"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</row>
    <row r="414" spans="2:45"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</row>
    <row r="415" spans="2:45"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</row>
    <row r="416" spans="2:45"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</row>
    <row r="417" spans="2:45"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</row>
    <row r="418" spans="2:45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</row>
    <row r="419" spans="2:45"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</row>
    <row r="420" spans="2:45"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</row>
    <row r="421" spans="2:45"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</row>
    <row r="422" spans="2:45"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</row>
    <row r="423" spans="2:45"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</row>
    <row r="424" spans="2:45"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</row>
    <row r="425" spans="2:45"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</row>
    <row r="426" spans="2:45"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</row>
    <row r="427" spans="2:45"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</row>
    <row r="428" spans="2:45"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</row>
    <row r="429" spans="2:45"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</row>
    <row r="430" spans="2:45"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</row>
    <row r="431" spans="2:45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</row>
    <row r="432" spans="2:45"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</row>
    <row r="433" spans="2:45"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</row>
    <row r="434" spans="2:45"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</row>
    <row r="435" spans="2:45"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</row>
    <row r="436" spans="2:45"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</row>
    <row r="437" spans="2:45"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</row>
    <row r="438" spans="2:45"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</row>
    <row r="439" spans="2:45"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</row>
    <row r="440" spans="2:45"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</row>
    <row r="441" spans="2:45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</row>
    <row r="442" spans="2:45"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</row>
    <row r="443" spans="2:45"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</row>
    <row r="444" spans="2:45"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</row>
    <row r="445" spans="2:45"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</row>
    <row r="446" spans="2:45"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</row>
    <row r="447" spans="2:45"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</row>
    <row r="448" spans="2:45"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</row>
    <row r="449" spans="2:45"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</row>
    <row r="450" spans="2:45"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</row>
    <row r="451" spans="2:45"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</row>
    <row r="452" spans="2:45"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</row>
    <row r="453" spans="2:45"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</row>
    <row r="454" spans="2:45"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</row>
    <row r="455" spans="2:45"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</row>
    <row r="456" spans="2:45"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</row>
    <row r="457" spans="2:45"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</row>
    <row r="458" spans="2:45"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</row>
    <row r="459" spans="2:45"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</row>
    <row r="460" spans="2:45"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</row>
    <row r="461" spans="2:45"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</row>
    <row r="462" spans="2:45"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</row>
    <row r="463" spans="2:45"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</row>
    <row r="464" spans="2:45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</row>
    <row r="465" spans="2:45"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</row>
    <row r="466" spans="2:45"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</row>
    <row r="467" spans="2:45"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</row>
    <row r="468" spans="2:45"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</row>
    <row r="469" spans="2:45"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</row>
    <row r="470" spans="2:45"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</row>
    <row r="471" spans="2:45"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</row>
    <row r="472" spans="2:45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</row>
    <row r="473" spans="2:45"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</row>
    <row r="474" spans="2:45"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</row>
    <row r="475" spans="2:45"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</row>
    <row r="476" spans="2:45"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</row>
    <row r="477" spans="2:45"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</row>
    <row r="478" spans="2:45"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</row>
    <row r="479" spans="2:45"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</row>
    <row r="480" spans="2:45"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</row>
    <row r="481" spans="2:45"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</row>
    <row r="482" spans="2:45"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</row>
    <row r="483" spans="2:45"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</row>
    <row r="484" spans="2:45"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</row>
    <row r="485" spans="2:45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</row>
    <row r="486" spans="2:45"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</row>
    <row r="487" spans="2:45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</row>
    <row r="488" spans="2:45"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</row>
    <row r="489" spans="2:45"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</row>
    <row r="490" spans="2:45"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</row>
    <row r="491" spans="2:45"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</row>
    <row r="492" spans="2:45"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</row>
    <row r="493" spans="2:45"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</row>
    <row r="494" spans="2:45"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</row>
    <row r="495" spans="2:45"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</row>
    <row r="496" spans="2:45"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</row>
    <row r="497" spans="2:45"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</row>
    <row r="498" spans="2:45"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</row>
    <row r="499" spans="2:45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</row>
    <row r="500" spans="2:45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</row>
    <row r="501" spans="2:45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</row>
    <row r="502" spans="2:45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</row>
    <row r="503" spans="2:45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</row>
    <row r="504" spans="2:45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</row>
    <row r="505" spans="2:45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</row>
    <row r="506" spans="2:45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</row>
    <row r="507" spans="2:45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</row>
    <row r="508" spans="2:45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</row>
    <row r="509" spans="2:45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</row>
    <row r="510" spans="2:45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</row>
    <row r="511" spans="2:45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</row>
    <row r="512" spans="2:45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</row>
    <row r="513" spans="2:45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</row>
    <row r="514" spans="2:45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</row>
    <row r="515" spans="2:45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</row>
    <row r="516" spans="2:45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</row>
    <row r="517" spans="2:45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</row>
    <row r="518" spans="2:45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</row>
    <row r="519" spans="2:45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</row>
    <row r="520" spans="2:45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</row>
    <row r="521" spans="2:45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</row>
    <row r="522" spans="2:45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</row>
    <row r="523" spans="2:45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</row>
    <row r="524" spans="2:45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</row>
    <row r="525" spans="2:45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</row>
    <row r="526" spans="2:45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</row>
    <row r="527" spans="2:45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</row>
    <row r="528" spans="2:45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</row>
    <row r="529" spans="2:45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</row>
    <row r="530" spans="2:45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</row>
    <row r="531" spans="2:45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</row>
    <row r="532" spans="2:45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</row>
    <row r="533" spans="2:45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</row>
    <row r="534" spans="2:45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</row>
    <row r="535" spans="2:45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</row>
    <row r="536" spans="2:45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</row>
    <row r="537" spans="2:45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</row>
    <row r="538" spans="2:45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</row>
    <row r="539" spans="2:45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</row>
    <row r="540" spans="2:45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</row>
    <row r="541" spans="2:45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</row>
    <row r="542" spans="2:45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</row>
    <row r="543" spans="2:45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</row>
    <row r="544" spans="2:45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</row>
    <row r="545" spans="2:45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</row>
    <row r="546" spans="2:45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</row>
    <row r="547" spans="2:45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</row>
    <row r="548" spans="2:45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</row>
    <row r="549" spans="2:45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</row>
    <row r="550" spans="2:45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</row>
    <row r="551" spans="2:45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</row>
    <row r="552" spans="2:45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</row>
    <row r="553" spans="2:45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</row>
    <row r="554" spans="2:45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</row>
    <row r="555" spans="2:45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</row>
    <row r="556" spans="2:45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</row>
    <row r="557" spans="2:45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</row>
    <row r="558" spans="2:45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</row>
    <row r="559" spans="2:45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</row>
    <row r="560" spans="2:45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</row>
    <row r="561" spans="2:45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</row>
    <row r="562" spans="2:45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</row>
    <row r="563" spans="2:45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</row>
    <row r="564" spans="2:45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</row>
    <row r="565" spans="2:45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</row>
    <row r="566" spans="2:45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</row>
    <row r="567" spans="2:45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</row>
    <row r="568" spans="2:45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</row>
    <row r="569" spans="2:45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</row>
    <row r="570" spans="2:45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</row>
    <row r="571" spans="2:45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</row>
    <row r="572" spans="2:45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</row>
    <row r="573" spans="2:45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</row>
    <row r="574" spans="2:45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</row>
    <row r="575" spans="2:45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</row>
    <row r="576" spans="2:45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</row>
    <row r="577" spans="2:45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</row>
    <row r="578" spans="2:45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</row>
    <row r="579" spans="2:45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</row>
    <row r="580" spans="2:45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</row>
    <row r="581" spans="2:45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</row>
    <row r="582" spans="2:45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</row>
    <row r="583" spans="2:45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</row>
    <row r="584" spans="2:45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</row>
    <row r="585" spans="2:45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</row>
    <row r="586" spans="2:45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</row>
    <row r="587" spans="2:45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</row>
    <row r="588" spans="2:45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</row>
    <row r="589" spans="2:45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</row>
    <row r="590" spans="2:45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</row>
    <row r="591" spans="2:45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</row>
    <row r="592" spans="2:45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</row>
    <row r="593" spans="2:45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</row>
    <row r="594" spans="2:45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</row>
    <row r="595" spans="2:45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</row>
    <row r="596" spans="2:45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</row>
    <row r="597" spans="2:45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</row>
    <row r="598" spans="2:45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</row>
    <row r="599" spans="2:45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</row>
    <row r="600" spans="2:45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</row>
    <row r="601" spans="2:45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</row>
    <row r="602" spans="2:45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</row>
    <row r="603" spans="2:45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</row>
    <row r="604" spans="2:45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</row>
    <row r="605" spans="2:45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</row>
    <row r="606" spans="2:45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</row>
    <row r="607" spans="2:45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</row>
    <row r="608" spans="2:45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</row>
    <row r="609" spans="2:45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</row>
    <row r="610" spans="2:45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</row>
    <row r="611" spans="2:45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</row>
    <row r="612" spans="2:45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</row>
    <row r="613" spans="2:45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</row>
    <row r="614" spans="2:45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</row>
    <row r="615" spans="2:45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</row>
    <row r="616" spans="2:45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</row>
    <row r="617" spans="2:45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</row>
    <row r="618" spans="2:45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</row>
    <row r="619" spans="2:45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</row>
    <row r="620" spans="2:45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</row>
    <row r="621" spans="2:45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</row>
    <row r="622" spans="2:45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</row>
    <row r="623" spans="2:45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</row>
    <row r="624" spans="2:45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</row>
    <row r="625" spans="2:45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</row>
    <row r="626" spans="2:45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</row>
    <row r="627" spans="2:45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</row>
    <row r="628" spans="2:45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</row>
    <row r="629" spans="2:45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</row>
    <row r="630" spans="2:45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</row>
    <row r="631" spans="2:45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</row>
    <row r="632" spans="2:45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</row>
    <row r="633" spans="2:45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</row>
    <row r="634" spans="2:45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</row>
    <row r="635" spans="2:45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</row>
    <row r="636" spans="2:45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</row>
    <row r="637" spans="2:45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</row>
    <row r="638" spans="2:45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</row>
    <row r="639" spans="2:45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</row>
    <row r="640" spans="2:45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</row>
    <row r="641" spans="2:45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</row>
    <row r="642" spans="2:45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</row>
    <row r="643" spans="2:45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</row>
    <row r="644" spans="2:45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</row>
    <row r="645" spans="2:45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</row>
    <row r="646" spans="2:45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</row>
    <row r="647" spans="2:45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</row>
    <row r="648" spans="2:45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</row>
    <row r="649" spans="2:45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</row>
    <row r="650" spans="2:45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</row>
    <row r="651" spans="2:45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</row>
    <row r="652" spans="2:45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</row>
    <row r="653" spans="2:45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</row>
    <row r="654" spans="2:45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</row>
    <row r="655" spans="2:45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</row>
    <row r="656" spans="2:45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</row>
    <row r="657" spans="2:45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</row>
    <row r="658" spans="2:45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</row>
    <row r="659" spans="2:45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</row>
    <row r="660" spans="2:45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</row>
    <row r="661" spans="2:45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</row>
    <row r="662" spans="2:45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</row>
    <row r="663" spans="2:45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</row>
    <row r="664" spans="2:45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</row>
    <row r="665" spans="2:45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</row>
    <row r="666" spans="2:45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</row>
    <row r="667" spans="2:45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</row>
    <row r="668" spans="2:45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</row>
    <row r="669" spans="2:45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</row>
    <row r="670" spans="2:45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</row>
    <row r="671" spans="2:45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</row>
    <row r="672" spans="2:45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</row>
    <row r="673" spans="2:45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</row>
    <row r="674" spans="2:45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</row>
    <row r="675" spans="2:45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</row>
    <row r="676" spans="2:45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</row>
    <row r="677" spans="2:45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</row>
    <row r="678" spans="2:45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</row>
    <row r="679" spans="2:45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</row>
    <row r="680" spans="2:45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</row>
    <row r="681" spans="2:45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</row>
    <row r="682" spans="2:45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</row>
    <row r="683" spans="2:45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</row>
    <row r="684" spans="2:45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</row>
    <row r="685" spans="2:45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</row>
    <row r="686" spans="2:45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</row>
    <row r="687" spans="2:45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</row>
    <row r="688" spans="2:45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</row>
    <row r="689" spans="2:45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</row>
    <row r="690" spans="2:45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</row>
    <row r="691" spans="2:45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</row>
    <row r="692" spans="2:45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</row>
    <row r="693" spans="2:45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</row>
    <row r="694" spans="2:45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</row>
    <row r="695" spans="2:45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</row>
    <row r="696" spans="2:45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</row>
    <row r="697" spans="2:45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</row>
    <row r="698" spans="2:45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</row>
    <row r="699" spans="2:45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</row>
    <row r="700" spans="2:45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</row>
    <row r="701" spans="2:45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</row>
    <row r="702" spans="2:45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</row>
    <row r="703" spans="2:45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</row>
    <row r="704" spans="2:45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</row>
    <row r="705" spans="2:45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</row>
    <row r="706" spans="2:45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</row>
    <row r="707" spans="2:45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</row>
    <row r="708" spans="2:45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</row>
    <row r="709" spans="2:45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</row>
    <row r="710" spans="2:45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</row>
    <row r="711" spans="2:45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</row>
    <row r="712" spans="2:45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</row>
    <row r="713" spans="2:45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</row>
    <row r="714" spans="2:45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</row>
    <row r="715" spans="2:45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</row>
    <row r="716" spans="2:45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</row>
    <row r="717" spans="2:45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</row>
    <row r="718" spans="2:45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</row>
    <row r="719" spans="2:45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</row>
    <row r="720" spans="2:45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</row>
    <row r="721" spans="2:45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</row>
    <row r="722" spans="2:45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</row>
    <row r="723" spans="2:45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</row>
    <row r="724" spans="2:45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</row>
    <row r="725" spans="2:45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</row>
    <row r="726" spans="2:45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</row>
    <row r="727" spans="2:45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</row>
    <row r="728" spans="2:45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</row>
    <row r="729" spans="2:45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</row>
    <row r="730" spans="2:45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</row>
    <row r="731" spans="2:45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</row>
    <row r="732" spans="2:45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</row>
    <row r="733" spans="2:45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</row>
    <row r="734" spans="2:45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</row>
    <row r="735" spans="2:45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</row>
    <row r="736" spans="2:45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</row>
    <row r="737" spans="2:45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</row>
    <row r="738" spans="2:45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</row>
    <row r="739" spans="2:45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</row>
    <row r="740" spans="2:45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</row>
    <row r="741" spans="2:45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</row>
    <row r="742" spans="2:45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</row>
    <row r="743" spans="2:45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</row>
    <row r="744" spans="2:45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</row>
    <row r="745" spans="2:45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</row>
    <row r="746" spans="2:45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</row>
    <row r="747" spans="2:45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</row>
    <row r="748" spans="2:45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</row>
    <row r="749" spans="2:45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</row>
    <row r="750" spans="2:45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</row>
    <row r="751" spans="2:45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</row>
    <row r="752" spans="2:45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</row>
    <row r="753" spans="2:45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</row>
    <row r="754" spans="2:45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</row>
    <row r="755" spans="2:45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</row>
    <row r="756" spans="2:45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</row>
    <row r="757" spans="2:45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</row>
    <row r="758" spans="2:45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</row>
    <row r="759" spans="2:45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</row>
    <row r="760" spans="2:45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</row>
    <row r="761" spans="2:45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</row>
    <row r="762" spans="2:45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</row>
    <row r="763" spans="2:45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</row>
    <row r="764" spans="2:45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</row>
    <row r="765" spans="2:45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</row>
    <row r="766" spans="2:45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</row>
    <row r="767" spans="2:45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</row>
    <row r="768" spans="2:45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</row>
    <row r="769" spans="2:45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</row>
    <row r="770" spans="2:45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</row>
    <row r="771" spans="2:45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</row>
    <row r="772" spans="2:45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</row>
    <row r="773" spans="2:45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</row>
    <row r="774" spans="2:45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</row>
    <row r="775" spans="2:45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</row>
    <row r="776" spans="2:45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</row>
    <row r="777" spans="2:45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</row>
    <row r="778" spans="2:45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</row>
    <row r="779" spans="2:45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</row>
    <row r="780" spans="2:45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</row>
    <row r="781" spans="2:45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</row>
    <row r="782" spans="2:45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</row>
    <row r="783" spans="2:45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</row>
    <row r="784" spans="2:45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</row>
    <row r="785" spans="2:45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</row>
    <row r="786" spans="2:45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</row>
    <row r="787" spans="2:45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</row>
    <row r="788" spans="2:45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</row>
    <row r="789" spans="2:45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</row>
    <row r="790" spans="2:45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</row>
    <row r="791" spans="2:45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</row>
    <row r="792" spans="2:45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</row>
    <row r="793" spans="2:45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</row>
    <row r="794" spans="2:45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</row>
    <row r="795" spans="2:45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</row>
    <row r="796" spans="2:45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</row>
    <row r="797" spans="2:45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</row>
    <row r="798" spans="2:45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</row>
    <row r="799" spans="2:45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</row>
    <row r="800" spans="2:45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</row>
    <row r="801" spans="2:45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</row>
    <row r="802" spans="2:45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</row>
    <row r="803" spans="2:45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</row>
    <row r="804" spans="2:45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</row>
    <row r="805" spans="2:45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</row>
    <row r="806" spans="2:45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</row>
    <row r="807" spans="2:45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</row>
    <row r="808" spans="2:45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</row>
    <row r="809" spans="2:45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</row>
    <row r="810" spans="2:45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</row>
    <row r="811" spans="2:45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</row>
    <row r="812" spans="2:45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</row>
    <row r="813" spans="2:45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</row>
    <row r="814" spans="2:45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</row>
    <row r="815" spans="2:45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</row>
    <row r="816" spans="2:45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</row>
    <row r="817" spans="2:45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</row>
    <row r="818" spans="2:45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</row>
    <row r="819" spans="2:45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</row>
    <row r="820" spans="2:45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</row>
    <row r="821" spans="2:45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</row>
    <row r="822" spans="2:45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</row>
    <row r="823" spans="2:45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</row>
    <row r="824" spans="2:45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</row>
    <row r="825" spans="2:45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</row>
    <row r="826" spans="2:45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</row>
    <row r="827" spans="2:45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</row>
    <row r="828" spans="2:45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</row>
    <row r="829" spans="2:45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</row>
    <row r="830" spans="2:45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</row>
    <row r="831" spans="2:45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</row>
    <row r="832" spans="2:45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</row>
    <row r="833" spans="2:45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</row>
    <row r="834" spans="2:45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</row>
    <row r="835" spans="2:45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</row>
    <row r="836" spans="2:45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</row>
    <row r="837" spans="2:45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</row>
    <row r="838" spans="2:45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</row>
    <row r="839" spans="2:45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</row>
    <row r="840" spans="2:45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</row>
    <row r="841" spans="2:45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</row>
    <row r="842" spans="2:45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</row>
    <row r="843" spans="2:45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</row>
    <row r="844" spans="2:45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</row>
    <row r="845" spans="2:45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</row>
    <row r="846" spans="2:45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</row>
    <row r="847" spans="2:45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</row>
    <row r="848" spans="2:45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</row>
    <row r="849" spans="2:45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</row>
    <row r="850" spans="2:45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</row>
    <row r="851" spans="2:45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</row>
    <row r="852" spans="2:45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</row>
    <row r="853" spans="2:45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</row>
    <row r="854" spans="2:45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</row>
    <row r="855" spans="2:45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</row>
    <row r="856" spans="2:45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</row>
    <row r="857" spans="2:45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</row>
    <row r="858" spans="2:45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</row>
    <row r="859" spans="2:45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</row>
    <row r="860" spans="2:45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</row>
    <row r="861" spans="2:45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</row>
    <row r="862" spans="2:45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</row>
    <row r="863" spans="2:45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</row>
    <row r="864" spans="2:45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</row>
    <row r="865" spans="2:45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</row>
    <row r="866" spans="2:45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</row>
    <row r="867" spans="2:45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</row>
    <row r="868" spans="2:45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</row>
    <row r="869" spans="2:45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</row>
    <row r="870" spans="2:45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</row>
    <row r="871" spans="2:45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</row>
    <row r="872" spans="2:45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</row>
    <row r="873" spans="2:45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</row>
    <row r="874" spans="2:45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</row>
    <row r="875" spans="2:45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</row>
    <row r="876" spans="2:45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</row>
    <row r="877" spans="2:45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</row>
    <row r="878" spans="2:45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</row>
    <row r="879" spans="2:45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</row>
    <row r="880" spans="2:45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</row>
    <row r="881" spans="2:45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</row>
    <row r="882" spans="2:45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</row>
    <row r="883" spans="2:45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</row>
    <row r="884" spans="2:45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</row>
    <row r="885" spans="2:45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</row>
    <row r="886" spans="2:45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</row>
    <row r="887" spans="2:45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</row>
    <row r="888" spans="2:45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</row>
    <row r="889" spans="2:45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</row>
    <row r="890" spans="2:45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</row>
    <row r="891" spans="2:45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</row>
    <row r="892" spans="2:45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</row>
    <row r="893" spans="2:45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</row>
    <row r="894" spans="2:45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</row>
    <row r="895" spans="2:45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</row>
    <row r="896" spans="2:45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</row>
    <row r="897" spans="2:45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</row>
    <row r="898" spans="2:45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</row>
    <row r="899" spans="2:45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</row>
  </sheetData>
  <dataValidations count="2">
    <dataValidation type="list" allowBlank="1" showInputMessage="1" showErrorMessage="1" sqref="C15 C18" xr:uid="{4F6BE7EF-2140-43FA-9216-AAB636389219}">
      <formula1>$B$20:$M$20</formula1>
    </dataValidation>
    <dataValidation type="list" allowBlank="1" showInputMessage="1" showErrorMessage="1" sqref="B15 B18" xr:uid="{AE477CA5-A3D1-407F-BA26-4419231C8B37}">
      <formula1>$C$21:$C$44</formula1>
    </dataValidation>
  </dataValidations>
  <pageMargins left="0.75" right="0.75" top="1" bottom="1" header="0.5" footer="0.5"/>
  <pageSetup scale="3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5264-ABFB-472B-899C-D0BAB9D1FE65}">
  <sheetPr codeName="Sheet49"/>
  <dimension ref="A1:AR293"/>
  <sheetViews>
    <sheetView showGridLines="0" zoomScale="130" zoomScaleNormal="130" zoomScaleSheetLayoutView="130" workbookViewId="0">
      <selection activeCell="G29" sqref="G29"/>
    </sheetView>
  </sheetViews>
  <sheetFormatPr baseColWidth="10" defaultColWidth="7.5" defaultRowHeight="15"/>
  <cols>
    <col min="1" max="1" width="2.33203125" customWidth="1"/>
    <col min="2" max="2" width="30.5" customWidth="1"/>
    <col min="3" max="3" width="13.5" bestFit="1" customWidth="1"/>
    <col min="4" max="11" width="12.5" customWidth="1"/>
    <col min="12" max="15" width="17.5" customWidth="1"/>
  </cols>
  <sheetData>
    <row r="1" spans="1:4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</row>
    <row r="2" spans="1:44" s="78" customFormat="1" ht="18">
      <c r="A2" s="77"/>
      <c r="B2" s="84" t="s">
        <v>1269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4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 ht="16" thickBot="1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</row>
    <row r="6" spans="1:44">
      <c r="A6" s="49"/>
      <c r="B6" s="120" t="s">
        <v>1271</v>
      </c>
      <c r="C6" s="59" t="s">
        <v>1270</v>
      </c>
      <c r="D6" s="58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</row>
    <row r="7" spans="1:44">
      <c r="A7" s="49"/>
      <c r="B7" s="118" t="s">
        <v>1272</v>
      </c>
      <c r="C7" s="49" t="s">
        <v>1275</v>
      </c>
      <c r="D7" s="57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6" thickBot="1">
      <c r="A8" s="49"/>
      <c r="B8" s="119" t="s">
        <v>1273</v>
      </c>
      <c r="C8" s="56" t="s">
        <v>1274</v>
      </c>
      <c r="D8" s="55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</row>
    <row r="9" spans="1:44">
      <c r="A9" s="49"/>
      <c r="B9" s="6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</row>
    <row r="10" spans="1:44">
      <c r="A10" s="49"/>
      <c r="B10" s="49"/>
      <c r="C10" s="325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</row>
    <row r="11" spans="1:44">
      <c r="A11" s="49"/>
      <c r="B11" s="49" t="s">
        <v>1474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</row>
    <row r="12" spans="1:44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</row>
    <row r="13" spans="1:44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</row>
    <row r="14" spans="1:44" ht="14.5" customHeight="1">
      <c r="A14" s="49"/>
      <c r="B14" s="50"/>
      <c r="C14" s="50">
        <f ca="1">YEAR(TODAY())</f>
        <v>2023</v>
      </c>
      <c r="D14" s="50">
        <f ca="1">C14+1</f>
        <v>2024</v>
      </c>
      <c r="E14" s="50">
        <f t="shared" ref="E14:I14" ca="1" si="0">D14+1</f>
        <v>2025</v>
      </c>
      <c r="F14" s="50">
        <f t="shared" ca="1" si="0"/>
        <v>2026</v>
      </c>
      <c r="G14" s="50">
        <f t="shared" ca="1" si="0"/>
        <v>2027</v>
      </c>
      <c r="H14" s="50">
        <f t="shared" ca="1" si="0"/>
        <v>2028</v>
      </c>
      <c r="I14" s="50">
        <f t="shared" ca="1" si="0"/>
        <v>2029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</row>
    <row r="15" spans="1:44" ht="14.5" customHeight="1">
      <c r="A15" s="49"/>
      <c r="B15" s="49" t="s">
        <v>102</v>
      </c>
      <c r="C15" s="88">
        <f>'Anchoring Cells (P1)'!C14</f>
        <v>100000</v>
      </c>
      <c r="D15" s="88">
        <f>'Anchoring Cells (P1)'!D14</f>
        <v>0</v>
      </c>
      <c r="E15" s="88">
        <f>'Anchoring Cells (P1)'!E14</f>
        <v>0</v>
      </c>
      <c r="F15" s="88">
        <f>'Anchoring Cells (P1)'!F14</f>
        <v>0</v>
      </c>
      <c r="G15" s="88">
        <f>'Anchoring Cells (P1)'!G14</f>
        <v>0</v>
      </c>
      <c r="H15" s="88">
        <f>'Anchoring Cells (P1)'!H14</f>
        <v>0</v>
      </c>
      <c r="I15" s="88">
        <f>'Anchoring Cells (P1)'!I14</f>
        <v>0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</row>
    <row r="16" spans="1:44" ht="14.5" customHeight="1">
      <c r="A16" s="49"/>
      <c r="B16" s="106" t="s">
        <v>278</v>
      </c>
      <c r="C16" s="268">
        <f>'Anchoring Cells (P1)'!C15</f>
        <v>0</v>
      </c>
      <c r="D16" s="268">
        <f>'Anchoring Cells (P1)'!D15</f>
        <v>0</v>
      </c>
      <c r="E16" s="268">
        <f>'Anchoring Cells (P1)'!E15</f>
        <v>0</v>
      </c>
      <c r="F16" s="268">
        <f>'Anchoring Cells (P1)'!F15</f>
        <v>0</v>
      </c>
      <c r="G16" s="268">
        <f>'Anchoring Cells (P1)'!G15</f>
        <v>0</v>
      </c>
      <c r="H16" s="268">
        <f>'Anchoring Cells (P1)'!H15</f>
        <v>0</v>
      </c>
      <c r="I16" s="268">
        <f>'Anchoring Cells (P1)'!I15</f>
        <v>0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</row>
    <row r="17" spans="1:44" ht="14.5" customHeight="1">
      <c r="A17" s="49"/>
      <c r="B17" s="69" t="s">
        <v>279</v>
      </c>
      <c r="C17" s="89">
        <f>SUM(C15:C16)</f>
        <v>100000</v>
      </c>
      <c r="D17" s="89">
        <f t="shared" ref="D17:I17" si="1">SUM(D15:D16)</f>
        <v>0</v>
      </c>
      <c r="E17" s="89">
        <f t="shared" si="1"/>
        <v>0</v>
      </c>
      <c r="F17" s="89">
        <f t="shared" si="1"/>
        <v>0</v>
      </c>
      <c r="G17" s="89">
        <f t="shared" si="1"/>
        <v>0</v>
      </c>
      <c r="H17" s="89">
        <f t="shared" si="1"/>
        <v>0</v>
      </c>
      <c r="I17" s="89">
        <f t="shared" si="1"/>
        <v>0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</row>
    <row r="18" spans="1:44" ht="14.5" customHeight="1">
      <c r="A18" s="49"/>
      <c r="B18" s="106" t="s">
        <v>280</v>
      </c>
      <c r="C18" s="268">
        <f>'Anchoring Cells (P1)'!C17</f>
        <v>0</v>
      </c>
      <c r="D18" s="268">
        <f>'Anchoring Cells (P1)'!D17</f>
        <v>0</v>
      </c>
      <c r="E18" s="268">
        <f>'Anchoring Cells (P1)'!E17</f>
        <v>0</v>
      </c>
      <c r="F18" s="268">
        <f>'Anchoring Cells (P1)'!F17</f>
        <v>0</v>
      </c>
      <c r="G18" s="268">
        <f>'Anchoring Cells (P1)'!G17</f>
        <v>0</v>
      </c>
      <c r="H18" s="268">
        <f>'Anchoring Cells (P1)'!H17</f>
        <v>0</v>
      </c>
      <c r="I18" s="268">
        <f>'Anchoring Cells (P1)'!I17</f>
        <v>0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</row>
    <row r="19" spans="1:44" ht="14.5" customHeight="1">
      <c r="A19" s="49"/>
      <c r="B19" s="69" t="s">
        <v>281</v>
      </c>
      <c r="C19" s="89">
        <f>SUM(C17:C18)</f>
        <v>100000</v>
      </c>
      <c r="D19" s="89">
        <f t="shared" ref="D19:I19" si="2">SUM(D17:D18)</f>
        <v>0</v>
      </c>
      <c r="E19" s="89">
        <f t="shared" si="2"/>
        <v>0</v>
      </c>
      <c r="F19" s="89">
        <f t="shared" si="2"/>
        <v>0</v>
      </c>
      <c r="G19" s="89">
        <f t="shared" si="2"/>
        <v>0</v>
      </c>
      <c r="H19" s="89">
        <f t="shared" si="2"/>
        <v>0</v>
      </c>
      <c r="I19" s="89">
        <f t="shared" si="2"/>
        <v>0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</row>
    <row r="20" spans="1:44" ht="14.5" customHeight="1">
      <c r="A20" s="49"/>
      <c r="B20" s="76" t="s">
        <v>282</v>
      </c>
      <c r="C20" s="88">
        <f>'Anchoring Cells (P1)'!C19</f>
        <v>0</v>
      </c>
      <c r="D20" s="88">
        <f>'Anchoring Cells (P1)'!D19</f>
        <v>0</v>
      </c>
      <c r="E20" s="88">
        <f>'Anchoring Cells (P1)'!E19</f>
        <v>0</v>
      </c>
      <c r="F20" s="88">
        <f>'Anchoring Cells (P1)'!F19</f>
        <v>0</v>
      </c>
      <c r="G20" s="88">
        <f>'Anchoring Cells (P1)'!G19</f>
        <v>0</v>
      </c>
      <c r="H20" s="88">
        <f>'Anchoring Cells (P1)'!H19</f>
        <v>0</v>
      </c>
      <c r="I20" s="88">
        <f>'Anchoring Cells (P1)'!I19</f>
        <v>0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</row>
    <row r="21" spans="1:44" ht="14.5" customHeight="1" thickBot="1">
      <c r="A21" s="49"/>
      <c r="B21" s="54" t="s">
        <v>101</v>
      </c>
      <c r="C21" s="53">
        <f>SUM(C19:C20)</f>
        <v>100000</v>
      </c>
      <c r="D21" s="53">
        <f t="shared" ref="D21:I21" si="3">SUM(D19:D20)</f>
        <v>0</v>
      </c>
      <c r="E21" s="53">
        <f t="shared" si="3"/>
        <v>0</v>
      </c>
      <c r="F21" s="53">
        <f t="shared" si="3"/>
        <v>0</v>
      </c>
      <c r="G21" s="53">
        <f t="shared" si="3"/>
        <v>0</v>
      </c>
      <c r="H21" s="53">
        <f t="shared" si="3"/>
        <v>0</v>
      </c>
      <c r="I21" s="53">
        <f t="shared" si="3"/>
        <v>0</v>
      </c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</row>
    <row r="22" spans="1:44" ht="14.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</row>
    <row r="23" spans="1:44" ht="14.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</row>
    <row r="24" spans="1:44" ht="14.5" customHeight="1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</row>
    <row r="25" spans="1:44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</row>
    <row r="26" spans="1:44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</row>
    <row r="27" spans="1:44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</row>
    <row r="28" spans="1:44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</row>
    <row r="29" spans="1:44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</row>
    <row r="30" spans="1:44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</row>
    <row r="31" spans="1:44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</row>
    <row r="32" spans="1:44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</row>
    <row r="33" spans="1:44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</row>
    <row r="34" spans="1:4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</row>
    <row r="35" spans="1:44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</row>
    <row r="36" spans="1:44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</row>
    <row r="37" spans="1:44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</row>
    <row r="38" spans="1:44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</row>
    <row r="39" spans="1:44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</row>
    <row r="40" spans="1:4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</row>
    <row r="41" spans="1:4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</row>
    <row r="42" spans="1:4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</row>
    <row r="43" spans="1:4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</row>
    <row r="44" spans="1: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</row>
    <row r="45" spans="1:4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</row>
    <row r="46" spans="1:4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</row>
    <row r="47" spans="1:4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</row>
    <row r="48" spans="1:4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</row>
    <row r="49" spans="1:4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</row>
    <row r="50" spans="1:4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</row>
    <row r="51" spans="1:4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</row>
    <row r="52" spans="1:44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</row>
    <row r="53" spans="1:44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</row>
    <row r="54" spans="1:4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</row>
    <row r="55" spans="1:44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</row>
    <row r="56" spans="1:44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</row>
    <row r="57" spans="1:44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</row>
    <row r="58" spans="1:44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</row>
    <row r="59" spans="1:44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</row>
    <row r="60" spans="1:44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</row>
    <row r="61" spans="1:44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</row>
    <row r="62" spans="1:44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</row>
    <row r="63" spans="1:44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</row>
    <row r="64" spans="1:4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</row>
    <row r="65" spans="1:44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</row>
    <row r="66" spans="1:44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</row>
    <row r="67" spans="1:44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</row>
    <row r="68" spans="1:44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</row>
    <row r="69" spans="1:44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</row>
    <row r="70" spans="1:4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</row>
    <row r="71" spans="1:4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</row>
    <row r="72" spans="1:4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</row>
    <row r="73" spans="1:4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</row>
    <row r="74" spans="1:4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</row>
    <row r="75" spans="1:4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</row>
    <row r="76" spans="1:4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</row>
    <row r="77" spans="1:4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</row>
    <row r="78" spans="1:4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</row>
    <row r="79" spans="1:4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</row>
    <row r="80" spans="1:44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</row>
    <row r="81" spans="1:44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</row>
    <row r="82" spans="1:44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</row>
    <row r="83" spans="1:44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</row>
    <row r="84" spans="1:4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</row>
    <row r="85" spans="1:44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</row>
    <row r="86" spans="1:44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</row>
    <row r="87" spans="1:44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</row>
    <row r="88" spans="1:44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</row>
    <row r="89" spans="1:44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</row>
    <row r="90" spans="1:44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</row>
    <row r="91" spans="1:44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</row>
    <row r="92" spans="1:44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</row>
    <row r="93" spans="1:44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</row>
    <row r="94" spans="1:4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1:44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1:44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1:44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1:4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1:4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1:4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1:4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1:4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1:4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1:4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1:44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</row>
    <row r="119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</row>
    <row r="120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</row>
    <row r="121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</row>
    <row r="122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</row>
    <row r="123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</row>
    <row r="124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</row>
    <row r="139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</row>
    <row r="140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</row>
    <row r="14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</row>
    <row r="142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</row>
    <row r="143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</row>
    <row r="144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</row>
    <row r="14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</row>
    <row r="146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</row>
    <row r="147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</row>
    <row r="148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</row>
    <row r="149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</row>
    <row r="150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</row>
    <row r="15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</row>
    <row r="152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</row>
    <row r="153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</row>
    <row r="154" spans="1:4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</row>
    <row r="155" spans="1:4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</row>
    <row r="156" spans="1:4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</row>
    <row r="157" spans="1:4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</row>
    <row r="158" spans="1:4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</row>
    <row r="159" spans="1:4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</row>
    <row r="160" spans="1:4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</row>
    <row r="161" spans="1:4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</row>
    <row r="162" spans="1:4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</row>
    <row r="163" spans="1:4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</row>
    <row r="164" spans="1:4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</row>
    <row r="165" spans="1:44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</row>
    <row r="166" spans="1:44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</row>
    <row r="167" spans="1:44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</row>
    <row r="168" spans="1:44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</row>
    <row r="169" spans="1:44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</row>
    <row r="170" spans="1:44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</row>
    <row r="171" spans="1:44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</row>
    <row r="172" spans="1:44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</row>
    <row r="173" spans="1:44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</row>
    <row r="174" spans="1:4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</row>
    <row r="175" spans="1:44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</row>
    <row r="176" spans="1:44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</row>
    <row r="177" spans="1:44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</row>
    <row r="178" spans="1:44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</row>
    <row r="179" spans="1:44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</row>
    <row r="180" spans="1:44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</row>
    <row r="181" spans="1:44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</row>
    <row r="182" spans="1:4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</row>
    <row r="183" spans="1:4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</row>
    <row r="184" spans="1:4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</row>
    <row r="185" spans="1:4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</row>
    <row r="186" spans="1:4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</row>
    <row r="187" spans="1:4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</row>
    <row r="188" spans="1:4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</row>
    <row r="189" spans="1:4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</row>
    <row r="190" spans="1:4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</row>
    <row r="191" spans="1:4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</row>
    <row r="192" spans="1:44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</row>
    <row r="193" spans="1:44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</row>
    <row r="194" spans="1:4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</row>
    <row r="195" spans="1:44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</row>
    <row r="196" spans="1:44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</row>
    <row r="197" spans="1:44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</row>
    <row r="198" spans="1:44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</row>
    <row r="199" spans="1:44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</row>
    <row r="200" spans="1:44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</row>
    <row r="201" spans="1:44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</row>
    <row r="202" spans="1:44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</row>
    <row r="203" spans="1:44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</row>
    <row r="204" spans="1:4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</row>
    <row r="205" spans="1:44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</row>
    <row r="206" spans="1:44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</row>
    <row r="207" spans="1:44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</row>
    <row r="208" spans="1:44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</row>
    <row r="209" spans="1:44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</row>
    <row r="210" spans="1:4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</row>
    <row r="211" spans="1:4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</row>
    <row r="212" spans="1:4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</row>
    <row r="213" spans="1:4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</row>
    <row r="214" spans="1:4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</row>
    <row r="215" spans="1:4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</row>
    <row r="216" spans="1:4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</row>
    <row r="217" spans="1:4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</row>
    <row r="218" spans="1:4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</row>
    <row r="219" spans="1:4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</row>
    <row r="220" spans="1:44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</row>
    <row r="221" spans="1:44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</row>
    <row r="222" spans="1:44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</row>
    <row r="223" spans="1:44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</row>
    <row r="224" spans="1:4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</row>
    <row r="225" spans="1:44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</row>
    <row r="226" spans="1:44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</row>
    <row r="227" spans="1:44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</row>
    <row r="228" spans="1:44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</row>
    <row r="229" spans="1:44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</row>
    <row r="230" spans="1:44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</row>
    <row r="231" spans="1:44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</row>
    <row r="232" spans="1:44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</row>
    <row r="233" spans="1:44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</row>
    <row r="234" spans="1:4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</row>
    <row r="235" spans="1:44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</row>
    <row r="236" spans="1:44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</row>
    <row r="237" spans="1:4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</row>
    <row r="238" spans="1:4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</row>
    <row r="239" spans="1:4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</row>
    <row r="240" spans="1:4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</row>
    <row r="241" spans="1:4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</row>
    <row r="242" spans="1:4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</row>
    <row r="243" spans="1:4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</row>
    <row r="244" spans="1: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</row>
    <row r="245" spans="1:4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</row>
    <row r="246" spans="1:4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</row>
    <row r="247" spans="1:4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</row>
    <row r="248" spans="1:4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</row>
    <row r="249" spans="1:4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</row>
    <row r="250" spans="1:4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</row>
    <row r="251" spans="1:4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</row>
    <row r="252" spans="1:4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</row>
    <row r="253" spans="1:4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</row>
    <row r="254" spans="1:4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</row>
    <row r="255" spans="1:4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</row>
    <row r="256" spans="1:4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</row>
    <row r="257" spans="1:4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</row>
    <row r="258" spans="1:4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</row>
    <row r="259" spans="1:4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</row>
    <row r="260" spans="1:4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</row>
    <row r="261" spans="1:4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</row>
    <row r="262" spans="1:4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</row>
    <row r="263" spans="1:44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</row>
    <row r="264" spans="1:4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</row>
    <row r="265" spans="1:44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</row>
    <row r="266" spans="1:44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</row>
    <row r="267" spans="1:44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</row>
    <row r="268" spans="1:44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</row>
    <row r="269" spans="1:44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</row>
    <row r="270" spans="1:4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</row>
    <row r="271" spans="1:4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</row>
    <row r="272" spans="1:4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</row>
    <row r="273" spans="1:4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</row>
    <row r="274" spans="1:4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</row>
    <row r="275" spans="1:44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</row>
    <row r="276" spans="1:44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</row>
    <row r="277" spans="1:44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</row>
    <row r="278" spans="1:44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</row>
    <row r="279" spans="1:44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</row>
    <row r="280" spans="1:44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</row>
    <row r="281" spans="1:44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</row>
    <row r="282" spans="1:44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</row>
    <row r="283" spans="1:44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</row>
    <row r="284" spans="1:4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</row>
    <row r="285" spans="1:44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</row>
    <row r="286" spans="1:44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</row>
    <row r="287" spans="1:44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</row>
    <row r="288" spans="1:44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</row>
    <row r="289" spans="1:44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</row>
    <row r="290" spans="1:44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</row>
    <row r="291" spans="1:44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</row>
    <row r="292" spans="1:44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</row>
    <row r="293" spans="1:44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</row>
  </sheetData>
  <pageMargins left="0.75" right="0.75" top="1" bottom="1" header="0.5" footer="0.5"/>
  <pageSetup scale="36" orientation="portrait" r:id="rId1"/>
  <headerFooter alignWithMargins="0"/>
  <ignoredErrors>
    <ignoredError sqref="C18:I18 C20:I20" formula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99E4F-892A-423F-A1C1-0BDA0229B4F6}">
  <sheetPr codeName="Sheet35"/>
  <dimension ref="A1:AP905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5" width="15.5" customWidth="1"/>
    <col min="6" max="6" width="5.5" customWidth="1"/>
    <col min="7" max="9" width="15.5" customWidth="1"/>
  </cols>
  <sheetData>
    <row r="1" spans="1:42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</row>
    <row r="2" spans="1:42" s="78" customFormat="1" ht="18">
      <c r="A2" s="77"/>
      <c r="B2" s="84" t="s">
        <v>1152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</row>
    <row r="3" spans="1:42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</row>
    <row r="4" spans="1:42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</row>
    <row r="5" spans="1:42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</row>
    <row r="6" spans="1:42">
      <c r="A6" s="49"/>
      <c r="B6" s="136" t="s">
        <v>1097</v>
      </c>
      <c r="C6" s="59" t="s">
        <v>1475</v>
      </c>
      <c r="D6" s="59"/>
      <c r="E6" s="59"/>
      <c r="F6" s="59"/>
      <c r="G6" s="59"/>
      <c r="H6" s="59"/>
      <c r="I6" s="58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</row>
    <row r="7" spans="1:42">
      <c r="A7" s="49"/>
      <c r="B7" s="141" t="s">
        <v>1076</v>
      </c>
      <c r="C7" s="49" t="s">
        <v>1077</v>
      </c>
      <c r="D7" s="49"/>
      <c r="E7" s="49"/>
      <c r="F7" s="49"/>
      <c r="G7" s="49"/>
      <c r="H7" s="49"/>
      <c r="I7" s="57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</row>
    <row r="8" spans="1:42">
      <c r="A8" s="49"/>
      <c r="B8" s="141" t="s">
        <v>1078</v>
      </c>
      <c r="C8" s="49" t="s">
        <v>1079</v>
      </c>
      <c r="D8" s="49"/>
      <c r="E8" s="49"/>
      <c r="F8" s="49"/>
      <c r="G8" s="49"/>
      <c r="H8" s="49"/>
      <c r="I8" s="57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</row>
    <row r="9" spans="1:42">
      <c r="A9" s="49"/>
      <c r="B9" s="141" t="s">
        <v>218</v>
      </c>
      <c r="C9" s="49" t="s">
        <v>1080</v>
      </c>
      <c r="D9" s="49"/>
      <c r="E9" s="49"/>
      <c r="F9" s="49"/>
      <c r="G9" s="49"/>
      <c r="H9" s="49"/>
      <c r="I9" s="57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</row>
    <row r="10" spans="1:42">
      <c r="A10" s="49"/>
      <c r="B10" s="141" t="s">
        <v>1081</v>
      </c>
      <c r="C10" s="49" t="s">
        <v>1082</v>
      </c>
      <c r="D10" s="49"/>
      <c r="E10" s="49"/>
      <c r="F10" s="49"/>
      <c r="G10" s="49"/>
      <c r="H10" s="49"/>
      <c r="I10" s="57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</row>
    <row r="11" spans="1:42" ht="16" thickBot="1">
      <c r="A11" s="49"/>
      <c r="B11" s="137" t="s">
        <v>1083</v>
      </c>
      <c r="C11" s="56" t="s">
        <v>1084</v>
      </c>
      <c r="D11" s="56"/>
      <c r="E11" s="56"/>
      <c r="F11" s="56"/>
      <c r="G11" s="56"/>
      <c r="H11" s="56"/>
      <c r="I11" s="55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</row>
    <row r="12" spans="1:42">
      <c r="A12" s="49"/>
      <c r="B12" s="135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</row>
    <row r="13" spans="1:42">
      <c r="A13" s="49"/>
      <c r="B13" s="49"/>
      <c r="C13" s="156" t="s">
        <v>500</v>
      </c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</row>
    <row r="14" spans="1:42">
      <c r="A14" s="49"/>
      <c r="B14" s="49" t="s">
        <v>1094</v>
      </c>
      <c r="C14" s="49"/>
      <c r="D14" s="49"/>
      <c r="E14" s="49"/>
      <c r="F14" s="49"/>
      <c r="G14" s="49"/>
      <c r="H14" s="14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</row>
    <row r="15" spans="1:42">
      <c r="A15" s="49"/>
      <c r="B15" s="49" t="s">
        <v>1095</v>
      </c>
      <c r="C15" s="49"/>
      <c r="D15" s="49"/>
      <c r="E15" s="49"/>
      <c r="F15" s="49"/>
      <c r="G15" s="49"/>
      <c r="H15" s="14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</row>
    <row r="16" spans="1:42">
      <c r="A16" s="49"/>
      <c r="B16" s="140"/>
      <c r="C16" s="49"/>
      <c r="D16" s="49"/>
      <c r="E16" s="49"/>
      <c r="F16" s="49"/>
      <c r="G16" s="49"/>
      <c r="H16" s="168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</row>
    <row r="17" spans="1:42">
      <c r="A17" s="49"/>
      <c r="B17" s="49"/>
      <c r="C17" s="49"/>
      <c r="D17" s="49"/>
      <c r="E17" s="49"/>
      <c r="F17" s="49"/>
      <c r="G17" s="49"/>
      <c r="H17" s="168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</row>
    <row r="18" spans="1:42" ht="17">
      <c r="A18" s="49"/>
      <c r="B18" s="278" t="s">
        <v>1092</v>
      </c>
      <c r="C18" s="279" t="s">
        <v>1322</v>
      </c>
      <c r="D18" s="279"/>
      <c r="E18" s="278" t="s">
        <v>1093</v>
      </c>
      <c r="F18" s="49"/>
      <c r="G18" s="49"/>
      <c r="H18" s="168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</row>
    <row r="19" spans="1:42">
      <c r="A19" s="49"/>
      <c r="B19" s="161">
        <v>0</v>
      </c>
      <c r="C19" s="179" t="s">
        <v>1078</v>
      </c>
      <c r="D19" s="85">
        <v>5000</v>
      </c>
      <c r="E19" s="85">
        <v>6500</v>
      </c>
      <c r="F19" s="49"/>
      <c r="G19" s="49"/>
      <c r="H19" s="168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</row>
    <row r="20" spans="1:42">
      <c r="A20" s="49"/>
      <c r="B20" s="161">
        <v>0.02</v>
      </c>
      <c r="C20" s="88">
        <f>D19</f>
        <v>5000</v>
      </c>
      <c r="D20" s="88">
        <f>C20+$E$19</f>
        <v>11500</v>
      </c>
      <c r="E20" s="85"/>
      <c r="F20" s="49"/>
      <c r="G20" s="49"/>
      <c r="H20" s="168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</row>
    <row r="21" spans="1:42">
      <c r="A21" s="49"/>
      <c r="B21" s="161">
        <v>0.05</v>
      </c>
      <c r="C21" s="88">
        <f>D20</f>
        <v>11500</v>
      </c>
      <c r="D21" s="88">
        <f>C21+$E$19</f>
        <v>18000</v>
      </c>
      <c r="E21" s="49"/>
      <c r="F21" s="49"/>
      <c r="G21" s="49"/>
      <c r="H21" s="168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</row>
    <row r="22" spans="1:42">
      <c r="A22" s="49"/>
      <c r="B22" s="161">
        <v>0.1</v>
      </c>
      <c r="C22" s="179" t="s">
        <v>1076</v>
      </c>
      <c r="D22" s="88">
        <f>D21</f>
        <v>18000</v>
      </c>
      <c r="E22" s="49"/>
      <c r="F22" s="49"/>
      <c r="G22" s="49"/>
      <c r="H22" s="168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</row>
    <row r="23" spans="1:42">
      <c r="A23" s="49"/>
      <c r="B23" s="87"/>
      <c r="C23" s="178"/>
      <c r="D23" s="49"/>
      <c r="E23" s="49"/>
      <c r="F23" s="49"/>
      <c r="G23" s="49"/>
      <c r="H23" s="168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</row>
    <row r="24" spans="1:42">
      <c r="A24" s="49"/>
      <c r="B24" s="87"/>
      <c r="C24" s="178"/>
      <c r="D24" s="49"/>
      <c r="E24" s="49"/>
      <c r="F24" s="49"/>
      <c r="G24" s="49"/>
      <c r="H24" s="168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</row>
    <row r="25" spans="1:42" ht="17">
      <c r="A25" s="49"/>
      <c r="B25" s="50"/>
      <c r="C25" s="244" t="s">
        <v>269</v>
      </c>
      <c r="D25" s="244"/>
      <c r="E25" s="244"/>
      <c r="F25" s="117"/>
      <c r="G25" s="244" t="s">
        <v>1091</v>
      </c>
      <c r="H25" s="244"/>
      <c r="I25" s="244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</row>
    <row r="26" spans="1:42" ht="14.5" customHeight="1">
      <c r="A26" s="49"/>
      <c r="B26" s="50" t="s">
        <v>1061</v>
      </c>
      <c r="C26" s="108" t="s">
        <v>1088</v>
      </c>
      <c r="D26" s="108" t="s">
        <v>1089</v>
      </c>
      <c r="E26" s="108" t="s">
        <v>1090</v>
      </c>
      <c r="F26" s="117"/>
      <c r="G26" s="108" t="s">
        <v>1088</v>
      </c>
      <c r="H26" s="108" t="s">
        <v>1089</v>
      </c>
      <c r="I26" s="108" t="s">
        <v>1090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</row>
    <row r="27" spans="1:42" ht="14.5" customHeight="1">
      <c r="A27" s="167"/>
      <c r="B27" s="150">
        <v>2922429</v>
      </c>
      <c r="C27" s="88">
        <v>19023</v>
      </c>
      <c r="D27" s="88">
        <v>12148</v>
      </c>
      <c r="E27" s="88">
        <v>27589</v>
      </c>
      <c r="F27" s="49"/>
      <c r="G27" s="88"/>
      <c r="H27" s="88"/>
      <c r="I27" s="88"/>
      <c r="J27" s="49"/>
      <c r="K27" s="49"/>
      <c r="L27" s="307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</row>
    <row r="28" spans="1:42" ht="14.5" customHeight="1">
      <c r="A28" s="49"/>
      <c r="B28" s="150">
        <v>6745007</v>
      </c>
      <c r="C28" s="88">
        <v>13838</v>
      </c>
      <c r="D28" s="88">
        <v>16661</v>
      </c>
      <c r="E28" s="88">
        <v>29000</v>
      </c>
      <c r="F28" s="49"/>
      <c r="G28" s="88"/>
      <c r="H28" s="88"/>
      <c r="I28" s="8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</row>
    <row r="29" spans="1:42" ht="14.5" customHeight="1">
      <c r="A29" s="49"/>
      <c r="B29" s="150">
        <v>9127690</v>
      </c>
      <c r="C29" s="88">
        <v>1728</v>
      </c>
      <c r="D29" s="88">
        <v>8637</v>
      </c>
      <c r="E29" s="88">
        <v>5214</v>
      </c>
      <c r="F29" s="49"/>
      <c r="G29" s="88"/>
      <c r="H29" s="88"/>
      <c r="I29" s="8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</row>
    <row r="30" spans="1:42" ht="14.5" customHeight="1">
      <c r="A30" s="49"/>
      <c r="B30" s="150">
        <v>9546559</v>
      </c>
      <c r="C30" s="88">
        <v>25858</v>
      </c>
      <c r="D30" s="88">
        <v>21533</v>
      </c>
      <c r="E30" s="88">
        <v>28000</v>
      </c>
      <c r="F30" s="49"/>
      <c r="G30" s="88"/>
      <c r="H30" s="88"/>
      <c r="I30" s="8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</row>
    <row r="31" spans="1:42" ht="14.5" customHeight="1">
      <c r="A31" s="49"/>
      <c r="B31" s="150">
        <v>5436175</v>
      </c>
      <c r="C31" s="88">
        <v>9125</v>
      </c>
      <c r="D31" s="88">
        <v>4067</v>
      </c>
      <c r="E31" s="88">
        <v>12384</v>
      </c>
      <c r="F31" s="49"/>
      <c r="G31" s="88"/>
      <c r="H31" s="88"/>
      <c r="I31" s="8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</row>
    <row r="32" spans="1:42" ht="14.5" customHeight="1">
      <c r="A32" s="49"/>
      <c r="B32" s="150">
        <v>1010967</v>
      </c>
      <c r="C32" s="88">
        <v>10597</v>
      </c>
      <c r="D32" s="88">
        <v>5423</v>
      </c>
      <c r="E32" s="88">
        <v>6009</v>
      </c>
      <c r="F32" s="49"/>
      <c r="G32" s="88"/>
      <c r="H32" s="88"/>
      <c r="I32" s="8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</row>
    <row r="33" spans="1:42" ht="14.5" customHeight="1">
      <c r="A33" s="49"/>
      <c r="B33" s="150">
        <v>8929877</v>
      </c>
      <c r="C33" s="88">
        <v>27747</v>
      </c>
      <c r="D33" s="88">
        <v>27516</v>
      </c>
      <c r="E33" s="88">
        <v>4500</v>
      </c>
      <c r="F33" s="49"/>
      <c r="G33" s="88"/>
      <c r="H33" s="88"/>
      <c r="I33" s="8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</row>
    <row r="34" spans="1:42" ht="14.5" customHeight="1">
      <c r="A34" s="49"/>
      <c r="B34" s="150">
        <v>6473081</v>
      </c>
      <c r="C34" s="88">
        <v>32000</v>
      </c>
      <c r="D34" s="88">
        <v>35000</v>
      </c>
      <c r="E34" s="88">
        <v>22000</v>
      </c>
      <c r="F34" s="49"/>
      <c r="G34" s="88"/>
      <c r="H34" s="88"/>
      <c r="I34" s="8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</row>
    <row r="35" spans="1:42" ht="14.5" customHeight="1">
      <c r="A35" s="49"/>
      <c r="B35" s="150">
        <v>3734736</v>
      </c>
      <c r="C35" s="88">
        <v>12447</v>
      </c>
      <c r="D35" s="88">
        <v>16430</v>
      </c>
      <c r="E35" s="88">
        <v>26469</v>
      </c>
      <c r="F35" s="49"/>
      <c r="G35" s="88"/>
      <c r="H35" s="88"/>
      <c r="I35" s="8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</row>
    <row r="36" spans="1:42" ht="14.5" customHeight="1">
      <c r="A36" s="49"/>
      <c r="B36" s="150">
        <v>3198155</v>
      </c>
      <c r="C36" s="88">
        <v>28807</v>
      </c>
      <c r="D36" s="88">
        <v>5827</v>
      </c>
      <c r="E36" s="88">
        <v>33000</v>
      </c>
      <c r="F36" s="49"/>
      <c r="G36" s="88"/>
      <c r="H36" s="88"/>
      <c r="I36" s="88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</row>
    <row r="37" spans="1:42">
      <c r="A37" s="49"/>
      <c r="B37" s="150">
        <v>9367443</v>
      </c>
      <c r="C37" s="88">
        <v>22614</v>
      </c>
      <c r="D37" s="88">
        <v>20744</v>
      </c>
      <c r="E37" s="88">
        <v>10979</v>
      </c>
      <c r="F37" s="49"/>
      <c r="G37" s="88"/>
      <c r="H37" s="88"/>
      <c r="I37" s="88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</row>
    <row r="38" spans="1:42">
      <c r="A38" s="49"/>
      <c r="B38" s="150">
        <v>1607038</v>
      </c>
      <c r="C38" s="88">
        <v>25250</v>
      </c>
      <c r="D38" s="88">
        <v>16437</v>
      </c>
      <c r="E38" s="88">
        <v>1721</v>
      </c>
      <c r="F38" s="49"/>
      <c r="G38" s="88"/>
      <c r="H38" s="88"/>
      <c r="I38" s="88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</row>
    <row r="39" spans="1:42">
      <c r="A39" s="49"/>
      <c r="B39" s="150">
        <v>7795664</v>
      </c>
      <c r="C39" s="88">
        <v>2652</v>
      </c>
      <c r="D39" s="88">
        <v>18487</v>
      </c>
      <c r="E39" s="88">
        <v>13105</v>
      </c>
      <c r="F39" s="49"/>
      <c r="G39" s="88"/>
      <c r="H39" s="88"/>
      <c r="I39" s="88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</row>
    <row r="40" spans="1:42">
      <c r="A40" s="49"/>
      <c r="B40" s="150">
        <v>8083418</v>
      </c>
      <c r="C40" s="88">
        <v>15658</v>
      </c>
      <c r="D40" s="88">
        <v>21707</v>
      </c>
      <c r="E40" s="88">
        <v>21825</v>
      </c>
      <c r="F40" s="49"/>
      <c r="G40" s="88"/>
      <c r="H40" s="88"/>
      <c r="I40" s="8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</row>
    <row r="41" spans="1:42">
      <c r="A41" s="49"/>
      <c r="B41" s="150">
        <v>2119747</v>
      </c>
      <c r="C41" s="88">
        <v>822</v>
      </c>
      <c r="D41" s="88">
        <v>21258</v>
      </c>
      <c r="E41" s="88">
        <v>21675</v>
      </c>
      <c r="F41" s="49"/>
      <c r="G41" s="88"/>
      <c r="H41" s="88"/>
      <c r="I41" s="88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</row>
    <row r="42" spans="1:42">
      <c r="A42" s="49"/>
      <c r="B42" s="150">
        <v>1109393</v>
      </c>
      <c r="C42" s="88">
        <v>27072</v>
      </c>
      <c r="D42" s="88">
        <v>18484</v>
      </c>
      <c r="E42" s="88">
        <v>9588</v>
      </c>
      <c r="F42" s="49"/>
      <c r="G42" s="88"/>
      <c r="H42" s="88"/>
      <c r="I42" s="88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</row>
    <row r="43" spans="1:42">
      <c r="A43" s="49"/>
      <c r="B43" s="150">
        <v>6417201</v>
      </c>
      <c r="C43" s="88">
        <v>29567</v>
      </c>
      <c r="D43" s="88">
        <v>10377</v>
      </c>
      <c r="E43" s="88">
        <v>15596</v>
      </c>
      <c r="F43" s="49"/>
      <c r="G43" s="88"/>
      <c r="H43" s="88"/>
      <c r="I43" s="88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</row>
    <row r="44" spans="1:42">
      <c r="A44" s="49"/>
      <c r="B44" s="150">
        <v>8493894</v>
      </c>
      <c r="C44" s="88">
        <v>19000</v>
      </c>
      <c r="D44" s="88">
        <v>1200</v>
      </c>
      <c r="E44" s="88">
        <v>3519</v>
      </c>
      <c r="F44" s="49"/>
      <c r="G44" s="88"/>
      <c r="H44" s="88"/>
      <c r="I44" s="88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</row>
    <row r="45" spans="1:42">
      <c r="A45" s="49"/>
      <c r="B45" s="150">
        <v>9776668</v>
      </c>
      <c r="C45" s="88">
        <v>26996</v>
      </c>
      <c r="D45" s="88">
        <v>25295</v>
      </c>
      <c r="E45" s="88">
        <v>2725</v>
      </c>
      <c r="F45" s="49"/>
      <c r="G45" s="88"/>
      <c r="H45" s="88"/>
      <c r="I45" s="88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</row>
    <row r="46" spans="1:42" ht="16" thickBot="1">
      <c r="A46" s="49"/>
      <c r="B46" s="54" t="s">
        <v>185</v>
      </c>
      <c r="C46" s="53">
        <f>SUM(C27:C45)</f>
        <v>350801</v>
      </c>
      <c r="D46" s="53">
        <f t="shared" ref="D46:E46" si="0">SUM(D27:D45)</f>
        <v>307231</v>
      </c>
      <c r="E46" s="53">
        <f t="shared" si="0"/>
        <v>294898</v>
      </c>
      <c r="F46" s="69"/>
      <c r="G46" s="53">
        <f>SUM(G27:G45)</f>
        <v>0</v>
      </c>
      <c r="H46" s="53">
        <f t="shared" ref="H46:I46" si="1">SUM(H27:H45)</f>
        <v>0</v>
      </c>
      <c r="I46" s="53">
        <f t="shared" si="1"/>
        <v>0</v>
      </c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</row>
    <row r="47" spans="1:42">
      <c r="A47" s="49"/>
      <c r="B47" s="49"/>
      <c r="C47" s="169"/>
      <c r="D47" s="49"/>
      <c r="E47" s="49"/>
      <c r="F47" s="49"/>
      <c r="G47" s="49"/>
      <c r="H47" s="170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</row>
    <row r="48" spans="1:42">
      <c r="A48" s="49"/>
      <c r="B48" s="49"/>
      <c r="C48" s="169"/>
      <c r="D48" s="49"/>
      <c r="E48" s="49"/>
      <c r="F48" s="49"/>
      <c r="G48" s="49"/>
      <c r="H48" s="170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</row>
    <row r="49" spans="1:42">
      <c r="A49" s="49"/>
      <c r="B49" s="49"/>
      <c r="C49" s="169"/>
      <c r="D49" s="49"/>
      <c r="E49" s="49"/>
      <c r="F49" s="49"/>
      <c r="G49" s="49"/>
      <c r="H49" s="170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</row>
    <row r="50" spans="1:42">
      <c r="A50" s="49"/>
      <c r="B50" s="49"/>
      <c r="C50" s="169"/>
      <c r="D50" s="49"/>
      <c r="E50" s="49"/>
      <c r="F50" s="49"/>
      <c r="G50" s="49"/>
      <c r="H50" s="170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</row>
    <row r="51" spans="1:42">
      <c r="A51" s="49"/>
      <c r="B51" s="49"/>
      <c r="C51" s="169"/>
      <c r="D51" s="49"/>
      <c r="E51" s="49"/>
      <c r="F51" s="49"/>
      <c r="G51" s="49"/>
      <c r="H51" s="170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</row>
    <row r="52" spans="1:42">
      <c r="A52" s="49"/>
      <c r="B52" s="49"/>
      <c r="C52" s="169"/>
      <c r="D52" s="49"/>
      <c r="E52" s="49"/>
      <c r="F52" s="49"/>
      <c r="G52" s="49"/>
      <c r="H52" s="170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</row>
    <row r="53" spans="1:42">
      <c r="A53" s="49"/>
      <c r="B53" s="49"/>
      <c r="C53" s="169"/>
      <c r="D53" s="49"/>
      <c r="E53" s="49"/>
      <c r="F53" s="49"/>
      <c r="G53" s="49"/>
      <c r="H53" s="170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</row>
    <row r="54" spans="1:42">
      <c r="A54" s="49"/>
      <c r="B54" s="49"/>
      <c r="C54" s="169"/>
      <c r="D54" s="49"/>
      <c r="E54" s="49"/>
      <c r="F54" s="49"/>
      <c r="G54" s="49"/>
      <c r="H54" s="170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</row>
    <row r="55" spans="1:42">
      <c r="A55" s="49"/>
      <c r="B55" s="49"/>
      <c r="C55" s="169"/>
      <c r="D55" s="49"/>
      <c r="E55" s="49"/>
      <c r="F55" s="49"/>
      <c r="G55" s="49"/>
      <c r="H55" s="170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</row>
    <row r="56" spans="1:42">
      <c r="A56" s="49"/>
      <c r="B56" s="49"/>
      <c r="C56" s="169"/>
      <c r="D56" s="49"/>
      <c r="E56" s="49"/>
      <c r="F56" s="49"/>
      <c r="G56" s="49"/>
      <c r="H56" s="170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</row>
    <row r="57" spans="1:42">
      <c r="A57" s="49"/>
      <c r="B57" s="49"/>
      <c r="C57" s="169"/>
      <c r="D57" s="49"/>
      <c r="E57" s="49"/>
      <c r="F57" s="49"/>
      <c r="G57" s="49"/>
      <c r="H57" s="170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</row>
    <row r="58" spans="1:42">
      <c r="A58" s="49"/>
      <c r="B58" s="49"/>
      <c r="C58" s="169"/>
      <c r="D58" s="49"/>
      <c r="E58" s="49"/>
      <c r="F58" s="49"/>
      <c r="G58" s="49"/>
      <c r="H58" s="170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</row>
    <row r="59" spans="1:42">
      <c r="A59" s="49"/>
      <c r="B59" s="49"/>
      <c r="C59" s="169"/>
      <c r="D59" s="49"/>
      <c r="E59" s="49"/>
      <c r="F59" s="49"/>
      <c r="G59" s="49"/>
      <c r="H59" s="170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</row>
    <row r="60" spans="1:42">
      <c r="A60" s="49"/>
      <c r="B60" s="49"/>
      <c r="C60" s="169"/>
      <c r="D60" s="49"/>
      <c r="E60" s="49"/>
      <c r="F60" s="49"/>
      <c r="G60" s="49"/>
      <c r="H60" s="170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</row>
    <row r="61" spans="1:42">
      <c r="A61" s="49"/>
      <c r="B61" s="49"/>
      <c r="C61" s="169"/>
      <c r="D61" s="49"/>
      <c r="E61" s="49"/>
      <c r="F61" s="49"/>
      <c r="G61" s="49"/>
      <c r="H61" s="17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</row>
    <row r="62" spans="1:42">
      <c r="A62" s="49"/>
      <c r="B62" s="49"/>
      <c r="C62" s="169"/>
      <c r="D62" s="49"/>
      <c r="E62" s="49"/>
      <c r="F62" s="49"/>
      <c r="G62" s="49"/>
      <c r="H62" s="170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</row>
    <row r="63" spans="1:42">
      <c r="A63" s="49"/>
      <c r="B63" s="49"/>
      <c r="C63" s="169"/>
      <c r="D63" s="49"/>
      <c r="E63" s="49"/>
      <c r="F63" s="49"/>
      <c r="G63" s="49"/>
      <c r="H63" s="170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</row>
    <row r="64" spans="1:42">
      <c r="A64" s="49"/>
      <c r="B64" s="49"/>
      <c r="C64" s="169"/>
      <c r="D64" s="49"/>
      <c r="E64" s="49"/>
      <c r="F64" s="49"/>
      <c r="G64" s="49"/>
      <c r="H64" s="170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</row>
    <row r="65" spans="1:42">
      <c r="A65" s="49"/>
      <c r="B65" s="49"/>
      <c r="C65" s="169"/>
      <c r="D65" s="49"/>
      <c r="E65" s="49"/>
      <c r="F65" s="49"/>
      <c r="G65" s="49"/>
      <c r="H65" s="17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</row>
    <row r="66" spans="1:42">
      <c r="A66" s="49"/>
      <c r="B66" s="49"/>
      <c r="C66" s="169"/>
      <c r="D66" s="49"/>
      <c r="E66" s="49"/>
      <c r="F66" s="49"/>
      <c r="G66" s="49"/>
      <c r="H66" s="170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1:42">
      <c r="A67" s="49"/>
      <c r="B67" s="49"/>
      <c r="C67" s="169"/>
      <c r="D67" s="49"/>
      <c r="E67" s="49"/>
      <c r="F67" s="49"/>
      <c r="G67" s="49"/>
      <c r="H67" s="170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1:42">
      <c r="A68" s="49"/>
      <c r="B68" s="49"/>
      <c r="C68" s="169"/>
      <c r="D68" s="49"/>
      <c r="E68" s="49"/>
      <c r="F68" s="49"/>
      <c r="G68" s="49"/>
      <c r="H68" s="170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1:42">
      <c r="A69" s="49"/>
      <c r="B69" s="49"/>
      <c r="C69" s="169"/>
      <c r="D69" s="49"/>
      <c r="E69" s="49"/>
      <c r="F69" s="49"/>
      <c r="G69" s="49"/>
      <c r="H69" s="170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1:42">
      <c r="A70" s="49"/>
      <c r="B70" s="49"/>
      <c r="C70" s="169"/>
      <c r="D70" s="49"/>
      <c r="E70" s="49"/>
      <c r="F70" s="49"/>
      <c r="G70" s="49"/>
      <c r="H70" s="170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1:42">
      <c r="A71" s="49"/>
      <c r="B71" s="49"/>
      <c r="C71" s="169"/>
      <c r="D71" s="49"/>
      <c r="E71" s="49"/>
      <c r="F71" s="49"/>
      <c r="G71" s="49"/>
      <c r="H71" s="170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1:42">
      <c r="A72" s="49"/>
      <c r="B72" s="49"/>
      <c r="C72" s="169"/>
      <c r="D72" s="49"/>
      <c r="E72" s="49"/>
      <c r="F72" s="49"/>
      <c r="G72" s="49"/>
      <c r="H72" s="170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1:42">
      <c r="A73" s="49"/>
      <c r="B73" s="49"/>
      <c r="C73" s="169"/>
      <c r="D73" s="49"/>
      <c r="E73" s="49"/>
      <c r="F73" s="49"/>
      <c r="G73" s="49"/>
      <c r="H73" s="170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1:42">
      <c r="A74" s="49"/>
      <c r="B74" s="49"/>
      <c r="C74" s="169"/>
      <c r="D74" s="49"/>
      <c r="E74" s="49"/>
      <c r="F74" s="49"/>
      <c r="G74" s="49"/>
      <c r="H74" s="170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1:42">
      <c r="A75" s="49"/>
      <c r="B75" s="49"/>
      <c r="C75" s="169"/>
      <c r="D75" s="49"/>
      <c r="E75" s="49"/>
      <c r="F75" s="49"/>
      <c r="G75" s="49"/>
      <c r="H75" s="170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1:42">
      <c r="A76" s="49"/>
      <c r="B76" s="49"/>
      <c r="C76" s="169"/>
      <c r="D76" s="49"/>
      <c r="E76" s="49"/>
      <c r="F76" s="49"/>
      <c r="G76" s="49"/>
      <c r="H76" s="170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1:42">
      <c r="A77" s="49"/>
      <c r="B77" s="49"/>
      <c r="C77" s="169"/>
      <c r="D77" s="49"/>
      <c r="E77" s="49"/>
      <c r="F77" s="49"/>
      <c r="G77" s="49"/>
      <c r="H77" s="170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1:42">
      <c r="A78" s="49"/>
      <c r="B78" s="49"/>
      <c r="C78" s="169"/>
      <c r="D78" s="49"/>
      <c r="E78" s="49"/>
      <c r="F78" s="49"/>
      <c r="G78" s="49"/>
      <c r="H78" s="170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1:42">
      <c r="A79" s="49"/>
      <c r="B79" s="49"/>
      <c r="C79" s="169"/>
      <c r="D79" s="49"/>
      <c r="E79" s="49"/>
      <c r="F79" s="49"/>
      <c r="G79" s="49"/>
      <c r="H79" s="170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1:42">
      <c r="A80" s="49"/>
      <c r="B80" s="49"/>
      <c r="C80" s="169"/>
      <c r="D80" s="49"/>
      <c r="E80" s="49"/>
      <c r="F80" s="49"/>
      <c r="G80" s="49"/>
      <c r="H80" s="170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1:42">
      <c r="A81" s="49"/>
      <c r="B81" s="49"/>
      <c r="C81" s="169"/>
      <c r="D81" s="49"/>
      <c r="E81" s="49"/>
      <c r="F81" s="49"/>
      <c r="G81" s="49"/>
      <c r="H81" s="170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1:42">
      <c r="A82" s="49"/>
      <c r="B82" s="49"/>
      <c r="C82" s="169"/>
      <c r="D82" s="49"/>
      <c r="E82" s="49"/>
      <c r="F82" s="49"/>
      <c r="G82" s="49"/>
      <c r="H82" s="170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1:42">
      <c r="A83" s="49"/>
      <c r="B83" s="49"/>
      <c r="C83" s="169"/>
      <c r="D83" s="49"/>
      <c r="E83" s="49"/>
      <c r="F83" s="49"/>
      <c r="G83" s="49"/>
      <c r="H83" s="170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1:42">
      <c r="A84" s="49"/>
      <c r="B84" s="49"/>
      <c r="C84" s="169"/>
      <c r="D84" s="49"/>
      <c r="E84" s="49"/>
      <c r="F84" s="49"/>
      <c r="G84" s="49"/>
      <c r="H84" s="170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1:42">
      <c r="A85" s="49"/>
      <c r="B85" s="49"/>
      <c r="C85" s="169"/>
      <c r="D85" s="49"/>
      <c r="E85" s="49"/>
      <c r="F85" s="49"/>
      <c r="G85" s="49"/>
      <c r="H85" s="170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1:42">
      <c r="A86" s="49"/>
      <c r="B86" s="49"/>
      <c r="C86" s="169"/>
      <c r="D86" s="49"/>
      <c r="E86" s="49"/>
      <c r="F86" s="49"/>
      <c r="G86" s="49"/>
      <c r="H86" s="170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7" spans="1:42">
      <c r="A87" s="49"/>
      <c r="B87" s="49"/>
      <c r="C87" s="169"/>
      <c r="D87" s="49"/>
      <c r="E87" s="49"/>
      <c r="F87" s="49"/>
      <c r="G87" s="49"/>
      <c r="H87" s="170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</row>
    <row r="88" spans="1:42">
      <c r="A88" s="49"/>
      <c r="B88" s="49"/>
      <c r="C88" s="169"/>
      <c r="D88" s="49"/>
      <c r="E88" s="49"/>
      <c r="F88" s="49"/>
      <c r="G88" s="49"/>
      <c r="H88" s="170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</row>
    <row r="89" spans="1:42">
      <c r="A89" s="49"/>
      <c r="B89" s="49"/>
      <c r="C89" s="169"/>
      <c r="D89" s="49"/>
      <c r="E89" s="49"/>
      <c r="F89" s="49"/>
      <c r="G89" s="49"/>
      <c r="H89" s="170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</row>
    <row r="90" spans="1:42">
      <c r="A90" s="49"/>
      <c r="B90" s="49"/>
      <c r="C90" s="169"/>
      <c r="D90" s="49"/>
      <c r="E90" s="49"/>
      <c r="F90" s="49"/>
      <c r="G90" s="49"/>
      <c r="H90" s="170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</row>
    <row r="91" spans="1:42">
      <c r="A91" s="49"/>
      <c r="B91" s="49"/>
      <c r="C91" s="169"/>
      <c r="D91" s="49"/>
      <c r="E91" s="49"/>
      <c r="F91" s="49"/>
      <c r="G91" s="49"/>
      <c r="H91" s="170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</row>
    <row r="92" spans="1:42">
      <c r="A92" s="49"/>
      <c r="B92" s="49"/>
      <c r="C92" s="169"/>
      <c r="D92" s="49"/>
      <c r="E92" s="49"/>
      <c r="F92" s="49"/>
      <c r="G92" s="49"/>
      <c r="H92" s="170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</row>
    <row r="93" spans="1:42">
      <c r="A93" s="49"/>
      <c r="B93" s="49"/>
      <c r="C93" s="169"/>
      <c r="D93" s="49"/>
      <c r="E93" s="49"/>
      <c r="F93" s="49"/>
      <c r="G93" s="49"/>
      <c r="H93" s="170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</row>
    <row r="94" spans="1:42">
      <c r="A94" s="49"/>
      <c r="B94" s="49"/>
      <c r="C94" s="169"/>
      <c r="D94" s="49"/>
      <c r="E94" s="49"/>
      <c r="F94" s="49"/>
      <c r="G94" s="49"/>
      <c r="H94" s="170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</row>
    <row r="95" spans="1:42">
      <c r="A95" s="49"/>
      <c r="B95" s="49"/>
      <c r="C95" s="169"/>
      <c r="D95" s="49"/>
      <c r="E95" s="49"/>
      <c r="F95" s="49"/>
      <c r="G95" s="49"/>
      <c r="H95" s="170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</row>
    <row r="96" spans="1:42">
      <c r="A96" s="49"/>
      <c r="B96" s="49"/>
      <c r="C96" s="169"/>
      <c r="D96" s="49"/>
      <c r="E96" s="49"/>
      <c r="F96" s="49"/>
      <c r="G96" s="49"/>
      <c r="H96" s="170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</row>
    <row r="97" spans="1:42">
      <c r="A97" s="49"/>
      <c r="B97" s="49"/>
      <c r="C97" s="169"/>
      <c r="D97" s="49"/>
      <c r="E97" s="49"/>
      <c r="F97" s="49"/>
      <c r="G97" s="49"/>
      <c r="H97" s="170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</row>
    <row r="98" spans="1:42">
      <c r="A98" s="49"/>
      <c r="B98" s="49"/>
      <c r="C98" s="169"/>
      <c r="D98" s="49"/>
      <c r="E98" s="49"/>
      <c r="F98" s="49"/>
      <c r="G98" s="49"/>
      <c r="H98" s="170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</row>
    <row r="99" spans="1:42">
      <c r="A99" s="49"/>
      <c r="B99" s="49"/>
      <c r="C99" s="169"/>
      <c r="D99" s="49"/>
      <c r="E99" s="49"/>
      <c r="F99" s="49"/>
      <c r="G99" s="49"/>
      <c r="H99" s="170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</row>
    <row r="100" spans="1:42">
      <c r="A100" s="49"/>
      <c r="B100" s="49"/>
      <c r="C100" s="169"/>
      <c r="D100" s="49"/>
      <c r="E100" s="49"/>
      <c r="F100" s="49"/>
      <c r="G100" s="49"/>
      <c r="H100" s="170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</row>
    <row r="101" spans="1:42">
      <c r="A101" s="49"/>
      <c r="B101" s="49"/>
      <c r="C101" s="169"/>
      <c r="D101" s="49"/>
      <c r="E101" s="49"/>
      <c r="F101" s="49"/>
      <c r="G101" s="49"/>
      <c r="H101" s="170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</row>
    <row r="102" spans="1:42">
      <c r="A102" s="49"/>
      <c r="B102" s="49"/>
      <c r="C102" s="169"/>
      <c r="D102" s="49"/>
      <c r="E102" s="49"/>
      <c r="F102" s="49"/>
      <c r="G102" s="49"/>
      <c r="H102" s="170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</row>
    <row r="103" spans="1:42">
      <c r="A103" s="49"/>
      <c r="B103" s="49"/>
      <c r="C103" s="169"/>
      <c r="D103" s="49"/>
      <c r="E103" s="49"/>
      <c r="F103" s="49"/>
      <c r="G103" s="49"/>
      <c r="H103" s="170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</row>
    <row r="104" spans="1:42">
      <c r="A104" s="49"/>
      <c r="B104" s="49"/>
      <c r="C104" s="169"/>
      <c r="D104" s="49"/>
      <c r="E104" s="49"/>
      <c r="F104" s="49"/>
      <c r="G104" s="49"/>
      <c r="H104" s="170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</row>
    <row r="105" spans="1:42">
      <c r="A105" s="49"/>
      <c r="B105" s="49"/>
      <c r="C105" s="169"/>
      <c r="D105" s="49"/>
      <c r="E105" s="49"/>
      <c r="F105" s="49"/>
      <c r="G105" s="49"/>
      <c r="H105" s="170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</row>
    <row r="106" spans="1:42">
      <c r="A106" s="49"/>
      <c r="B106" s="49"/>
      <c r="C106" s="169"/>
      <c r="D106" s="49"/>
      <c r="E106" s="49"/>
      <c r="F106" s="49"/>
      <c r="G106" s="49"/>
      <c r="H106" s="170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</row>
    <row r="107" spans="1:42">
      <c r="A107" s="49"/>
      <c r="B107" s="49"/>
      <c r="C107" s="169"/>
      <c r="D107" s="49"/>
      <c r="E107" s="49"/>
      <c r="F107" s="49"/>
      <c r="G107" s="49"/>
      <c r="H107" s="170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</row>
    <row r="108" spans="1:42">
      <c r="A108" s="49"/>
      <c r="B108" s="49"/>
      <c r="C108" s="169"/>
      <c r="D108" s="49"/>
      <c r="E108" s="49"/>
      <c r="F108" s="49"/>
      <c r="G108" s="49"/>
      <c r="H108" s="170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</row>
    <row r="109" spans="1:42">
      <c r="A109" s="49"/>
      <c r="B109" s="49"/>
      <c r="C109" s="169"/>
      <c r="D109" s="49"/>
      <c r="E109" s="49"/>
      <c r="F109" s="49"/>
      <c r="G109" s="49"/>
      <c r="H109" s="170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</row>
    <row r="110" spans="1:42">
      <c r="A110" s="49"/>
      <c r="B110" s="49"/>
      <c r="C110" s="169"/>
      <c r="D110" s="49"/>
      <c r="E110" s="49"/>
      <c r="F110" s="49"/>
      <c r="G110" s="49"/>
      <c r="H110" s="170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</row>
    <row r="111" spans="1:42">
      <c r="A111" s="49"/>
      <c r="B111" s="49"/>
      <c r="C111" s="169"/>
      <c r="D111" s="49"/>
      <c r="E111" s="49"/>
      <c r="F111" s="49"/>
      <c r="G111" s="49"/>
      <c r="H111" s="170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</row>
    <row r="112" spans="1:42">
      <c r="A112" s="49"/>
      <c r="B112" s="49"/>
      <c r="C112" s="169"/>
      <c r="D112" s="49"/>
      <c r="E112" s="49"/>
      <c r="F112" s="49"/>
      <c r="G112" s="49"/>
      <c r="H112" s="170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</row>
    <row r="113" spans="1:42">
      <c r="A113" s="49"/>
      <c r="B113" s="49"/>
      <c r="C113" s="169"/>
      <c r="D113" s="49"/>
      <c r="E113" s="49"/>
      <c r="F113" s="49"/>
      <c r="G113" s="49"/>
      <c r="H113" s="170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</row>
    <row r="114" spans="1:42">
      <c r="A114" s="49"/>
      <c r="B114" s="49"/>
      <c r="C114" s="169"/>
      <c r="D114" s="49"/>
      <c r="E114" s="49"/>
      <c r="F114" s="49"/>
      <c r="G114" s="49"/>
      <c r="H114" s="170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</row>
    <row r="115" spans="1:42">
      <c r="A115" s="49"/>
      <c r="B115" s="49"/>
      <c r="C115" s="169"/>
      <c r="D115" s="49"/>
      <c r="E115" s="49"/>
      <c r="F115" s="49"/>
      <c r="G115" s="49"/>
      <c r="H115" s="170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</row>
    <row r="116" spans="1:42">
      <c r="A116" s="49"/>
      <c r="B116" s="49"/>
      <c r="C116" s="169"/>
      <c r="D116" s="49"/>
      <c r="E116" s="49"/>
      <c r="F116" s="49"/>
      <c r="G116" s="49"/>
      <c r="H116" s="170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</row>
    <row r="117" spans="1:42">
      <c r="A117" s="49"/>
      <c r="B117" s="49"/>
      <c r="C117" s="169"/>
      <c r="D117" s="49"/>
      <c r="E117" s="49"/>
      <c r="F117" s="49"/>
      <c r="G117" s="49"/>
      <c r="H117" s="170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</row>
    <row r="118" spans="1:42">
      <c r="A118" s="49"/>
      <c r="B118" s="49"/>
      <c r="C118" s="169"/>
      <c r="D118" s="49"/>
      <c r="E118" s="49"/>
      <c r="F118" s="49"/>
      <c r="G118" s="49"/>
      <c r="H118" s="170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</row>
    <row r="119" spans="1:42">
      <c r="A119" s="49"/>
      <c r="B119" s="49"/>
      <c r="C119" s="169"/>
      <c r="D119" s="49"/>
      <c r="E119" s="49"/>
      <c r="F119" s="49"/>
      <c r="G119" s="49"/>
      <c r="H119" s="170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</row>
    <row r="120" spans="1:42">
      <c r="A120" s="49"/>
      <c r="B120" s="49"/>
      <c r="C120" s="169"/>
      <c r="D120" s="49"/>
      <c r="E120" s="49"/>
      <c r="F120" s="49"/>
      <c r="G120" s="49"/>
      <c r="H120" s="170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1:42">
      <c r="A121" s="49"/>
      <c r="B121" s="49"/>
      <c r="C121" s="169"/>
      <c r="D121" s="49"/>
      <c r="E121" s="49"/>
      <c r="F121" s="49"/>
      <c r="G121" s="49"/>
      <c r="H121" s="170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1:42">
      <c r="A122" s="49"/>
      <c r="B122" s="49"/>
      <c r="C122" s="169"/>
      <c r="D122" s="49"/>
      <c r="E122" s="49"/>
      <c r="F122" s="49"/>
      <c r="G122" s="49"/>
      <c r="H122" s="170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1:42">
      <c r="A123" s="49"/>
      <c r="B123" s="49"/>
      <c r="C123" s="169"/>
      <c r="D123" s="49"/>
      <c r="E123" s="49"/>
      <c r="F123" s="49"/>
      <c r="G123" s="49"/>
      <c r="H123" s="170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1:42">
      <c r="A124" s="49"/>
      <c r="B124" s="49"/>
      <c r="C124" s="169"/>
      <c r="D124" s="49"/>
      <c r="E124" s="49"/>
      <c r="F124" s="49"/>
      <c r="G124" s="49"/>
      <c r="H124" s="170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1:42">
      <c r="A125" s="49"/>
      <c r="B125" s="49"/>
      <c r="C125" s="169"/>
      <c r="D125" s="49"/>
      <c r="E125" s="49"/>
      <c r="F125" s="49"/>
      <c r="G125" s="49"/>
      <c r="H125" s="170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1:42">
      <c r="A126" s="49"/>
      <c r="B126" s="49"/>
      <c r="C126" s="169"/>
      <c r="D126" s="49"/>
      <c r="E126" s="49"/>
      <c r="F126" s="49"/>
      <c r="G126" s="49"/>
      <c r="H126" s="170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1:42">
      <c r="A127" s="49"/>
      <c r="B127" s="49"/>
      <c r="C127" s="169"/>
      <c r="D127" s="49"/>
      <c r="E127" s="49"/>
      <c r="F127" s="49"/>
      <c r="G127" s="49"/>
      <c r="H127" s="170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1:42">
      <c r="A128" s="49"/>
      <c r="B128" s="49"/>
      <c r="C128" s="169"/>
      <c r="D128" s="49"/>
      <c r="E128" s="49"/>
      <c r="F128" s="49"/>
      <c r="G128" s="49"/>
      <c r="H128" s="170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1:42">
      <c r="A129" s="49"/>
      <c r="B129" s="49"/>
      <c r="C129" s="169"/>
      <c r="D129" s="49"/>
      <c r="E129" s="49"/>
      <c r="F129" s="49"/>
      <c r="G129" s="49"/>
      <c r="H129" s="170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1:42">
      <c r="A130" s="49"/>
      <c r="B130" s="49"/>
      <c r="C130" s="169"/>
      <c r="D130" s="49"/>
      <c r="E130" s="49"/>
      <c r="F130" s="49"/>
      <c r="G130" s="49"/>
      <c r="H130" s="170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1:42">
      <c r="A131" s="49"/>
      <c r="B131" s="49"/>
      <c r="C131" s="169"/>
      <c r="D131" s="49"/>
      <c r="E131" s="49"/>
      <c r="F131" s="49"/>
      <c r="G131" s="49"/>
      <c r="H131" s="170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1:42">
      <c r="A132" s="49"/>
      <c r="B132" s="49"/>
      <c r="C132" s="169"/>
      <c r="D132" s="49"/>
      <c r="E132" s="49"/>
      <c r="F132" s="49"/>
      <c r="G132" s="49"/>
      <c r="H132" s="170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1:42">
      <c r="A133" s="49"/>
      <c r="B133" s="49"/>
      <c r="C133" s="169"/>
      <c r="D133" s="49"/>
      <c r="E133" s="49"/>
      <c r="F133" s="49"/>
      <c r="G133" s="49"/>
      <c r="H133" s="170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1:42">
      <c r="A134" s="49"/>
      <c r="B134" s="49"/>
      <c r="C134" s="169"/>
      <c r="D134" s="49"/>
      <c r="E134" s="49"/>
      <c r="F134" s="49"/>
      <c r="G134" s="49"/>
      <c r="H134" s="170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1:42">
      <c r="A135" s="49"/>
      <c r="B135" s="49"/>
      <c r="C135" s="169"/>
      <c r="D135" s="49"/>
      <c r="E135" s="49"/>
      <c r="F135" s="49"/>
      <c r="G135" s="49"/>
      <c r="H135" s="170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1:42">
      <c r="A136" s="49"/>
      <c r="B136" s="49"/>
      <c r="C136" s="169"/>
      <c r="D136" s="49"/>
      <c r="E136" s="49"/>
      <c r="F136" s="49"/>
      <c r="G136" s="49"/>
      <c r="H136" s="170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1:42">
      <c r="A137" s="49"/>
      <c r="B137" s="49"/>
      <c r="C137" s="169"/>
      <c r="D137" s="49"/>
      <c r="E137" s="49"/>
      <c r="F137" s="49"/>
      <c r="G137" s="49"/>
      <c r="H137" s="170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1:42">
      <c r="A138" s="49"/>
      <c r="B138" s="49"/>
      <c r="C138" s="169"/>
      <c r="D138" s="49"/>
      <c r="E138" s="49"/>
      <c r="F138" s="49"/>
      <c r="G138" s="49"/>
      <c r="H138" s="170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1:42">
      <c r="A139" s="49"/>
      <c r="B139" s="49"/>
      <c r="C139" s="169"/>
      <c r="D139" s="49"/>
      <c r="E139" s="49"/>
      <c r="F139" s="49"/>
      <c r="G139" s="49"/>
      <c r="H139" s="170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1:42">
      <c r="A140" s="49"/>
      <c r="B140" s="49"/>
      <c r="C140" s="169"/>
      <c r="D140" s="49"/>
      <c r="E140" s="49"/>
      <c r="F140" s="49"/>
      <c r="G140" s="49"/>
      <c r="H140" s="170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1:42">
      <c r="A141" s="49"/>
      <c r="B141" s="49"/>
      <c r="C141" s="169"/>
      <c r="D141" s="49"/>
      <c r="E141" s="49"/>
      <c r="F141" s="49"/>
      <c r="G141" s="49"/>
      <c r="H141" s="170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1:42">
      <c r="A142" s="49"/>
      <c r="B142" s="49"/>
      <c r="C142" s="169"/>
      <c r="D142" s="49"/>
      <c r="E142" s="49"/>
      <c r="F142" s="49"/>
      <c r="G142" s="49"/>
      <c r="H142" s="170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1:42">
      <c r="A143" s="49"/>
      <c r="B143" s="49"/>
      <c r="C143" s="169"/>
      <c r="D143" s="49"/>
      <c r="E143" s="49"/>
      <c r="F143" s="49"/>
      <c r="G143" s="49"/>
      <c r="H143" s="170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1:42">
      <c r="A144" s="49"/>
      <c r="B144" s="49"/>
      <c r="C144" s="169"/>
      <c r="D144" s="49"/>
      <c r="E144" s="49"/>
      <c r="F144" s="49"/>
      <c r="G144" s="49"/>
      <c r="H144" s="170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1:42">
      <c r="A145" s="49"/>
      <c r="B145" s="49"/>
      <c r="C145" s="169"/>
      <c r="D145" s="49"/>
      <c r="E145" s="49"/>
      <c r="F145" s="49"/>
      <c r="G145" s="49"/>
      <c r="H145" s="170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1:42">
      <c r="A146" s="49"/>
      <c r="B146" s="49"/>
      <c r="C146" s="169"/>
      <c r="D146" s="49"/>
      <c r="E146" s="49"/>
      <c r="F146" s="49"/>
      <c r="G146" s="49"/>
      <c r="H146" s="170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1:42">
      <c r="A147" s="49"/>
      <c r="B147" s="49"/>
      <c r="C147" s="169"/>
      <c r="D147" s="49"/>
      <c r="E147" s="49"/>
      <c r="F147" s="49"/>
      <c r="G147" s="49"/>
      <c r="H147" s="170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</row>
    <row r="148" spans="1:42">
      <c r="A148" s="49"/>
      <c r="B148" s="49"/>
      <c r="C148" s="169"/>
      <c r="D148" s="49"/>
      <c r="E148" s="49"/>
      <c r="F148" s="49"/>
      <c r="G148" s="49"/>
      <c r="H148" s="170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</row>
    <row r="149" spans="1:42">
      <c r="A149" s="49"/>
      <c r="B149" s="49"/>
      <c r="C149" s="169"/>
      <c r="D149" s="49"/>
      <c r="E149" s="49"/>
      <c r="F149" s="49"/>
      <c r="G149" s="49"/>
      <c r="H149" s="170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</row>
    <row r="150" spans="1:42">
      <c r="A150" s="49"/>
      <c r="B150" s="49"/>
      <c r="C150" s="169"/>
      <c r="D150" s="49"/>
      <c r="E150" s="49"/>
      <c r="F150" s="49"/>
      <c r="G150" s="49"/>
      <c r="H150" s="170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</row>
    <row r="151" spans="1:42">
      <c r="A151" s="49"/>
      <c r="B151" s="49"/>
      <c r="C151" s="169"/>
      <c r="D151" s="49"/>
      <c r="E151" s="49"/>
      <c r="F151" s="49"/>
      <c r="G151" s="49"/>
      <c r="H151" s="170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</row>
    <row r="152" spans="1:42">
      <c r="A152" s="49"/>
      <c r="B152" s="49"/>
      <c r="C152" s="169"/>
      <c r="D152" s="49"/>
      <c r="E152" s="49"/>
      <c r="F152" s="49"/>
      <c r="G152" s="49"/>
      <c r="H152" s="170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</row>
    <row r="153" spans="1:42">
      <c r="A153" s="49"/>
      <c r="B153" s="49"/>
      <c r="C153" s="169"/>
      <c r="D153" s="49"/>
      <c r="E153" s="49"/>
      <c r="F153" s="49"/>
      <c r="G153" s="49"/>
      <c r="H153" s="170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</row>
    <row r="154" spans="1:42">
      <c r="A154" s="49"/>
      <c r="B154" s="49"/>
      <c r="C154" s="169"/>
      <c r="D154" s="49"/>
      <c r="E154" s="49"/>
      <c r="F154" s="49"/>
      <c r="G154" s="49"/>
      <c r="H154" s="170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</row>
    <row r="155" spans="1:42">
      <c r="A155" s="49"/>
      <c r="B155" s="49"/>
      <c r="C155" s="169"/>
      <c r="D155" s="49"/>
      <c r="E155" s="49"/>
      <c r="F155" s="49"/>
      <c r="G155" s="49"/>
      <c r="H155" s="170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</row>
    <row r="156" spans="1:42">
      <c r="A156" s="49"/>
      <c r="B156" s="49"/>
      <c r="C156" s="169"/>
      <c r="D156" s="49"/>
      <c r="E156" s="49"/>
      <c r="F156" s="49"/>
      <c r="G156" s="49"/>
      <c r="H156" s="170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</row>
    <row r="157" spans="1:42">
      <c r="A157" s="49"/>
      <c r="B157" s="49"/>
      <c r="C157" s="169"/>
      <c r="D157" s="49"/>
      <c r="E157" s="49"/>
      <c r="F157" s="49"/>
      <c r="G157" s="49"/>
      <c r="H157" s="170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</row>
    <row r="158" spans="1:42">
      <c r="A158" s="49"/>
      <c r="B158" s="49"/>
      <c r="C158" s="169"/>
      <c r="D158" s="49"/>
      <c r="E158" s="49"/>
      <c r="F158" s="49"/>
      <c r="G158" s="49"/>
      <c r="H158" s="170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</row>
    <row r="159" spans="1:42">
      <c r="A159" s="49"/>
      <c r="B159" s="49"/>
      <c r="C159" s="169"/>
      <c r="D159" s="49"/>
      <c r="E159" s="49"/>
      <c r="F159" s="49"/>
      <c r="G159" s="49"/>
      <c r="H159" s="170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</row>
    <row r="160" spans="1:42">
      <c r="A160" s="49"/>
      <c r="B160" s="49"/>
      <c r="C160" s="169"/>
      <c r="D160" s="49"/>
      <c r="E160" s="49"/>
      <c r="F160" s="49"/>
      <c r="G160" s="49"/>
      <c r="H160" s="170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</row>
    <row r="161" spans="1:42">
      <c r="A161" s="49"/>
      <c r="B161" s="49"/>
      <c r="C161" s="169"/>
      <c r="D161" s="49"/>
      <c r="E161" s="49"/>
      <c r="F161" s="49"/>
      <c r="G161" s="49"/>
      <c r="H161" s="170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</row>
    <row r="162" spans="1:42">
      <c r="A162" s="49"/>
      <c r="B162" s="49"/>
      <c r="C162" s="169"/>
      <c r="D162" s="49"/>
      <c r="E162" s="49"/>
      <c r="F162" s="49"/>
      <c r="G162" s="49"/>
      <c r="H162" s="170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</row>
    <row r="163" spans="1:42">
      <c r="A163" s="49"/>
      <c r="B163" s="49"/>
      <c r="C163" s="169"/>
      <c r="D163" s="49"/>
      <c r="E163" s="49"/>
      <c r="F163" s="49"/>
      <c r="G163" s="49"/>
      <c r="H163" s="170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</row>
    <row r="164" spans="1:42">
      <c r="A164" s="49"/>
      <c r="B164" s="49"/>
      <c r="C164" s="169"/>
      <c r="D164" s="49"/>
      <c r="E164" s="49"/>
      <c r="F164" s="49"/>
      <c r="G164" s="49"/>
      <c r="H164" s="170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</row>
    <row r="165" spans="1:42">
      <c r="A165" s="49"/>
      <c r="B165" s="49"/>
      <c r="C165" s="169"/>
      <c r="D165" s="49"/>
      <c r="E165" s="49"/>
      <c r="F165" s="49"/>
      <c r="G165" s="49"/>
      <c r="H165" s="170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</row>
    <row r="166" spans="1:42">
      <c r="A166" s="49"/>
      <c r="B166" s="49"/>
      <c r="C166" s="169"/>
      <c r="D166" s="49"/>
      <c r="E166" s="49"/>
      <c r="F166" s="49"/>
      <c r="G166" s="49"/>
      <c r="H166" s="170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</row>
    <row r="167" spans="1:42">
      <c r="A167" s="49"/>
      <c r="B167" s="49"/>
      <c r="C167" s="169"/>
      <c r="D167" s="49"/>
      <c r="E167" s="49"/>
      <c r="F167" s="49"/>
      <c r="G167" s="49"/>
      <c r="H167" s="170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</row>
    <row r="168" spans="1:42">
      <c r="A168" s="49"/>
      <c r="B168" s="49"/>
      <c r="C168" s="169"/>
      <c r="D168" s="49"/>
      <c r="E168" s="49"/>
      <c r="F168" s="49"/>
      <c r="G168" s="49"/>
      <c r="H168" s="170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</row>
    <row r="169" spans="1:42">
      <c r="A169" s="49"/>
      <c r="B169" s="49"/>
      <c r="C169" s="169"/>
      <c r="D169" s="49"/>
      <c r="E169" s="49"/>
      <c r="F169" s="49"/>
      <c r="G169" s="49"/>
      <c r="H169" s="170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</row>
    <row r="170" spans="1:42">
      <c r="A170" s="49"/>
      <c r="B170" s="49"/>
      <c r="C170" s="169"/>
      <c r="D170" s="49"/>
      <c r="E170" s="49"/>
      <c r="F170" s="49"/>
      <c r="G170" s="49"/>
      <c r="H170" s="170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</row>
    <row r="171" spans="1:42">
      <c r="A171" s="49"/>
      <c r="B171" s="49"/>
      <c r="C171" s="169"/>
      <c r="D171" s="49"/>
      <c r="E171" s="49"/>
      <c r="F171" s="49"/>
      <c r="G171" s="49"/>
      <c r="H171" s="170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</row>
    <row r="172" spans="1:42">
      <c r="A172" s="49"/>
      <c r="B172" s="49"/>
      <c r="C172" s="169"/>
      <c r="D172" s="49"/>
      <c r="E172" s="49"/>
      <c r="F172" s="49"/>
      <c r="G172" s="49"/>
      <c r="H172" s="170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</row>
    <row r="173" spans="1:42">
      <c r="A173" s="49"/>
      <c r="B173" s="49"/>
      <c r="C173" s="169"/>
      <c r="D173" s="49"/>
      <c r="E173" s="49"/>
      <c r="F173" s="49"/>
      <c r="G173" s="49"/>
      <c r="H173" s="170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</row>
    <row r="174" spans="1:42">
      <c r="A174" s="49"/>
      <c r="B174" s="49"/>
      <c r="C174" s="169"/>
      <c r="D174" s="49"/>
      <c r="E174" s="49"/>
      <c r="F174" s="49"/>
      <c r="G174" s="49"/>
      <c r="H174" s="170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</row>
    <row r="175" spans="1:42">
      <c r="A175" s="49"/>
      <c r="B175" s="49"/>
      <c r="C175" s="169"/>
      <c r="D175" s="49"/>
      <c r="E175" s="49"/>
      <c r="F175" s="49"/>
      <c r="G175" s="49"/>
      <c r="H175" s="170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</row>
    <row r="176" spans="1:42">
      <c r="A176" s="49"/>
      <c r="B176" s="49"/>
      <c r="C176" s="169"/>
      <c r="D176" s="49"/>
      <c r="E176" s="49"/>
      <c r="F176" s="49"/>
      <c r="G176" s="49"/>
      <c r="H176" s="170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</row>
    <row r="177" spans="1:42">
      <c r="A177" s="49"/>
      <c r="B177" s="49"/>
      <c r="C177" s="169"/>
      <c r="D177" s="49"/>
      <c r="E177" s="49"/>
      <c r="F177" s="49"/>
      <c r="G177" s="49"/>
      <c r="H177" s="170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</row>
    <row r="178" spans="1:42">
      <c r="A178" s="49"/>
      <c r="B178" s="49"/>
      <c r="C178" s="169"/>
      <c r="D178" s="49"/>
      <c r="E178" s="49"/>
      <c r="F178" s="49"/>
      <c r="G178" s="49"/>
      <c r="H178" s="170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</row>
    <row r="179" spans="1:42">
      <c r="A179" s="49"/>
      <c r="B179" s="49"/>
      <c r="C179" s="169"/>
      <c r="D179" s="49"/>
      <c r="E179" s="49"/>
      <c r="F179" s="49"/>
      <c r="G179" s="49"/>
      <c r="H179" s="170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</row>
    <row r="180" spans="1:42">
      <c r="A180" s="49"/>
      <c r="B180" s="49"/>
      <c r="C180" s="169"/>
      <c r="D180" s="49"/>
      <c r="E180" s="49"/>
      <c r="F180" s="49"/>
      <c r="G180" s="49"/>
      <c r="H180" s="170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</row>
    <row r="181" spans="1:42">
      <c r="A181" s="49"/>
      <c r="B181" s="49"/>
      <c r="C181" s="169"/>
      <c r="D181" s="49"/>
      <c r="E181" s="49"/>
      <c r="F181" s="49"/>
      <c r="G181" s="49"/>
      <c r="H181" s="170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</row>
    <row r="182" spans="1:42">
      <c r="A182" s="49"/>
      <c r="B182" s="49"/>
      <c r="C182" s="169"/>
      <c r="D182" s="49"/>
      <c r="E182" s="49"/>
      <c r="F182" s="49"/>
      <c r="G182" s="49"/>
      <c r="H182" s="170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</row>
    <row r="183" spans="1:42">
      <c r="A183" s="49"/>
      <c r="B183" s="49"/>
      <c r="C183" s="169"/>
      <c r="D183" s="49"/>
      <c r="E183" s="49"/>
      <c r="F183" s="49"/>
      <c r="G183" s="49"/>
      <c r="H183" s="170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</row>
    <row r="184" spans="1:42">
      <c r="A184" s="49"/>
      <c r="B184" s="49"/>
      <c r="C184" s="169"/>
      <c r="D184" s="49"/>
      <c r="E184" s="49"/>
      <c r="F184" s="49"/>
      <c r="G184" s="49"/>
      <c r="H184" s="170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</row>
    <row r="185" spans="1:42">
      <c r="A185" s="49"/>
      <c r="B185" s="49"/>
      <c r="C185" s="169"/>
      <c r="D185" s="49"/>
      <c r="E185" s="49"/>
      <c r="F185" s="49"/>
      <c r="G185" s="49"/>
      <c r="H185" s="170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</row>
    <row r="186" spans="1:42">
      <c r="A186" s="49"/>
      <c r="B186" s="49"/>
      <c r="C186" s="169"/>
      <c r="D186" s="49"/>
      <c r="E186" s="49"/>
      <c r="F186" s="49"/>
      <c r="G186" s="49"/>
      <c r="H186" s="170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</row>
    <row r="187" spans="1:42">
      <c r="A187" s="49"/>
      <c r="B187" s="49"/>
      <c r="C187" s="169"/>
      <c r="D187" s="49"/>
      <c r="E187" s="49"/>
      <c r="F187" s="49"/>
      <c r="G187" s="49"/>
      <c r="H187" s="170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</row>
    <row r="188" spans="1:42">
      <c r="A188" s="49"/>
      <c r="B188" s="49"/>
      <c r="C188" s="169"/>
      <c r="D188" s="49"/>
      <c r="E188" s="49"/>
      <c r="F188" s="49"/>
      <c r="G188" s="49"/>
      <c r="H188" s="170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</row>
    <row r="189" spans="1:42">
      <c r="A189" s="49"/>
      <c r="B189" s="49"/>
      <c r="C189" s="169"/>
      <c r="D189" s="49"/>
      <c r="E189" s="49"/>
      <c r="F189" s="49"/>
      <c r="G189" s="49"/>
      <c r="H189" s="170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</row>
    <row r="190" spans="1:42">
      <c r="A190" s="49"/>
      <c r="B190" s="49"/>
      <c r="C190" s="169"/>
      <c r="D190" s="49"/>
      <c r="E190" s="49"/>
      <c r="F190" s="49"/>
      <c r="G190" s="49"/>
      <c r="H190" s="170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</row>
    <row r="191" spans="1:42">
      <c r="A191" s="49"/>
      <c r="B191" s="49"/>
      <c r="C191" s="169"/>
      <c r="D191" s="49"/>
      <c r="E191" s="49"/>
      <c r="F191" s="49"/>
      <c r="G191" s="49"/>
      <c r="H191" s="170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</row>
    <row r="192" spans="1:42">
      <c r="A192" s="49"/>
      <c r="B192" s="49"/>
      <c r="C192" s="169"/>
      <c r="D192" s="49"/>
      <c r="E192" s="49"/>
      <c r="F192" s="49"/>
      <c r="G192" s="49"/>
      <c r="H192" s="170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</row>
    <row r="193" spans="1:42">
      <c r="A193" s="49"/>
      <c r="B193" s="49"/>
      <c r="C193" s="169"/>
      <c r="D193" s="49"/>
      <c r="E193" s="49"/>
      <c r="F193" s="49"/>
      <c r="G193" s="49"/>
      <c r="H193" s="170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</row>
    <row r="194" spans="1:42">
      <c r="A194" s="49"/>
      <c r="B194" s="49"/>
      <c r="C194" s="169"/>
      <c r="D194" s="49"/>
      <c r="E194" s="49"/>
      <c r="F194" s="49"/>
      <c r="G194" s="49"/>
      <c r="H194" s="170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</row>
    <row r="195" spans="1:42">
      <c r="A195" s="49"/>
      <c r="B195" s="49"/>
      <c r="C195" s="169"/>
      <c r="D195" s="49"/>
      <c r="E195" s="49"/>
      <c r="F195" s="49"/>
      <c r="G195" s="49"/>
      <c r="H195" s="170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</row>
    <row r="196" spans="1:42">
      <c r="A196" s="49"/>
      <c r="B196" s="49"/>
      <c r="C196" s="169"/>
      <c r="D196" s="49"/>
      <c r="E196" s="49"/>
      <c r="F196" s="49"/>
      <c r="G196" s="49"/>
      <c r="H196" s="170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</row>
    <row r="197" spans="1:42">
      <c r="A197" s="49"/>
      <c r="B197" s="49"/>
      <c r="C197" s="169"/>
      <c r="D197" s="49"/>
      <c r="E197" s="49"/>
      <c r="F197" s="49"/>
      <c r="G197" s="49"/>
      <c r="H197" s="170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</row>
    <row r="198" spans="1:42">
      <c r="A198" s="49"/>
      <c r="B198" s="49"/>
      <c r="C198" s="169"/>
      <c r="D198" s="49"/>
      <c r="E198" s="49"/>
      <c r="F198" s="49"/>
      <c r="G198" s="49"/>
      <c r="H198" s="170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</row>
    <row r="199" spans="1:42">
      <c r="A199" s="49"/>
      <c r="B199" s="49"/>
      <c r="C199" s="169"/>
      <c r="D199" s="49"/>
      <c r="E199" s="49"/>
      <c r="F199" s="49"/>
      <c r="G199" s="49"/>
      <c r="H199" s="170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</row>
    <row r="200" spans="1:42">
      <c r="A200" s="49"/>
      <c r="B200" s="49"/>
      <c r="C200" s="169"/>
      <c r="D200" s="49"/>
      <c r="E200" s="49"/>
      <c r="F200" s="49"/>
      <c r="G200" s="49"/>
      <c r="H200" s="170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</row>
    <row r="201" spans="1:42">
      <c r="A201" s="49"/>
      <c r="B201" s="49"/>
      <c r="C201" s="169"/>
      <c r="D201" s="49"/>
      <c r="E201" s="49"/>
      <c r="F201" s="49"/>
      <c r="G201" s="49"/>
      <c r="H201" s="170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</row>
    <row r="202" spans="1:42">
      <c r="A202" s="49"/>
      <c r="B202" s="49"/>
      <c r="C202" s="169"/>
      <c r="D202" s="49"/>
      <c r="E202" s="49"/>
      <c r="F202" s="49"/>
      <c r="G202" s="49"/>
      <c r="H202" s="170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</row>
    <row r="203" spans="1:42">
      <c r="A203" s="49"/>
      <c r="B203" s="49"/>
      <c r="C203" s="169"/>
      <c r="D203" s="49"/>
      <c r="E203" s="49"/>
      <c r="F203" s="49"/>
      <c r="G203" s="49"/>
      <c r="H203" s="170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</row>
    <row r="204" spans="1:42">
      <c r="A204" s="49"/>
      <c r="B204" s="49"/>
      <c r="C204" s="169"/>
      <c r="D204" s="49"/>
      <c r="E204" s="49"/>
      <c r="F204" s="49"/>
      <c r="G204" s="49"/>
      <c r="H204" s="170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</row>
    <row r="205" spans="1:42">
      <c r="A205" s="49"/>
      <c r="B205" s="49"/>
      <c r="C205" s="169"/>
      <c r="D205" s="49"/>
      <c r="E205" s="49"/>
      <c r="F205" s="49"/>
      <c r="G205" s="49"/>
      <c r="H205" s="170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</row>
    <row r="206" spans="1:42">
      <c r="A206" s="49"/>
      <c r="B206" s="49"/>
      <c r="C206" s="169"/>
      <c r="D206" s="49"/>
      <c r="E206" s="49"/>
      <c r="F206" s="49"/>
      <c r="G206" s="49"/>
      <c r="H206" s="170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</row>
    <row r="207" spans="1:42">
      <c r="A207" s="49"/>
      <c r="B207" s="49"/>
      <c r="C207" s="169"/>
      <c r="D207" s="49"/>
      <c r="E207" s="49"/>
      <c r="F207" s="49"/>
      <c r="G207" s="49"/>
      <c r="H207" s="170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</row>
    <row r="208" spans="1:42">
      <c r="A208" s="49"/>
      <c r="B208" s="49"/>
      <c r="C208" s="169"/>
      <c r="D208" s="49"/>
      <c r="E208" s="49"/>
      <c r="F208" s="49"/>
      <c r="G208" s="49"/>
      <c r="H208" s="170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</row>
    <row r="209" spans="1:42">
      <c r="A209" s="49"/>
      <c r="B209" s="49"/>
      <c r="C209" s="169"/>
      <c r="D209" s="49"/>
      <c r="E209" s="49"/>
      <c r="F209" s="49"/>
      <c r="G209" s="49"/>
      <c r="H209" s="170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</row>
    <row r="210" spans="1:42">
      <c r="A210" s="49"/>
      <c r="B210" s="49"/>
      <c r="C210" s="169"/>
      <c r="D210" s="49"/>
      <c r="E210" s="49"/>
      <c r="F210" s="49"/>
      <c r="G210" s="49"/>
      <c r="H210" s="170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</row>
    <row r="211" spans="1:42">
      <c r="A211" s="49"/>
      <c r="B211" s="49"/>
      <c r="C211" s="169"/>
      <c r="D211" s="49"/>
      <c r="E211" s="49"/>
      <c r="F211" s="49"/>
      <c r="G211" s="49"/>
      <c r="H211" s="170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</row>
    <row r="212" spans="1:42">
      <c r="A212" s="49"/>
      <c r="B212" s="49"/>
      <c r="C212" s="169"/>
      <c r="D212" s="49"/>
      <c r="E212" s="49"/>
      <c r="F212" s="49"/>
      <c r="G212" s="49"/>
      <c r="H212" s="170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</row>
    <row r="213" spans="1:42">
      <c r="A213" s="49"/>
      <c r="B213" s="49"/>
      <c r="C213" s="169"/>
      <c r="D213" s="49"/>
      <c r="E213" s="49"/>
      <c r="F213" s="49"/>
      <c r="G213" s="49"/>
      <c r="H213" s="170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</row>
    <row r="214" spans="1:42">
      <c r="A214" s="49"/>
      <c r="B214" s="49"/>
      <c r="C214" s="169"/>
      <c r="D214" s="49"/>
      <c r="E214" s="49"/>
      <c r="F214" s="49"/>
      <c r="G214" s="49"/>
      <c r="H214" s="170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</row>
    <row r="215" spans="1:42">
      <c r="A215" s="49"/>
      <c r="B215" s="49"/>
      <c r="C215" s="169"/>
      <c r="D215" s="49"/>
      <c r="E215" s="49"/>
      <c r="F215" s="49"/>
      <c r="G215" s="49"/>
      <c r="H215" s="170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</row>
    <row r="216" spans="1:42">
      <c r="A216" s="49"/>
      <c r="B216" s="49"/>
      <c r="C216" s="169"/>
      <c r="D216" s="49"/>
      <c r="E216" s="49"/>
      <c r="F216" s="49"/>
      <c r="G216" s="49"/>
      <c r="H216" s="170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</row>
    <row r="217" spans="1:42">
      <c r="A217" s="49"/>
      <c r="B217" s="49"/>
      <c r="C217" s="169"/>
      <c r="D217" s="49"/>
      <c r="E217" s="49"/>
      <c r="F217" s="49"/>
      <c r="G217" s="49"/>
      <c r="H217" s="170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</row>
    <row r="218" spans="1:42">
      <c r="A218" s="49"/>
      <c r="B218" s="49"/>
      <c r="C218" s="169"/>
      <c r="D218" s="49"/>
      <c r="E218" s="49"/>
      <c r="F218" s="49"/>
      <c r="G218" s="49"/>
      <c r="H218" s="170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</row>
    <row r="219" spans="1:42">
      <c r="A219" s="49"/>
      <c r="B219" s="49"/>
      <c r="C219" s="169"/>
      <c r="D219" s="49"/>
      <c r="E219" s="49"/>
      <c r="F219" s="49"/>
      <c r="G219" s="49"/>
      <c r="H219" s="170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</row>
    <row r="220" spans="1:42">
      <c r="A220" s="49"/>
      <c r="B220" s="49"/>
      <c r="C220" s="169"/>
      <c r="D220" s="49"/>
      <c r="E220" s="49"/>
      <c r="F220" s="49"/>
      <c r="G220" s="49"/>
      <c r="H220" s="170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</row>
    <row r="221" spans="1:42">
      <c r="A221" s="49"/>
      <c r="B221" s="49"/>
      <c r="C221" s="169"/>
      <c r="D221" s="49"/>
      <c r="E221" s="49"/>
      <c r="F221" s="49"/>
      <c r="G221" s="49"/>
      <c r="H221" s="170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</row>
    <row r="222" spans="1:42">
      <c r="A222" s="49"/>
      <c r="B222" s="49"/>
      <c r="C222" s="169"/>
      <c r="D222" s="49"/>
      <c r="E222" s="49"/>
      <c r="F222" s="49"/>
      <c r="G222" s="49"/>
      <c r="H222" s="170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</row>
    <row r="223" spans="1:42">
      <c r="A223" s="49"/>
      <c r="B223" s="49"/>
      <c r="C223" s="169"/>
      <c r="D223" s="49"/>
      <c r="E223" s="49"/>
      <c r="F223" s="49"/>
      <c r="G223" s="49"/>
      <c r="H223" s="170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</row>
    <row r="224" spans="1:42">
      <c r="A224" s="49"/>
      <c r="B224" s="49"/>
      <c r="C224" s="169"/>
      <c r="D224" s="49"/>
      <c r="E224" s="49"/>
      <c r="F224" s="49"/>
      <c r="G224" s="49"/>
      <c r="H224" s="170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</row>
    <row r="225" spans="1:42">
      <c r="A225" s="49"/>
      <c r="B225" s="49"/>
      <c r="C225" s="169"/>
      <c r="D225" s="49"/>
      <c r="E225" s="49"/>
      <c r="F225" s="49"/>
      <c r="G225" s="49"/>
      <c r="H225" s="170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</row>
    <row r="226" spans="1:42">
      <c r="A226" s="49"/>
      <c r="B226" s="49"/>
      <c r="C226" s="169"/>
      <c r="D226" s="49"/>
      <c r="E226" s="49"/>
      <c r="F226" s="49"/>
      <c r="G226" s="49"/>
      <c r="H226" s="170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</row>
    <row r="227" spans="1:42">
      <c r="A227" s="49"/>
      <c r="B227" s="49"/>
      <c r="C227" s="169"/>
      <c r="D227" s="49"/>
      <c r="E227" s="49"/>
      <c r="F227" s="49"/>
      <c r="G227" s="49"/>
      <c r="H227" s="170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</row>
    <row r="228" spans="1:42">
      <c r="A228" s="49"/>
      <c r="B228" s="49"/>
      <c r="C228" s="169"/>
      <c r="D228" s="49"/>
      <c r="E228" s="49"/>
      <c r="F228" s="49"/>
      <c r="G228" s="49"/>
      <c r="H228" s="170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</row>
    <row r="229" spans="1:42">
      <c r="A229" s="49"/>
      <c r="B229" s="49"/>
      <c r="C229" s="169"/>
      <c r="D229" s="49"/>
      <c r="E229" s="49"/>
      <c r="F229" s="49"/>
      <c r="G229" s="49"/>
      <c r="H229" s="170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</row>
    <row r="230" spans="1:42">
      <c r="A230" s="49"/>
      <c r="B230" s="49"/>
      <c r="C230" s="169"/>
      <c r="D230" s="49"/>
      <c r="E230" s="49"/>
      <c r="F230" s="49"/>
      <c r="G230" s="49"/>
      <c r="H230" s="170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</row>
    <row r="231" spans="1:42">
      <c r="A231" s="49"/>
      <c r="B231" s="49"/>
      <c r="C231" s="169"/>
      <c r="D231" s="49"/>
      <c r="E231" s="49"/>
      <c r="F231" s="49"/>
      <c r="G231" s="49"/>
      <c r="H231" s="170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</row>
    <row r="232" spans="1:42">
      <c r="A232" s="49"/>
      <c r="B232" s="49"/>
      <c r="C232" s="169"/>
      <c r="D232" s="49"/>
      <c r="E232" s="49"/>
      <c r="F232" s="49"/>
      <c r="G232" s="49"/>
      <c r="H232" s="170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</row>
    <row r="233" spans="1:42">
      <c r="A233" s="49"/>
      <c r="B233" s="49"/>
      <c r="C233" s="169"/>
      <c r="D233" s="49"/>
      <c r="E233" s="49"/>
      <c r="F233" s="49"/>
      <c r="G233" s="49"/>
      <c r="H233" s="170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</row>
    <row r="234" spans="1:42">
      <c r="A234" s="49"/>
      <c r="B234" s="49"/>
      <c r="C234" s="169"/>
      <c r="D234" s="49"/>
      <c r="E234" s="49"/>
      <c r="F234" s="49"/>
      <c r="G234" s="49"/>
      <c r="H234" s="170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</row>
    <row r="235" spans="1:42">
      <c r="A235" s="49"/>
      <c r="B235" s="49"/>
      <c r="C235" s="169"/>
      <c r="D235" s="49"/>
      <c r="E235" s="49"/>
      <c r="F235" s="49"/>
      <c r="G235" s="49"/>
      <c r="H235" s="170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</row>
    <row r="236" spans="1:42">
      <c r="A236" s="49"/>
      <c r="B236" s="49"/>
      <c r="C236" s="169"/>
      <c r="D236" s="49"/>
      <c r="E236" s="49"/>
      <c r="F236" s="49"/>
      <c r="G236" s="49"/>
      <c r="H236" s="170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</row>
    <row r="237" spans="1:42">
      <c r="A237" s="49"/>
      <c r="B237" s="49"/>
      <c r="C237" s="169"/>
      <c r="D237" s="49"/>
      <c r="E237" s="49"/>
      <c r="F237" s="49"/>
      <c r="G237" s="49"/>
      <c r="H237" s="170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</row>
    <row r="238" spans="1:42">
      <c r="A238" s="49"/>
      <c r="B238" s="49"/>
      <c r="C238" s="169"/>
      <c r="D238" s="49"/>
      <c r="E238" s="49"/>
      <c r="F238" s="49"/>
      <c r="G238" s="49"/>
      <c r="H238" s="170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</row>
    <row r="239" spans="1:42">
      <c r="A239" s="49"/>
      <c r="B239" s="49"/>
      <c r="C239" s="169"/>
      <c r="D239" s="49"/>
      <c r="E239" s="49"/>
      <c r="F239" s="49"/>
      <c r="G239" s="49"/>
      <c r="H239" s="170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</row>
    <row r="240" spans="1:42">
      <c r="A240" s="49"/>
      <c r="B240" s="49"/>
      <c r="C240" s="169"/>
      <c r="D240" s="49"/>
      <c r="E240" s="49"/>
      <c r="F240" s="49"/>
      <c r="G240" s="49"/>
      <c r="H240" s="170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</row>
    <row r="241" spans="1:42">
      <c r="A241" s="49"/>
      <c r="B241" s="49"/>
      <c r="C241" s="169"/>
      <c r="D241" s="49"/>
      <c r="E241" s="49"/>
      <c r="F241" s="49"/>
      <c r="G241" s="49"/>
      <c r="H241" s="170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</row>
    <row r="242" spans="1:42">
      <c r="A242" s="49"/>
      <c r="B242" s="49"/>
      <c r="C242" s="169"/>
      <c r="D242" s="49"/>
      <c r="E242" s="49"/>
      <c r="F242" s="49"/>
      <c r="G242" s="49"/>
      <c r="H242" s="170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</row>
    <row r="243" spans="1:42">
      <c r="A243" s="49"/>
      <c r="B243" s="49"/>
      <c r="C243" s="169"/>
      <c r="D243" s="49"/>
      <c r="E243" s="49"/>
      <c r="F243" s="49"/>
      <c r="G243" s="49"/>
      <c r="H243" s="170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</row>
    <row r="244" spans="1:42">
      <c r="A244" s="49"/>
      <c r="B244" s="49"/>
      <c r="C244" s="169"/>
      <c r="D244" s="49"/>
      <c r="E244" s="49"/>
      <c r="F244" s="49"/>
      <c r="G244" s="49"/>
      <c r="H244" s="170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</row>
    <row r="245" spans="1:42">
      <c r="A245" s="49"/>
      <c r="B245" s="49"/>
      <c r="C245" s="169"/>
      <c r="D245" s="49"/>
      <c r="E245" s="49"/>
      <c r="F245" s="49"/>
      <c r="G245" s="49"/>
      <c r="H245" s="170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</row>
    <row r="246" spans="1:42">
      <c r="A246" s="49"/>
      <c r="B246" s="49"/>
      <c r="C246" s="169"/>
      <c r="D246" s="49"/>
      <c r="E246" s="49"/>
      <c r="F246" s="49"/>
      <c r="G246" s="49"/>
      <c r="H246" s="170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</row>
    <row r="247" spans="1:42">
      <c r="A247" s="49"/>
      <c r="B247" s="49"/>
      <c r="C247" s="169"/>
      <c r="D247" s="49"/>
      <c r="E247" s="49"/>
      <c r="F247" s="49"/>
      <c r="G247" s="49"/>
      <c r="H247" s="170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</row>
    <row r="248" spans="1:42">
      <c r="A248" s="49"/>
      <c r="B248" s="49"/>
      <c r="C248" s="169"/>
      <c r="D248" s="49"/>
      <c r="E248" s="49"/>
      <c r="F248" s="49"/>
      <c r="G248" s="49"/>
      <c r="H248" s="170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</row>
    <row r="249" spans="1:42">
      <c r="A249" s="49"/>
      <c r="B249" s="49"/>
      <c r="C249" s="169"/>
      <c r="D249" s="49"/>
      <c r="E249" s="49"/>
      <c r="F249" s="49"/>
      <c r="G249" s="49"/>
      <c r="H249" s="170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</row>
    <row r="250" spans="1:42">
      <c r="A250" s="49"/>
      <c r="B250" s="49"/>
      <c r="C250" s="169"/>
      <c r="D250" s="49"/>
      <c r="E250" s="49"/>
      <c r="F250" s="49"/>
      <c r="G250" s="49"/>
      <c r="H250" s="170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</row>
    <row r="251" spans="1:42">
      <c r="A251" s="49"/>
      <c r="B251" s="49"/>
      <c r="C251" s="169"/>
      <c r="D251" s="49"/>
      <c r="E251" s="49"/>
      <c r="F251" s="49"/>
      <c r="G251" s="49"/>
      <c r="H251" s="170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</row>
    <row r="252" spans="1:42">
      <c r="A252" s="49"/>
      <c r="B252" s="49"/>
      <c r="C252" s="169"/>
      <c r="D252" s="49"/>
      <c r="E252" s="49"/>
      <c r="F252" s="49"/>
      <c r="G252" s="49"/>
      <c r="H252" s="170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</row>
    <row r="253" spans="1:42">
      <c r="A253" s="49"/>
      <c r="B253" s="49"/>
      <c r="C253" s="169"/>
      <c r="D253" s="49"/>
      <c r="E253" s="49"/>
      <c r="F253" s="49"/>
      <c r="G253" s="49"/>
      <c r="H253" s="170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</row>
    <row r="254" spans="1:42">
      <c r="A254" s="49"/>
      <c r="B254" s="49"/>
      <c r="C254" s="169"/>
      <c r="D254" s="49"/>
      <c r="E254" s="49"/>
      <c r="F254" s="49"/>
      <c r="G254" s="49"/>
      <c r="H254" s="170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</row>
    <row r="255" spans="1:42">
      <c r="A255" s="49"/>
      <c r="B255" s="49"/>
      <c r="C255" s="169"/>
      <c r="D255" s="49"/>
      <c r="E255" s="49"/>
      <c r="F255" s="49"/>
      <c r="G255" s="49"/>
      <c r="H255" s="170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</row>
    <row r="256" spans="1:42">
      <c r="A256" s="49"/>
      <c r="B256" s="49"/>
      <c r="C256" s="169"/>
      <c r="D256" s="49"/>
      <c r="E256" s="49"/>
      <c r="F256" s="49"/>
      <c r="G256" s="49"/>
      <c r="H256" s="170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</row>
    <row r="257" spans="1:42">
      <c r="A257" s="49"/>
      <c r="B257" s="49"/>
      <c r="C257" s="169"/>
      <c r="D257" s="49"/>
      <c r="E257" s="49"/>
      <c r="F257" s="49"/>
      <c r="G257" s="49"/>
      <c r="H257" s="170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</row>
    <row r="258" spans="1:42">
      <c r="A258" s="49"/>
      <c r="B258" s="49"/>
      <c r="C258" s="169"/>
      <c r="D258" s="49"/>
      <c r="E258" s="49"/>
      <c r="F258" s="49"/>
      <c r="G258" s="49"/>
      <c r="H258" s="170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</row>
    <row r="259" spans="1:42">
      <c r="A259" s="49"/>
      <c r="B259" s="49"/>
      <c r="C259" s="169"/>
      <c r="D259" s="49"/>
      <c r="E259" s="49"/>
      <c r="F259" s="49"/>
      <c r="G259" s="49"/>
      <c r="H259" s="170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</row>
    <row r="260" spans="1:42">
      <c r="A260" s="49"/>
      <c r="B260" s="49"/>
      <c r="C260" s="169"/>
      <c r="D260" s="49"/>
      <c r="E260" s="49"/>
      <c r="F260" s="49"/>
      <c r="G260" s="49"/>
      <c r="H260" s="170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</row>
    <row r="261" spans="1:42">
      <c r="A261" s="49"/>
      <c r="B261" s="49"/>
      <c r="C261" s="169"/>
      <c r="D261" s="49"/>
      <c r="E261" s="49"/>
      <c r="F261" s="49"/>
      <c r="G261" s="49"/>
      <c r="H261" s="170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</row>
    <row r="262" spans="1:42">
      <c r="A262" s="49"/>
      <c r="B262" s="49"/>
      <c r="C262" s="169"/>
      <c r="D262" s="49"/>
      <c r="E262" s="49"/>
      <c r="F262" s="49"/>
      <c r="G262" s="49"/>
      <c r="H262" s="170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</row>
    <row r="263" spans="1:42">
      <c r="A263" s="49"/>
      <c r="B263" s="49"/>
      <c r="C263" s="169"/>
      <c r="D263" s="49"/>
      <c r="E263" s="49"/>
      <c r="F263" s="49"/>
      <c r="G263" s="49"/>
      <c r="H263" s="170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</row>
    <row r="264" spans="1:42">
      <c r="A264" s="49"/>
      <c r="B264" s="49"/>
      <c r="C264" s="169"/>
      <c r="D264" s="49"/>
      <c r="E264" s="49"/>
      <c r="F264" s="49"/>
      <c r="G264" s="49"/>
      <c r="H264" s="170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</row>
    <row r="265" spans="1:42">
      <c r="A265" s="49"/>
      <c r="B265" s="49"/>
      <c r="C265" s="169"/>
      <c r="D265" s="49"/>
      <c r="E265" s="49"/>
      <c r="F265" s="49"/>
      <c r="G265" s="49"/>
      <c r="H265" s="170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</row>
    <row r="266" spans="1:42">
      <c r="A266" s="49"/>
      <c r="B266" s="49"/>
      <c r="C266" s="169"/>
      <c r="D266" s="49"/>
      <c r="E266" s="49"/>
      <c r="F266" s="49"/>
      <c r="G266" s="49"/>
      <c r="H266" s="170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</row>
    <row r="267" spans="1:42">
      <c r="A267" s="49"/>
      <c r="B267" s="49"/>
      <c r="C267" s="169"/>
      <c r="D267" s="49"/>
      <c r="E267" s="49"/>
      <c r="F267" s="49"/>
      <c r="G267" s="49"/>
      <c r="H267" s="170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</row>
    <row r="268" spans="1:42">
      <c r="A268" s="49"/>
      <c r="B268" s="49"/>
      <c r="C268" s="169"/>
      <c r="D268" s="49"/>
      <c r="E268" s="49"/>
      <c r="F268" s="49"/>
      <c r="G268" s="49"/>
      <c r="H268" s="170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</row>
    <row r="269" spans="1:42">
      <c r="A269" s="49"/>
      <c r="B269" s="49"/>
      <c r="C269" s="169"/>
      <c r="D269" s="49"/>
      <c r="E269" s="49"/>
      <c r="F269" s="49"/>
      <c r="G269" s="49"/>
      <c r="H269" s="170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</row>
    <row r="270" spans="1:42">
      <c r="A270" s="49"/>
      <c r="B270" s="49"/>
      <c r="C270" s="169"/>
      <c r="D270" s="49"/>
      <c r="E270" s="49"/>
      <c r="F270" s="49"/>
      <c r="G270" s="49"/>
      <c r="H270" s="170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</row>
    <row r="271" spans="1:42">
      <c r="A271" s="49"/>
      <c r="B271" s="49"/>
      <c r="C271" s="169"/>
      <c r="D271" s="49"/>
      <c r="E271" s="49"/>
      <c r="F271" s="49"/>
      <c r="G271" s="49"/>
      <c r="H271" s="170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</row>
    <row r="272" spans="1:42">
      <c r="A272" s="49"/>
      <c r="B272" s="49"/>
      <c r="C272" s="169"/>
      <c r="D272" s="49"/>
      <c r="E272" s="49"/>
      <c r="F272" s="49"/>
      <c r="G272" s="49"/>
      <c r="H272" s="170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</row>
    <row r="273" spans="1:42">
      <c r="A273" s="49"/>
      <c r="B273" s="49"/>
      <c r="C273" s="169"/>
      <c r="D273" s="49"/>
      <c r="E273" s="49"/>
      <c r="F273" s="49"/>
      <c r="G273" s="49"/>
      <c r="H273" s="170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</row>
    <row r="274" spans="1:42">
      <c r="A274" s="49"/>
      <c r="B274" s="49"/>
      <c r="C274" s="169"/>
      <c r="D274" s="49"/>
      <c r="E274" s="49"/>
      <c r="F274" s="49"/>
      <c r="G274" s="49"/>
      <c r="H274" s="170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</row>
    <row r="275" spans="1:42">
      <c r="A275" s="49"/>
      <c r="B275" s="49"/>
      <c r="C275" s="169"/>
      <c r="D275" s="49"/>
      <c r="E275" s="49"/>
      <c r="F275" s="49"/>
      <c r="G275" s="49"/>
      <c r="H275" s="170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</row>
    <row r="276" spans="1:42">
      <c r="A276" s="49"/>
      <c r="B276" s="49"/>
      <c r="C276" s="169"/>
      <c r="D276" s="49"/>
      <c r="E276" s="49"/>
      <c r="F276" s="49"/>
      <c r="G276" s="49"/>
      <c r="H276" s="170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</row>
    <row r="277" spans="1:42">
      <c r="A277" s="49"/>
      <c r="B277" s="49"/>
      <c r="C277" s="169"/>
      <c r="D277" s="49"/>
      <c r="E277" s="49"/>
      <c r="F277" s="49"/>
      <c r="G277" s="49"/>
      <c r="H277" s="170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</row>
    <row r="278" spans="1:42">
      <c r="A278" s="49"/>
      <c r="B278" s="49"/>
      <c r="C278" s="169"/>
      <c r="D278" s="49"/>
      <c r="E278" s="49"/>
      <c r="F278" s="49"/>
      <c r="G278" s="49"/>
      <c r="H278" s="170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</row>
    <row r="279" spans="1:42">
      <c r="A279" s="49"/>
      <c r="B279" s="49"/>
      <c r="C279" s="169"/>
      <c r="D279" s="49"/>
      <c r="E279" s="49"/>
      <c r="F279" s="49"/>
      <c r="G279" s="49"/>
      <c r="H279" s="170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</row>
    <row r="280" spans="1:42">
      <c r="A280" s="49"/>
      <c r="B280" s="49"/>
      <c r="C280" s="169"/>
      <c r="D280" s="49"/>
      <c r="E280" s="49"/>
      <c r="F280" s="49"/>
      <c r="G280" s="49"/>
      <c r="H280" s="170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</row>
    <row r="281" spans="1:42">
      <c r="A281" s="49"/>
      <c r="B281" s="49"/>
      <c r="C281" s="169"/>
      <c r="D281" s="49"/>
      <c r="E281" s="49"/>
      <c r="F281" s="49"/>
      <c r="G281" s="49"/>
      <c r="H281" s="170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</row>
    <row r="282" spans="1:42">
      <c r="A282" s="49"/>
      <c r="B282" s="49"/>
      <c r="C282" s="169"/>
      <c r="D282" s="49"/>
      <c r="E282" s="49"/>
      <c r="F282" s="49"/>
      <c r="G282" s="49"/>
      <c r="H282" s="170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</row>
    <row r="283" spans="1:42">
      <c r="A283" s="49"/>
      <c r="B283" s="49"/>
      <c r="C283" s="169"/>
      <c r="D283" s="49"/>
      <c r="E283" s="49"/>
      <c r="F283" s="49"/>
      <c r="G283" s="49"/>
      <c r="H283" s="170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</row>
    <row r="284" spans="1:42">
      <c r="A284" s="49"/>
      <c r="B284" s="49"/>
      <c r="C284" s="169"/>
      <c r="D284" s="49"/>
      <c r="E284" s="49"/>
      <c r="F284" s="49"/>
      <c r="G284" s="49"/>
      <c r="H284" s="170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</row>
    <row r="285" spans="1:42">
      <c r="A285" s="49"/>
      <c r="B285" s="49"/>
      <c r="C285" s="169"/>
      <c r="D285" s="49"/>
      <c r="E285" s="49"/>
      <c r="F285" s="49"/>
      <c r="G285" s="49"/>
      <c r="H285" s="170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</row>
    <row r="286" spans="1:42">
      <c r="A286" s="49"/>
      <c r="B286" s="49"/>
      <c r="C286" s="169"/>
      <c r="D286" s="49"/>
      <c r="E286" s="49"/>
      <c r="F286" s="49"/>
      <c r="G286" s="49"/>
      <c r="H286" s="170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</row>
    <row r="287" spans="1:42">
      <c r="A287" s="49"/>
      <c r="B287" s="49"/>
      <c r="C287" s="169"/>
      <c r="D287" s="49"/>
      <c r="E287" s="49"/>
      <c r="F287" s="49"/>
      <c r="G287" s="49"/>
      <c r="H287" s="170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</row>
    <row r="288" spans="1:42">
      <c r="A288" s="49"/>
      <c r="B288" s="49"/>
      <c r="C288" s="169"/>
      <c r="D288" s="49"/>
      <c r="E288" s="49"/>
      <c r="F288" s="49"/>
      <c r="G288" s="49"/>
      <c r="H288" s="170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</row>
    <row r="289" spans="1:42">
      <c r="A289" s="49"/>
      <c r="B289" s="49"/>
      <c r="C289" s="169"/>
      <c r="D289" s="49"/>
      <c r="E289" s="49"/>
      <c r="F289" s="49"/>
      <c r="G289" s="49"/>
      <c r="H289" s="170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</row>
    <row r="290" spans="1:42">
      <c r="A290" s="49"/>
      <c r="B290" s="49"/>
      <c r="C290" s="169"/>
      <c r="D290" s="49"/>
      <c r="E290" s="49"/>
      <c r="F290" s="49"/>
      <c r="G290" s="49"/>
      <c r="H290" s="170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</row>
    <row r="291" spans="1:42">
      <c r="A291" s="49"/>
      <c r="B291" s="49"/>
      <c r="C291" s="169"/>
      <c r="D291" s="49"/>
      <c r="E291" s="49"/>
      <c r="F291" s="49"/>
      <c r="G291" s="49"/>
      <c r="H291" s="170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</row>
    <row r="292" spans="1:42">
      <c r="A292" s="49"/>
      <c r="B292" s="49"/>
      <c r="C292" s="169"/>
      <c r="D292" s="49"/>
      <c r="E292" s="49"/>
      <c r="F292" s="49"/>
      <c r="G292" s="49"/>
      <c r="H292" s="170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</row>
    <row r="293" spans="1:42">
      <c r="A293" s="49"/>
      <c r="B293" s="49"/>
      <c r="C293" s="169"/>
      <c r="D293" s="49"/>
      <c r="E293" s="49"/>
      <c r="F293" s="49"/>
      <c r="G293" s="49"/>
      <c r="H293" s="170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</row>
    <row r="294" spans="1:42">
      <c r="A294" s="49"/>
      <c r="B294" s="49"/>
      <c r="C294" s="169"/>
      <c r="D294" s="49"/>
      <c r="E294" s="49"/>
      <c r="F294" s="49"/>
      <c r="G294" s="49"/>
      <c r="H294" s="170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</row>
    <row r="295" spans="1:42">
      <c r="A295" s="49"/>
      <c r="B295" s="49"/>
      <c r="C295" s="169"/>
      <c r="D295" s="49"/>
      <c r="E295" s="49"/>
      <c r="F295" s="49"/>
      <c r="G295" s="49"/>
      <c r="H295" s="170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</row>
    <row r="296" spans="1:42">
      <c r="A296" s="49"/>
      <c r="B296" s="49"/>
      <c r="C296" s="169"/>
      <c r="D296" s="49"/>
      <c r="E296" s="49"/>
      <c r="F296" s="49"/>
      <c r="G296" s="49"/>
      <c r="H296" s="170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</row>
    <row r="297" spans="1:42">
      <c r="A297" s="49"/>
      <c r="B297" s="49"/>
      <c r="C297" s="169"/>
      <c r="D297" s="49"/>
      <c r="E297" s="49"/>
      <c r="F297" s="49"/>
      <c r="G297" s="49"/>
      <c r="H297" s="170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</row>
    <row r="298" spans="1:42">
      <c r="A298" s="49"/>
      <c r="B298" s="49"/>
      <c r="C298" s="169"/>
      <c r="D298" s="49"/>
      <c r="E298" s="49"/>
      <c r="F298" s="49"/>
      <c r="G298" s="49"/>
      <c r="H298" s="170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</row>
    <row r="299" spans="1:42">
      <c r="A299" s="49"/>
      <c r="B299" s="49"/>
      <c r="C299" s="169"/>
      <c r="D299" s="49"/>
      <c r="E299" s="49"/>
      <c r="F299" s="49"/>
      <c r="G299" s="49"/>
      <c r="H299" s="170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</row>
    <row r="300" spans="1:42">
      <c r="A300" s="49"/>
      <c r="B300" s="49"/>
      <c r="C300" s="169"/>
      <c r="D300" s="49"/>
      <c r="E300" s="49"/>
      <c r="F300" s="49"/>
      <c r="G300" s="49"/>
      <c r="H300" s="170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</row>
    <row r="301" spans="1:42">
      <c r="A301" s="49"/>
      <c r="B301" s="49"/>
      <c r="C301" s="169"/>
      <c r="D301" s="49"/>
      <c r="E301" s="49"/>
      <c r="F301" s="49"/>
      <c r="G301" s="49"/>
      <c r="H301" s="170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</row>
    <row r="302" spans="1:42">
      <c r="A302" s="49"/>
      <c r="B302" s="49"/>
      <c r="C302" s="169"/>
      <c r="D302" s="49"/>
      <c r="E302" s="49"/>
      <c r="F302" s="49"/>
      <c r="G302" s="49"/>
      <c r="H302" s="170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</row>
    <row r="303" spans="1:42">
      <c r="A303" s="49"/>
      <c r="B303" s="49"/>
      <c r="C303" s="169"/>
      <c r="D303" s="49"/>
      <c r="E303" s="49"/>
      <c r="F303" s="49"/>
      <c r="G303" s="49"/>
      <c r="H303" s="170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</row>
    <row r="304" spans="1:42">
      <c r="A304" s="49"/>
      <c r="B304" s="49"/>
      <c r="C304" s="169"/>
      <c r="D304" s="49"/>
      <c r="E304" s="49"/>
      <c r="F304" s="49"/>
      <c r="G304" s="49"/>
      <c r="H304" s="170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</row>
    <row r="305" spans="1:42">
      <c r="A305" s="49"/>
      <c r="B305" s="49"/>
      <c r="C305" s="169"/>
      <c r="D305" s="49"/>
      <c r="E305" s="49"/>
      <c r="F305" s="49"/>
      <c r="G305" s="49"/>
      <c r="H305" s="170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</row>
    <row r="306" spans="1:42">
      <c r="A306" s="49"/>
      <c r="B306" s="49"/>
      <c r="C306" s="169"/>
      <c r="D306" s="49"/>
      <c r="E306" s="49"/>
      <c r="F306" s="49"/>
      <c r="G306" s="49"/>
      <c r="H306" s="170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</row>
    <row r="307" spans="1:42">
      <c r="A307" s="49"/>
      <c r="B307" s="49"/>
      <c r="C307" s="169"/>
      <c r="D307" s="49"/>
      <c r="E307" s="49"/>
      <c r="F307" s="49"/>
      <c r="G307" s="49"/>
      <c r="H307" s="170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</row>
    <row r="308" spans="1:42">
      <c r="A308" s="49"/>
      <c r="B308" s="49"/>
      <c r="C308" s="169"/>
      <c r="D308" s="49"/>
      <c r="E308" s="49"/>
      <c r="F308" s="49"/>
      <c r="G308" s="49"/>
      <c r="H308" s="170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</row>
    <row r="309" spans="1:42">
      <c r="A309" s="49"/>
      <c r="B309" s="49"/>
      <c r="C309" s="169"/>
      <c r="D309" s="49"/>
      <c r="E309" s="49"/>
      <c r="F309" s="49"/>
      <c r="G309" s="49"/>
      <c r="H309" s="170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</row>
    <row r="310" spans="1:42">
      <c r="A310" s="49"/>
      <c r="B310" s="49"/>
      <c r="C310" s="169"/>
      <c r="D310" s="49"/>
      <c r="E310" s="49"/>
      <c r="F310" s="49"/>
      <c r="G310" s="49"/>
      <c r="H310" s="170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</row>
    <row r="311" spans="1:42">
      <c r="A311" s="49"/>
      <c r="B311" s="49"/>
      <c r="C311" s="169"/>
      <c r="D311" s="49"/>
      <c r="E311" s="49"/>
      <c r="F311" s="49"/>
      <c r="G311" s="49"/>
      <c r="H311" s="170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</row>
    <row r="312" spans="1:42">
      <c r="A312" s="49"/>
      <c r="B312" s="49"/>
      <c r="C312" s="169"/>
      <c r="D312" s="49"/>
      <c r="E312" s="49"/>
      <c r="F312" s="49"/>
      <c r="G312" s="49"/>
      <c r="H312" s="170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</row>
    <row r="313" spans="1:42">
      <c r="A313" s="49"/>
      <c r="B313" s="49"/>
      <c r="C313" s="169"/>
      <c r="D313" s="49"/>
      <c r="E313" s="49"/>
      <c r="F313" s="49"/>
      <c r="G313" s="49"/>
      <c r="H313" s="170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</row>
    <row r="314" spans="1:42">
      <c r="A314" s="49"/>
      <c r="B314" s="49"/>
      <c r="C314" s="169"/>
      <c r="D314" s="49"/>
      <c r="E314" s="49"/>
      <c r="F314" s="49"/>
      <c r="G314" s="49"/>
      <c r="H314" s="170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</row>
    <row r="315" spans="1:42">
      <c r="A315" s="49"/>
      <c r="B315" s="49"/>
      <c r="C315" s="169"/>
      <c r="D315" s="49"/>
      <c r="E315" s="49"/>
      <c r="F315" s="49"/>
      <c r="G315" s="49"/>
      <c r="H315" s="170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</row>
    <row r="316" spans="1:42">
      <c r="A316" s="49"/>
      <c r="B316" s="49"/>
      <c r="C316" s="169"/>
      <c r="D316" s="49"/>
      <c r="E316" s="49"/>
      <c r="F316" s="49"/>
      <c r="G316" s="49"/>
      <c r="H316" s="170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</row>
    <row r="317" spans="1:42">
      <c r="A317" s="49"/>
      <c r="B317" s="49"/>
      <c r="C317" s="169"/>
      <c r="D317" s="49"/>
      <c r="E317" s="49"/>
      <c r="F317" s="49"/>
      <c r="G317" s="49"/>
      <c r="H317" s="170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</row>
    <row r="318" spans="1:42">
      <c r="A318" s="49"/>
      <c r="B318" s="49"/>
      <c r="C318" s="169"/>
      <c r="D318" s="49"/>
      <c r="E318" s="49"/>
      <c r="F318" s="49"/>
      <c r="G318" s="49"/>
      <c r="H318" s="170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</row>
    <row r="319" spans="1:42">
      <c r="A319" s="49"/>
      <c r="B319" s="49"/>
      <c r="C319" s="169"/>
      <c r="D319" s="49"/>
      <c r="E319" s="49"/>
      <c r="F319" s="49"/>
      <c r="G319" s="49"/>
      <c r="H319" s="170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</row>
    <row r="320" spans="1:42">
      <c r="A320" s="49"/>
      <c r="B320" s="49"/>
      <c r="C320" s="169"/>
      <c r="D320" s="49"/>
      <c r="E320" s="49"/>
      <c r="F320" s="49"/>
      <c r="G320" s="49"/>
      <c r="H320" s="170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</row>
    <row r="321" spans="1:42">
      <c r="A321" s="49"/>
      <c r="B321" s="49"/>
      <c r="C321" s="169"/>
      <c r="D321" s="49"/>
      <c r="E321" s="49"/>
      <c r="F321" s="49"/>
      <c r="G321" s="49"/>
      <c r="H321" s="170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</row>
    <row r="322" spans="1:42">
      <c r="A322" s="49"/>
      <c r="B322" s="49"/>
      <c r="C322" s="169"/>
      <c r="D322" s="49"/>
      <c r="E322" s="49"/>
      <c r="F322" s="49"/>
      <c r="G322" s="49"/>
      <c r="H322" s="170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</row>
    <row r="323" spans="1:42">
      <c r="A323" s="49"/>
      <c r="B323" s="49"/>
      <c r="C323" s="169"/>
      <c r="D323" s="49"/>
      <c r="E323" s="49"/>
      <c r="F323" s="49"/>
      <c r="G323" s="49"/>
      <c r="H323" s="170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</row>
    <row r="324" spans="1:42">
      <c r="A324" s="49"/>
      <c r="B324" s="49"/>
      <c r="C324" s="169"/>
      <c r="D324" s="49"/>
      <c r="E324" s="49"/>
      <c r="F324" s="49"/>
      <c r="G324" s="49"/>
      <c r="H324" s="170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</row>
    <row r="325" spans="1:42">
      <c r="A325" s="49"/>
      <c r="B325" s="49"/>
      <c r="C325" s="169"/>
      <c r="D325" s="49"/>
      <c r="E325" s="49"/>
      <c r="F325" s="49"/>
      <c r="G325" s="49"/>
      <c r="H325" s="170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</row>
    <row r="326" spans="1:42">
      <c r="A326" s="49"/>
      <c r="B326" s="49"/>
      <c r="C326" s="169"/>
      <c r="D326" s="49"/>
      <c r="E326" s="49"/>
      <c r="F326" s="49"/>
      <c r="G326" s="49"/>
      <c r="H326" s="170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</row>
    <row r="327" spans="1:42">
      <c r="A327" s="49"/>
      <c r="B327" s="49"/>
      <c r="C327" s="169"/>
      <c r="D327" s="49"/>
      <c r="E327" s="49"/>
      <c r="F327" s="49"/>
      <c r="G327" s="49"/>
      <c r="H327" s="170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</row>
    <row r="328" spans="1:42">
      <c r="A328" s="49"/>
      <c r="B328" s="49"/>
      <c r="C328" s="169"/>
      <c r="D328" s="49"/>
      <c r="E328" s="49"/>
      <c r="F328" s="49"/>
      <c r="G328" s="49"/>
      <c r="H328" s="170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</row>
    <row r="329" spans="1:42">
      <c r="A329" s="49"/>
      <c r="B329" s="49"/>
      <c r="C329" s="169"/>
      <c r="D329" s="49"/>
      <c r="E329" s="49"/>
      <c r="F329" s="49"/>
      <c r="G329" s="49"/>
      <c r="H329" s="170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</row>
    <row r="330" spans="1:42">
      <c r="A330" s="49"/>
      <c r="B330" s="49"/>
      <c r="C330" s="169"/>
      <c r="D330" s="49"/>
      <c r="E330" s="49"/>
      <c r="F330" s="49"/>
      <c r="G330" s="49"/>
      <c r="H330" s="170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</row>
    <row r="331" spans="1:42">
      <c r="A331" s="49"/>
      <c r="B331" s="49"/>
      <c r="C331" s="169"/>
      <c r="D331" s="49"/>
      <c r="E331" s="49"/>
      <c r="F331" s="49"/>
      <c r="G331" s="49"/>
      <c r="H331" s="170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</row>
    <row r="332" spans="1:42">
      <c r="A332" s="49"/>
      <c r="B332" s="49"/>
      <c r="C332" s="169"/>
      <c r="D332" s="49"/>
      <c r="E332" s="49"/>
      <c r="F332" s="49"/>
      <c r="G332" s="49"/>
      <c r="H332" s="170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</row>
    <row r="333" spans="1:42">
      <c r="A333" s="49"/>
      <c r="B333" s="49"/>
      <c r="C333" s="169"/>
      <c r="D333" s="49"/>
      <c r="E333" s="49"/>
      <c r="F333" s="49"/>
      <c r="G333" s="49"/>
      <c r="H333" s="170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</row>
    <row r="334" spans="1:42">
      <c r="A334" s="49"/>
      <c r="B334" s="49"/>
      <c r="C334" s="169"/>
      <c r="D334" s="49"/>
      <c r="E334" s="49"/>
      <c r="F334" s="49"/>
      <c r="G334" s="49"/>
      <c r="H334" s="170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</row>
    <row r="335" spans="1:42">
      <c r="A335" s="49"/>
      <c r="B335" s="49"/>
      <c r="C335" s="169"/>
      <c r="D335" s="49"/>
      <c r="E335" s="49"/>
      <c r="F335" s="49"/>
      <c r="G335" s="49"/>
      <c r="H335" s="170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</row>
    <row r="336" spans="1:42">
      <c r="A336" s="49"/>
      <c r="B336" s="49"/>
      <c r="C336" s="169"/>
      <c r="D336" s="49"/>
      <c r="E336" s="49"/>
      <c r="F336" s="49"/>
      <c r="G336" s="49"/>
      <c r="H336" s="170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</row>
    <row r="337" spans="1:42">
      <c r="A337" s="49"/>
      <c r="B337" s="49"/>
      <c r="C337" s="169"/>
      <c r="D337" s="49"/>
      <c r="E337" s="49"/>
      <c r="F337" s="49"/>
      <c r="G337" s="49"/>
      <c r="H337" s="170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</row>
    <row r="338" spans="1:42">
      <c r="A338" s="49"/>
      <c r="B338" s="49"/>
      <c r="C338" s="169"/>
      <c r="D338" s="49"/>
      <c r="E338" s="49"/>
      <c r="F338" s="49"/>
      <c r="G338" s="49"/>
      <c r="H338" s="170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</row>
    <row r="339" spans="1:42">
      <c r="A339" s="49"/>
      <c r="B339" s="49"/>
      <c r="C339" s="169"/>
      <c r="D339" s="49"/>
      <c r="E339" s="49"/>
      <c r="F339" s="49"/>
      <c r="G339" s="49"/>
      <c r="H339" s="170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</row>
    <row r="340" spans="1:42">
      <c r="A340" s="49"/>
      <c r="B340" s="49"/>
      <c r="C340" s="169"/>
      <c r="D340" s="49"/>
      <c r="E340" s="49"/>
      <c r="F340" s="49"/>
      <c r="G340" s="49"/>
      <c r="H340" s="170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</row>
    <row r="341" spans="1:42">
      <c r="A341" s="49"/>
      <c r="B341" s="49"/>
      <c r="C341" s="169"/>
      <c r="D341" s="49"/>
      <c r="E341" s="49"/>
      <c r="F341" s="49"/>
      <c r="G341" s="49"/>
      <c r="H341" s="170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</row>
    <row r="342" spans="1:42">
      <c r="A342" s="49"/>
      <c r="B342" s="49"/>
      <c r="C342" s="169"/>
      <c r="D342" s="49"/>
      <c r="E342" s="49"/>
      <c r="F342" s="49"/>
      <c r="G342" s="49"/>
      <c r="H342" s="170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</row>
    <row r="343" spans="1:42">
      <c r="A343" s="49"/>
      <c r="B343" s="49"/>
      <c r="C343" s="169"/>
      <c r="D343" s="49"/>
      <c r="E343" s="49"/>
      <c r="F343" s="49"/>
      <c r="G343" s="49"/>
      <c r="H343" s="170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</row>
    <row r="344" spans="1:42">
      <c r="A344" s="49"/>
      <c r="B344" s="49"/>
      <c r="C344" s="169"/>
      <c r="D344" s="49"/>
      <c r="E344" s="49"/>
      <c r="F344" s="49"/>
      <c r="G344" s="49"/>
      <c r="H344" s="170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</row>
    <row r="345" spans="1:42">
      <c r="A345" s="49"/>
      <c r="B345" s="49"/>
      <c r="C345" s="169"/>
      <c r="D345" s="49"/>
      <c r="E345" s="49"/>
      <c r="F345" s="49"/>
      <c r="G345" s="49"/>
      <c r="H345" s="170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</row>
    <row r="346" spans="1:42">
      <c r="A346" s="49"/>
      <c r="B346" s="49"/>
      <c r="C346" s="169"/>
      <c r="D346" s="49"/>
      <c r="E346" s="49"/>
      <c r="F346" s="49"/>
      <c r="G346" s="49"/>
      <c r="H346" s="170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</row>
    <row r="347" spans="1:42">
      <c r="A347" s="49"/>
      <c r="B347" s="49"/>
      <c r="C347" s="169"/>
      <c r="D347" s="49"/>
      <c r="E347" s="49"/>
      <c r="F347" s="49"/>
      <c r="G347" s="49"/>
      <c r="H347" s="170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</row>
    <row r="348" spans="1:42">
      <c r="A348" s="49"/>
      <c r="B348" s="49"/>
      <c r="C348" s="169"/>
      <c r="D348" s="49"/>
      <c r="E348" s="49"/>
      <c r="F348" s="49"/>
      <c r="G348" s="49"/>
      <c r="H348" s="170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</row>
    <row r="349" spans="1:42">
      <c r="A349" s="49"/>
      <c r="B349" s="49"/>
      <c r="C349" s="169"/>
      <c r="D349" s="49"/>
      <c r="E349" s="49"/>
      <c r="F349" s="49"/>
      <c r="G349" s="49"/>
      <c r="H349" s="170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</row>
    <row r="350" spans="1:42">
      <c r="A350" s="49"/>
      <c r="B350" s="49"/>
      <c r="C350" s="169"/>
      <c r="D350" s="49"/>
      <c r="E350" s="49"/>
      <c r="F350" s="49"/>
      <c r="G350" s="49"/>
      <c r="H350" s="170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</row>
    <row r="351" spans="1:42">
      <c r="A351" s="49"/>
      <c r="B351" s="49"/>
      <c r="C351" s="169"/>
      <c r="D351" s="49"/>
      <c r="E351" s="49"/>
      <c r="F351" s="49"/>
      <c r="G351" s="49"/>
      <c r="H351" s="170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</row>
    <row r="352" spans="1:42">
      <c r="A352" s="49"/>
      <c r="B352" s="49"/>
      <c r="C352" s="169"/>
      <c r="D352" s="49"/>
      <c r="E352" s="49"/>
      <c r="F352" s="49"/>
      <c r="G352" s="49"/>
      <c r="H352" s="170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</row>
    <row r="353" spans="1:42">
      <c r="A353" s="49"/>
      <c r="B353" s="49"/>
      <c r="C353" s="169"/>
      <c r="D353" s="49"/>
      <c r="E353" s="49"/>
      <c r="F353" s="49"/>
      <c r="G353" s="49"/>
      <c r="H353" s="170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</row>
    <row r="354" spans="1:42">
      <c r="A354" s="49"/>
      <c r="B354" s="49"/>
      <c r="C354" s="169"/>
      <c r="D354" s="49"/>
      <c r="E354" s="49"/>
      <c r="F354" s="49"/>
      <c r="G354" s="49"/>
      <c r="H354" s="170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</row>
    <row r="355" spans="1:42">
      <c r="A355" s="49"/>
      <c r="B355" s="49"/>
      <c r="C355" s="169"/>
      <c r="D355" s="49"/>
      <c r="E355" s="49"/>
      <c r="F355" s="49"/>
      <c r="G355" s="49"/>
      <c r="H355" s="170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</row>
    <row r="356" spans="1:42">
      <c r="A356" s="49"/>
      <c r="B356" s="49"/>
      <c r="C356" s="169"/>
      <c r="D356" s="49"/>
      <c r="E356" s="49"/>
      <c r="F356" s="49"/>
      <c r="G356" s="49"/>
      <c r="H356" s="170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</row>
    <row r="357" spans="1:42">
      <c r="A357" s="49"/>
      <c r="B357" s="49"/>
      <c r="C357" s="169"/>
      <c r="D357" s="49"/>
      <c r="E357" s="49"/>
      <c r="F357" s="49"/>
      <c r="G357" s="49"/>
      <c r="H357" s="170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</row>
    <row r="358" spans="1:42">
      <c r="A358" s="49"/>
      <c r="B358" s="49"/>
      <c r="C358" s="169"/>
      <c r="D358" s="49"/>
      <c r="E358" s="49"/>
      <c r="F358" s="49"/>
      <c r="G358" s="49"/>
      <c r="H358" s="170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</row>
    <row r="359" spans="1:42">
      <c r="A359" s="49"/>
      <c r="B359" s="49"/>
      <c r="C359" s="169"/>
      <c r="D359" s="49"/>
      <c r="E359" s="49"/>
      <c r="F359" s="49"/>
      <c r="G359" s="49"/>
      <c r="H359" s="170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</row>
    <row r="360" spans="1:42">
      <c r="A360" s="49"/>
      <c r="B360" s="49"/>
      <c r="C360" s="169"/>
      <c r="D360" s="49"/>
      <c r="E360" s="49"/>
      <c r="F360" s="49"/>
      <c r="G360" s="49"/>
      <c r="H360" s="170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</row>
    <row r="361" spans="1:42">
      <c r="A361" s="49"/>
      <c r="B361" s="49"/>
      <c r="C361" s="169"/>
      <c r="D361" s="49"/>
      <c r="E361" s="49"/>
      <c r="F361" s="49"/>
      <c r="G361" s="49"/>
      <c r="H361" s="170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</row>
    <row r="362" spans="1:42">
      <c r="A362" s="49"/>
      <c r="B362" s="49"/>
      <c r="C362" s="169"/>
      <c r="D362" s="49"/>
      <c r="E362" s="49"/>
      <c r="F362" s="49"/>
      <c r="G362" s="49"/>
      <c r="H362" s="170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</row>
    <row r="363" spans="1:42">
      <c r="A363" s="49"/>
      <c r="B363" s="49"/>
      <c r="C363" s="169"/>
      <c r="D363" s="49"/>
      <c r="E363" s="49"/>
      <c r="F363" s="49"/>
      <c r="G363" s="49"/>
      <c r="H363" s="170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</row>
    <row r="364" spans="1:42">
      <c r="A364" s="49"/>
      <c r="B364" s="49"/>
      <c r="C364" s="169"/>
      <c r="D364" s="49"/>
      <c r="E364" s="49"/>
      <c r="F364" s="49"/>
      <c r="G364" s="49"/>
      <c r="H364" s="170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</row>
    <row r="365" spans="1:42">
      <c r="A365" s="49"/>
      <c r="B365" s="49"/>
      <c r="C365" s="169"/>
      <c r="D365" s="49"/>
      <c r="E365" s="49"/>
      <c r="F365" s="49"/>
      <c r="G365" s="49"/>
      <c r="H365" s="170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</row>
    <row r="366" spans="1:42">
      <c r="A366" s="49"/>
      <c r="B366" s="49"/>
      <c r="C366" s="169"/>
      <c r="D366" s="49"/>
      <c r="E366" s="49"/>
      <c r="F366" s="49"/>
      <c r="G366" s="49"/>
      <c r="H366" s="170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</row>
    <row r="367" spans="1:42">
      <c r="A367" s="49"/>
      <c r="B367" s="49"/>
      <c r="C367" s="169"/>
      <c r="D367" s="49"/>
      <c r="E367" s="49"/>
      <c r="F367" s="49"/>
      <c r="G367" s="49"/>
      <c r="H367" s="170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</row>
    <row r="368" spans="1:42">
      <c r="A368" s="49"/>
      <c r="B368" s="49"/>
      <c r="C368" s="169"/>
      <c r="D368" s="49"/>
      <c r="E368" s="49"/>
      <c r="F368" s="49"/>
      <c r="G368" s="49"/>
      <c r="H368" s="170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</row>
    <row r="369" spans="1:42">
      <c r="A369" s="49"/>
      <c r="B369" s="49"/>
      <c r="C369" s="169"/>
      <c r="D369" s="49"/>
      <c r="E369" s="49"/>
      <c r="F369" s="49"/>
      <c r="G369" s="49"/>
      <c r="H369" s="170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</row>
    <row r="370" spans="1:42">
      <c r="A370" s="49"/>
      <c r="B370" s="49"/>
      <c r="C370" s="169"/>
      <c r="D370" s="49"/>
      <c r="E370" s="49"/>
      <c r="F370" s="49"/>
      <c r="G370" s="49"/>
      <c r="H370" s="170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</row>
    <row r="371" spans="1:42">
      <c r="A371" s="49"/>
      <c r="B371" s="49"/>
      <c r="C371" s="169"/>
      <c r="D371" s="49"/>
      <c r="E371" s="49"/>
      <c r="F371" s="49"/>
      <c r="G371" s="49"/>
      <c r="H371" s="170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</row>
    <row r="372" spans="1:42">
      <c r="A372" s="49"/>
      <c r="B372" s="49"/>
      <c r="C372" s="169"/>
      <c r="D372" s="49"/>
      <c r="E372" s="49"/>
      <c r="F372" s="49"/>
      <c r="G372" s="49"/>
      <c r="H372" s="170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</row>
    <row r="373" spans="1:42">
      <c r="A373" s="49"/>
      <c r="B373" s="49"/>
      <c r="C373" s="169"/>
      <c r="D373" s="49"/>
      <c r="E373" s="49"/>
      <c r="F373" s="49"/>
      <c r="G373" s="49"/>
      <c r="H373" s="170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</row>
    <row r="374" spans="1:42">
      <c r="A374" s="49"/>
      <c r="B374" s="49"/>
      <c r="C374" s="169"/>
      <c r="D374" s="49"/>
      <c r="E374" s="49"/>
      <c r="F374" s="49"/>
      <c r="G374" s="49"/>
      <c r="H374" s="170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</row>
    <row r="375" spans="1:42">
      <c r="A375" s="49"/>
      <c r="B375" s="49"/>
      <c r="C375" s="169"/>
      <c r="D375" s="49"/>
      <c r="E375" s="49"/>
      <c r="F375" s="49"/>
      <c r="G375" s="49"/>
      <c r="H375" s="170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</row>
    <row r="376" spans="1:42">
      <c r="A376" s="49"/>
      <c r="B376" s="49"/>
      <c r="C376" s="169"/>
      <c r="D376" s="49"/>
      <c r="E376" s="49"/>
      <c r="F376" s="49"/>
      <c r="G376" s="49"/>
      <c r="H376" s="170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</row>
    <row r="377" spans="1:42">
      <c r="A377" s="49"/>
      <c r="B377" s="49"/>
      <c r="C377" s="169"/>
      <c r="D377" s="49"/>
      <c r="E377" s="49"/>
      <c r="F377" s="49"/>
      <c r="G377" s="49"/>
      <c r="H377" s="170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</row>
    <row r="378" spans="1:42">
      <c r="A378" s="49"/>
      <c r="B378" s="49"/>
      <c r="C378" s="169"/>
      <c r="D378" s="49"/>
      <c r="E378" s="49"/>
      <c r="F378" s="49"/>
      <c r="G378" s="49"/>
      <c r="H378" s="170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</row>
    <row r="379" spans="1:42">
      <c r="A379" s="49"/>
      <c r="B379" s="49"/>
      <c r="C379" s="169"/>
      <c r="D379" s="49"/>
      <c r="E379" s="49"/>
      <c r="F379" s="49"/>
      <c r="G379" s="49"/>
      <c r="H379" s="170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</row>
    <row r="380" spans="1:42">
      <c r="A380" s="49"/>
      <c r="B380" s="49"/>
      <c r="C380" s="169"/>
      <c r="D380" s="49"/>
      <c r="E380" s="49"/>
      <c r="F380" s="49"/>
      <c r="G380" s="49"/>
      <c r="H380" s="170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</row>
    <row r="381" spans="1:42">
      <c r="A381" s="49"/>
      <c r="B381" s="49"/>
      <c r="C381" s="169"/>
      <c r="D381" s="49"/>
      <c r="E381" s="49"/>
      <c r="F381" s="49"/>
      <c r="G381" s="49"/>
      <c r="H381" s="170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</row>
    <row r="382" spans="1:42">
      <c r="A382" s="49"/>
      <c r="B382" s="49"/>
      <c r="C382" s="169"/>
      <c r="D382" s="49"/>
      <c r="E382" s="49"/>
      <c r="F382" s="49"/>
      <c r="G382" s="49"/>
      <c r="H382" s="170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</row>
    <row r="383" spans="1:42">
      <c r="A383" s="49"/>
      <c r="B383" s="49"/>
      <c r="C383" s="169"/>
      <c r="D383" s="49"/>
      <c r="E383" s="49"/>
      <c r="F383" s="49"/>
      <c r="G383" s="49"/>
      <c r="H383" s="170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</row>
    <row r="384" spans="1:42">
      <c r="A384" s="49"/>
      <c r="B384" s="49"/>
      <c r="C384" s="169"/>
      <c r="D384" s="49"/>
      <c r="E384" s="49"/>
      <c r="F384" s="49"/>
      <c r="G384" s="49"/>
      <c r="H384" s="170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</row>
    <row r="385" spans="1:42">
      <c r="A385" s="49"/>
      <c r="B385" s="49"/>
      <c r="C385" s="169"/>
      <c r="D385" s="49"/>
      <c r="E385" s="49"/>
      <c r="F385" s="49"/>
      <c r="G385" s="49"/>
      <c r="H385" s="170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</row>
    <row r="386" spans="1:42">
      <c r="A386" s="49"/>
      <c r="B386" s="49"/>
      <c r="C386" s="169"/>
      <c r="D386" s="49"/>
      <c r="E386" s="49"/>
      <c r="F386" s="49"/>
      <c r="G386" s="49"/>
      <c r="H386" s="170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</row>
    <row r="387" spans="1:42">
      <c r="A387" s="49"/>
      <c r="B387" s="49"/>
      <c r="C387" s="169"/>
      <c r="D387" s="49"/>
      <c r="E387" s="49"/>
      <c r="F387" s="49"/>
      <c r="G387" s="49"/>
      <c r="H387" s="170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</row>
    <row r="388" spans="1:42">
      <c r="A388" s="49"/>
      <c r="B388" s="49"/>
      <c r="C388" s="169"/>
      <c r="D388" s="49"/>
      <c r="E388" s="49"/>
      <c r="F388" s="49"/>
      <c r="G388" s="49"/>
      <c r="H388" s="170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</row>
    <row r="389" spans="1:42">
      <c r="A389" s="49"/>
      <c r="B389" s="49"/>
      <c r="C389" s="169"/>
      <c r="D389" s="49"/>
      <c r="E389" s="49"/>
      <c r="F389" s="49"/>
      <c r="G389" s="49"/>
      <c r="H389" s="170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</row>
    <row r="390" spans="1:42">
      <c r="A390" s="49"/>
      <c r="B390" s="49"/>
      <c r="C390" s="169"/>
      <c r="D390" s="49"/>
      <c r="E390" s="49"/>
      <c r="F390" s="49"/>
      <c r="G390" s="49"/>
      <c r="H390" s="170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</row>
    <row r="391" spans="1:42">
      <c r="A391" s="49"/>
      <c r="B391" s="49"/>
      <c r="C391" s="169"/>
      <c r="D391" s="49"/>
      <c r="E391" s="49"/>
      <c r="F391" s="49"/>
      <c r="G391" s="49"/>
      <c r="H391" s="170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</row>
    <row r="392" spans="1:42">
      <c r="A392" s="49"/>
      <c r="B392" s="49"/>
      <c r="C392" s="169"/>
      <c r="D392" s="49"/>
      <c r="E392" s="49"/>
      <c r="F392" s="49"/>
      <c r="G392" s="49"/>
      <c r="H392" s="170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</row>
    <row r="393" spans="1:42">
      <c r="A393" s="49"/>
      <c r="B393" s="49"/>
      <c r="C393" s="169"/>
      <c r="D393" s="49"/>
      <c r="E393" s="49"/>
      <c r="F393" s="49"/>
      <c r="G393" s="49"/>
      <c r="H393" s="170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</row>
    <row r="394" spans="1:42">
      <c r="A394" s="49"/>
      <c r="B394" s="49"/>
      <c r="C394" s="169"/>
      <c r="D394" s="49"/>
      <c r="E394" s="49"/>
      <c r="F394" s="49"/>
      <c r="G394" s="49"/>
      <c r="H394" s="170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</row>
    <row r="395" spans="1:42">
      <c r="A395" s="49"/>
      <c r="B395" s="49"/>
      <c r="C395" s="169"/>
      <c r="D395" s="49"/>
      <c r="E395" s="49"/>
      <c r="F395" s="49"/>
      <c r="G395" s="49"/>
      <c r="H395" s="170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</row>
    <row r="396" spans="1:42">
      <c r="A396" s="49"/>
      <c r="B396" s="49"/>
      <c r="C396" s="169"/>
      <c r="D396" s="49"/>
      <c r="E396" s="49"/>
      <c r="F396" s="49"/>
      <c r="G396" s="49"/>
      <c r="H396" s="170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</row>
    <row r="397" spans="1:42">
      <c r="A397" s="49"/>
      <c r="B397" s="49"/>
      <c r="C397" s="169"/>
      <c r="D397" s="49"/>
      <c r="E397" s="49"/>
      <c r="F397" s="49"/>
      <c r="G397" s="49"/>
      <c r="H397" s="170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</row>
    <row r="398" spans="1:42">
      <c r="A398" s="49"/>
      <c r="B398" s="49"/>
      <c r="C398" s="169"/>
      <c r="D398" s="49"/>
      <c r="E398" s="49"/>
      <c r="F398" s="49"/>
      <c r="G398" s="49"/>
      <c r="H398" s="170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</row>
    <row r="399" spans="1:42">
      <c r="A399" s="49"/>
      <c r="B399" s="49"/>
      <c r="C399" s="169"/>
      <c r="D399" s="49"/>
      <c r="E399" s="49"/>
      <c r="F399" s="49"/>
      <c r="G399" s="49"/>
      <c r="H399" s="170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</row>
    <row r="400" spans="1:42">
      <c r="A400" s="49"/>
      <c r="B400" s="49"/>
      <c r="C400" s="169"/>
      <c r="D400" s="49"/>
      <c r="E400" s="49"/>
      <c r="F400" s="49"/>
      <c r="G400" s="49"/>
      <c r="H400" s="170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</row>
    <row r="401" spans="1:42">
      <c r="A401" s="49"/>
      <c r="B401" s="49"/>
      <c r="C401" s="169"/>
      <c r="D401" s="49"/>
      <c r="E401" s="49"/>
      <c r="F401" s="49"/>
      <c r="G401" s="49"/>
      <c r="H401" s="170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</row>
    <row r="402" spans="1:42">
      <c r="A402" s="49"/>
      <c r="B402" s="49"/>
      <c r="C402" s="169"/>
      <c r="D402" s="49"/>
      <c r="E402" s="49"/>
      <c r="F402" s="49"/>
      <c r="G402" s="49"/>
      <c r="H402" s="170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</row>
    <row r="403" spans="1:42">
      <c r="A403" s="49"/>
      <c r="B403" s="49"/>
      <c r="C403" s="169"/>
      <c r="D403" s="49"/>
      <c r="E403" s="49"/>
      <c r="F403" s="49"/>
      <c r="G403" s="49"/>
      <c r="H403" s="170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</row>
    <row r="404" spans="1:42">
      <c r="A404" s="49"/>
      <c r="B404" s="49"/>
      <c r="C404" s="169"/>
      <c r="D404" s="49"/>
      <c r="E404" s="49"/>
      <c r="F404" s="49"/>
      <c r="G404" s="49"/>
      <c r="H404" s="170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</row>
    <row r="405" spans="1:42">
      <c r="A405" s="49"/>
      <c r="B405" s="49"/>
      <c r="C405" s="169"/>
      <c r="D405" s="49"/>
      <c r="E405" s="49"/>
      <c r="F405" s="49"/>
      <c r="G405" s="49"/>
      <c r="H405" s="170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</row>
    <row r="406" spans="1:42">
      <c r="A406" s="49"/>
      <c r="B406" s="49"/>
      <c r="C406" s="169"/>
      <c r="D406" s="49"/>
      <c r="E406" s="49"/>
      <c r="F406" s="49"/>
      <c r="G406" s="49"/>
      <c r="H406" s="170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</row>
    <row r="407" spans="1:42">
      <c r="A407" s="49"/>
      <c r="B407" s="49"/>
      <c r="C407" s="169"/>
      <c r="D407" s="49"/>
      <c r="E407" s="49"/>
      <c r="F407" s="49"/>
      <c r="G407" s="49"/>
      <c r="H407" s="170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</row>
    <row r="408" spans="1:42">
      <c r="A408" s="49"/>
      <c r="B408" s="49"/>
      <c r="C408" s="169"/>
      <c r="D408" s="49"/>
      <c r="E408" s="49"/>
      <c r="F408" s="49"/>
      <c r="G408" s="49"/>
      <c r="H408" s="170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</row>
    <row r="409" spans="1:42">
      <c r="A409" s="49"/>
      <c r="B409" s="49"/>
      <c r="C409" s="169"/>
      <c r="D409" s="49"/>
      <c r="E409" s="49"/>
      <c r="F409" s="49"/>
      <c r="G409" s="49"/>
      <c r="H409" s="170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</row>
    <row r="410" spans="1:42">
      <c r="A410" s="49"/>
      <c r="B410" s="49"/>
      <c r="C410" s="169"/>
      <c r="D410" s="49"/>
      <c r="E410" s="49"/>
      <c r="F410" s="49"/>
      <c r="G410" s="49"/>
      <c r="H410" s="170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</row>
    <row r="411" spans="1:42">
      <c r="A411" s="49"/>
      <c r="B411" s="49"/>
      <c r="C411" s="169"/>
      <c r="D411" s="49"/>
      <c r="E411" s="49"/>
      <c r="F411" s="49"/>
      <c r="G411" s="49"/>
      <c r="H411" s="170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</row>
    <row r="412" spans="1:42">
      <c r="A412" s="49"/>
      <c r="B412" s="49"/>
      <c r="C412" s="169"/>
      <c r="D412" s="49"/>
      <c r="E412" s="49"/>
      <c r="F412" s="49"/>
      <c r="G412" s="49"/>
      <c r="H412" s="170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</row>
    <row r="413" spans="1:42">
      <c r="A413" s="49"/>
      <c r="B413" s="49"/>
      <c r="C413" s="169"/>
      <c r="D413" s="49"/>
      <c r="E413" s="49"/>
      <c r="F413" s="49"/>
      <c r="G413" s="49"/>
      <c r="H413" s="170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</row>
    <row r="414" spans="1:42">
      <c r="A414" s="49"/>
      <c r="B414" s="49"/>
      <c r="C414" s="169"/>
      <c r="D414" s="49"/>
      <c r="E414" s="49"/>
      <c r="F414" s="49"/>
      <c r="G414" s="49"/>
      <c r="H414" s="170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</row>
    <row r="415" spans="1:42">
      <c r="A415" s="49"/>
      <c r="B415" s="49"/>
      <c r="C415" s="169"/>
      <c r="D415" s="49"/>
      <c r="E415" s="49"/>
      <c r="F415" s="49"/>
      <c r="G415" s="49"/>
      <c r="H415" s="170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</row>
    <row r="416" spans="1:42">
      <c r="A416" s="49"/>
      <c r="B416" s="49"/>
      <c r="C416" s="169"/>
      <c r="D416" s="49"/>
      <c r="E416" s="49"/>
      <c r="F416" s="49"/>
      <c r="G416" s="49"/>
      <c r="H416" s="170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</row>
    <row r="417" spans="1:42">
      <c r="A417" s="49"/>
      <c r="B417" s="49"/>
      <c r="C417" s="169"/>
      <c r="D417" s="49"/>
      <c r="E417" s="49"/>
      <c r="F417" s="49"/>
      <c r="G417" s="49"/>
      <c r="H417" s="170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</row>
    <row r="418" spans="1:42">
      <c r="A418" s="49"/>
      <c r="B418" s="49"/>
      <c r="C418" s="169"/>
      <c r="D418" s="49"/>
      <c r="E418" s="49"/>
      <c r="F418" s="49"/>
      <c r="G418" s="49"/>
      <c r="H418" s="170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</row>
    <row r="419" spans="1:42">
      <c r="A419" s="49"/>
      <c r="B419" s="49"/>
      <c r="C419" s="169"/>
      <c r="D419" s="49"/>
      <c r="E419" s="49"/>
      <c r="F419" s="49"/>
      <c r="G419" s="49"/>
      <c r="H419" s="170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</row>
    <row r="420" spans="1:42">
      <c r="A420" s="49"/>
      <c r="B420" s="49"/>
      <c r="C420" s="169"/>
      <c r="D420" s="49"/>
      <c r="E420" s="49"/>
      <c r="F420" s="49"/>
      <c r="G420" s="49"/>
      <c r="H420" s="170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</row>
    <row r="421" spans="1:42">
      <c r="A421" s="49"/>
      <c r="B421" s="49"/>
      <c r="C421" s="169"/>
      <c r="D421" s="49"/>
      <c r="E421" s="49"/>
      <c r="F421" s="49"/>
      <c r="G421" s="49"/>
      <c r="H421" s="170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</row>
    <row r="422" spans="1:42">
      <c r="A422" s="49"/>
      <c r="B422" s="49"/>
      <c r="C422" s="169"/>
      <c r="D422" s="49"/>
      <c r="E422" s="49"/>
      <c r="F422" s="49"/>
      <c r="G422" s="49"/>
      <c r="H422" s="170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</row>
    <row r="423" spans="1:42">
      <c r="A423" s="49"/>
      <c r="B423" s="49"/>
      <c r="C423" s="169"/>
      <c r="D423" s="49"/>
      <c r="E423" s="49"/>
      <c r="F423" s="49"/>
      <c r="G423" s="49"/>
      <c r="H423" s="170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</row>
    <row r="424" spans="1:42">
      <c r="A424" s="49"/>
      <c r="B424" s="49"/>
      <c r="C424" s="169"/>
      <c r="D424" s="49"/>
      <c r="E424" s="49"/>
      <c r="F424" s="49"/>
      <c r="G424" s="49"/>
      <c r="H424" s="170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</row>
    <row r="425" spans="1:42">
      <c r="A425" s="49"/>
      <c r="B425" s="49"/>
      <c r="C425" s="169"/>
      <c r="D425" s="49"/>
      <c r="E425" s="49"/>
      <c r="F425" s="49"/>
      <c r="G425" s="49"/>
      <c r="H425" s="170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</row>
    <row r="426" spans="1:42">
      <c r="A426" s="49"/>
      <c r="B426" s="49"/>
      <c r="C426" s="169"/>
      <c r="D426" s="49"/>
      <c r="E426" s="49"/>
      <c r="F426" s="49"/>
      <c r="G426" s="49"/>
      <c r="H426" s="170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</row>
    <row r="427" spans="1:42">
      <c r="A427" s="49"/>
      <c r="B427" s="49"/>
      <c r="C427" s="169"/>
      <c r="D427" s="49"/>
      <c r="E427" s="49"/>
      <c r="F427" s="49"/>
      <c r="G427" s="49"/>
      <c r="H427" s="170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</row>
    <row r="428" spans="1:42">
      <c r="A428" s="49"/>
      <c r="B428" s="49"/>
      <c r="C428" s="169"/>
      <c r="D428" s="49"/>
      <c r="E428" s="49"/>
      <c r="F428" s="49"/>
      <c r="G428" s="49"/>
      <c r="H428" s="170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</row>
    <row r="429" spans="1:42">
      <c r="A429" s="49"/>
      <c r="B429" s="49"/>
      <c r="C429" s="169"/>
      <c r="D429" s="49"/>
      <c r="E429" s="49"/>
      <c r="F429" s="49"/>
      <c r="G429" s="49"/>
      <c r="H429" s="170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</row>
    <row r="430" spans="1:42">
      <c r="A430" s="49"/>
      <c r="B430" s="49"/>
      <c r="C430" s="169"/>
      <c r="D430" s="49"/>
      <c r="E430" s="49"/>
      <c r="F430" s="49"/>
      <c r="G430" s="49"/>
      <c r="H430" s="170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</row>
    <row r="431" spans="1:42">
      <c r="A431" s="49"/>
      <c r="B431" s="49"/>
      <c r="C431" s="169"/>
      <c r="D431" s="49"/>
      <c r="E431" s="49"/>
      <c r="F431" s="49"/>
      <c r="G431" s="49"/>
      <c r="H431" s="170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</row>
    <row r="432" spans="1:42">
      <c r="A432" s="49"/>
      <c r="B432" s="49"/>
      <c r="C432" s="169"/>
      <c r="D432" s="49"/>
      <c r="E432" s="49"/>
      <c r="F432" s="49"/>
      <c r="G432" s="49"/>
      <c r="H432" s="170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</row>
    <row r="433" spans="1:42">
      <c r="A433" s="49"/>
      <c r="B433" s="49"/>
      <c r="C433" s="169"/>
      <c r="D433" s="49"/>
      <c r="E433" s="49"/>
      <c r="F433" s="49"/>
      <c r="G433" s="49"/>
      <c r="H433" s="170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</row>
    <row r="434" spans="1:42">
      <c r="A434" s="49"/>
      <c r="B434" s="49"/>
      <c r="C434" s="169"/>
      <c r="D434" s="49"/>
      <c r="E434" s="49"/>
      <c r="F434" s="49"/>
      <c r="G434" s="49"/>
      <c r="H434" s="170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</row>
    <row r="435" spans="1:42">
      <c r="A435" s="49"/>
      <c r="B435" s="49"/>
      <c r="C435" s="169"/>
      <c r="D435" s="49"/>
      <c r="E435" s="49"/>
      <c r="F435" s="49"/>
      <c r="G435" s="49"/>
      <c r="H435" s="170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</row>
    <row r="436" spans="1:42">
      <c r="A436" s="49"/>
      <c r="B436" s="49"/>
      <c r="C436" s="169"/>
      <c r="D436" s="49"/>
      <c r="E436" s="49"/>
      <c r="F436" s="49"/>
      <c r="G436" s="49"/>
      <c r="H436" s="170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</row>
    <row r="437" spans="1:42">
      <c r="A437" s="49"/>
      <c r="B437" s="49"/>
      <c r="C437" s="169"/>
      <c r="D437" s="49"/>
      <c r="E437" s="49"/>
      <c r="F437" s="49"/>
      <c r="G437" s="49"/>
      <c r="H437" s="170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</row>
    <row r="438" spans="1:42">
      <c r="A438" s="49"/>
      <c r="B438" s="49"/>
      <c r="C438" s="169"/>
      <c r="D438" s="49"/>
      <c r="E438" s="49"/>
      <c r="F438" s="49"/>
      <c r="G438" s="49"/>
      <c r="H438" s="170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</row>
    <row r="439" spans="1:42">
      <c r="A439" s="49"/>
      <c r="B439" s="49"/>
      <c r="C439" s="169"/>
      <c r="D439" s="49"/>
      <c r="E439" s="49"/>
      <c r="F439" s="49"/>
      <c r="G439" s="49"/>
      <c r="H439" s="170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</row>
    <row r="440" spans="1:42">
      <c r="A440" s="49"/>
      <c r="B440" s="49"/>
      <c r="C440" s="169"/>
      <c r="D440" s="49"/>
      <c r="E440" s="49"/>
      <c r="F440" s="49"/>
      <c r="G440" s="49"/>
      <c r="H440" s="170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</row>
    <row r="441" spans="1:42">
      <c r="A441" s="49"/>
      <c r="B441" s="49"/>
      <c r="C441" s="169"/>
      <c r="D441" s="49"/>
      <c r="E441" s="49"/>
      <c r="F441" s="49"/>
      <c r="G441" s="49"/>
      <c r="H441" s="170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</row>
    <row r="442" spans="1:42">
      <c r="A442" s="49"/>
      <c r="B442" s="49"/>
      <c r="C442" s="169"/>
      <c r="D442" s="49"/>
      <c r="E442" s="49"/>
      <c r="F442" s="49"/>
      <c r="G442" s="49"/>
      <c r="H442" s="170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</row>
    <row r="443" spans="1:42">
      <c r="A443" s="49"/>
      <c r="B443" s="49"/>
      <c r="C443" s="169"/>
      <c r="D443" s="49"/>
      <c r="E443" s="49"/>
      <c r="F443" s="49"/>
      <c r="G443" s="49"/>
      <c r="H443" s="170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</row>
    <row r="444" spans="1:42">
      <c r="A444" s="49"/>
      <c r="B444" s="49"/>
      <c r="C444" s="169"/>
      <c r="D444" s="49"/>
      <c r="E444" s="49"/>
      <c r="F444" s="49"/>
      <c r="G444" s="49"/>
      <c r="H444" s="170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</row>
    <row r="445" spans="1:42">
      <c r="A445" s="49"/>
      <c r="B445" s="49"/>
      <c r="C445" s="169"/>
      <c r="D445" s="49"/>
      <c r="E445" s="49"/>
      <c r="F445" s="49"/>
      <c r="G445" s="49"/>
      <c r="H445" s="170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</row>
    <row r="446" spans="1:42">
      <c r="A446" s="49"/>
      <c r="B446" s="49"/>
      <c r="C446" s="169"/>
      <c r="D446" s="49"/>
      <c r="E446" s="49"/>
      <c r="F446" s="49"/>
      <c r="G446" s="49"/>
      <c r="H446" s="170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</row>
    <row r="447" spans="1:42">
      <c r="A447" s="49"/>
      <c r="B447" s="49"/>
      <c r="C447" s="169"/>
      <c r="D447" s="49"/>
      <c r="E447" s="49"/>
      <c r="F447" s="49"/>
      <c r="G447" s="49"/>
      <c r="H447" s="170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</row>
    <row r="448" spans="1:42">
      <c r="A448" s="49"/>
      <c r="B448" s="49"/>
      <c r="C448" s="169"/>
      <c r="D448" s="49"/>
      <c r="E448" s="49"/>
      <c r="F448" s="49"/>
      <c r="G448" s="49"/>
      <c r="H448" s="170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</row>
    <row r="449" spans="1:42">
      <c r="A449" s="49"/>
      <c r="B449" s="49"/>
      <c r="C449" s="169"/>
      <c r="D449" s="49"/>
      <c r="E449" s="49"/>
      <c r="F449" s="49"/>
      <c r="G449" s="49"/>
      <c r="H449" s="170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</row>
    <row r="450" spans="1:42">
      <c r="A450" s="49"/>
      <c r="B450" s="49"/>
      <c r="C450" s="169"/>
      <c r="D450" s="49"/>
      <c r="E450" s="49"/>
      <c r="F450" s="49"/>
      <c r="G450" s="49"/>
      <c r="H450" s="170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</row>
    <row r="451" spans="1:42">
      <c r="A451" s="49"/>
      <c r="B451" s="49"/>
      <c r="C451" s="169"/>
      <c r="D451" s="49"/>
      <c r="E451" s="49"/>
      <c r="F451" s="49"/>
      <c r="G451" s="49"/>
      <c r="H451" s="170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</row>
    <row r="452" spans="1:42">
      <c r="A452" s="49"/>
      <c r="B452" s="49"/>
      <c r="C452" s="169"/>
      <c r="D452" s="49"/>
      <c r="E452" s="49"/>
      <c r="F452" s="49"/>
      <c r="G452" s="49"/>
      <c r="H452" s="170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</row>
    <row r="453" spans="1:42">
      <c r="A453" s="49"/>
      <c r="B453" s="49"/>
      <c r="C453" s="169"/>
      <c r="D453" s="49"/>
      <c r="E453" s="49"/>
      <c r="F453" s="49"/>
      <c r="G453" s="49"/>
      <c r="H453" s="170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</row>
    <row r="454" spans="1:42">
      <c r="A454" s="49"/>
      <c r="B454" s="49"/>
      <c r="C454" s="169"/>
      <c r="D454" s="49"/>
      <c r="E454" s="49"/>
      <c r="F454" s="49"/>
      <c r="G454" s="49"/>
      <c r="H454" s="170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</row>
    <row r="455" spans="1:42">
      <c r="A455" s="49"/>
      <c r="B455" s="49"/>
      <c r="C455" s="169"/>
      <c r="D455" s="49"/>
      <c r="E455" s="49"/>
      <c r="F455" s="49"/>
      <c r="G455" s="49"/>
      <c r="H455" s="170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</row>
    <row r="456" spans="1:42">
      <c r="A456" s="49"/>
      <c r="B456" s="49"/>
      <c r="C456" s="169"/>
      <c r="D456" s="49"/>
      <c r="E456" s="49"/>
      <c r="F456" s="49"/>
      <c r="G456" s="49"/>
      <c r="H456" s="170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</row>
    <row r="457" spans="1:42">
      <c r="A457" s="49"/>
      <c r="B457" s="49"/>
      <c r="C457" s="169"/>
      <c r="D457" s="49"/>
      <c r="E457" s="49"/>
      <c r="F457" s="49"/>
      <c r="G457" s="49"/>
      <c r="H457" s="170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</row>
    <row r="458" spans="1:42">
      <c r="A458" s="49"/>
      <c r="B458" s="49"/>
      <c r="C458" s="169"/>
      <c r="D458" s="49"/>
      <c r="E458" s="49"/>
      <c r="F458" s="49"/>
      <c r="G458" s="49"/>
      <c r="H458" s="170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</row>
    <row r="459" spans="1:42">
      <c r="A459" s="49"/>
      <c r="B459" s="49"/>
      <c r="C459" s="169"/>
      <c r="D459" s="49"/>
      <c r="E459" s="49"/>
      <c r="F459" s="49"/>
      <c r="G459" s="49"/>
      <c r="H459" s="170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</row>
    <row r="460" spans="1:42">
      <c r="A460" s="49"/>
      <c r="B460" s="49"/>
      <c r="C460" s="169"/>
      <c r="D460" s="49"/>
      <c r="E460" s="49"/>
      <c r="F460" s="49"/>
      <c r="G460" s="49"/>
      <c r="H460" s="170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</row>
    <row r="461" spans="1:42">
      <c r="A461" s="49"/>
      <c r="B461" s="49"/>
      <c r="C461" s="169"/>
      <c r="D461" s="49"/>
      <c r="E461" s="49"/>
      <c r="F461" s="49"/>
      <c r="G461" s="49"/>
      <c r="H461" s="170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</row>
    <row r="462" spans="1:42">
      <c r="A462" s="49"/>
      <c r="B462" s="49"/>
      <c r="C462" s="169"/>
      <c r="D462" s="49"/>
      <c r="E462" s="49"/>
      <c r="F462" s="49"/>
      <c r="G462" s="49"/>
      <c r="H462" s="170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</row>
    <row r="463" spans="1:42">
      <c r="A463" s="49"/>
      <c r="B463" s="49"/>
      <c r="C463" s="169"/>
      <c r="D463" s="49"/>
      <c r="E463" s="49"/>
      <c r="F463" s="49"/>
      <c r="G463" s="49"/>
      <c r="H463" s="170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</row>
    <row r="464" spans="1:42">
      <c r="A464" s="49"/>
      <c r="B464" s="49"/>
      <c r="C464" s="169"/>
      <c r="D464" s="49"/>
      <c r="E464" s="49"/>
      <c r="F464" s="49"/>
      <c r="G464" s="49"/>
      <c r="H464" s="170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</row>
    <row r="465" spans="1:42">
      <c r="A465" s="49"/>
      <c r="B465" s="49"/>
      <c r="C465" s="169"/>
      <c r="D465" s="49"/>
      <c r="E465" s="49"/>
      <c r="F465" s="49"/>
      <c r="G465" s="49"/>
      <c r="H465" s="170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</row>
    <row r="466" spans="1:42">
      <c r="A466" s="49"/>
      <c r="B466" s="49"/>
      <c r="C466" s="169"/>
      <c r="D466" s="49"/>
      <c r="E466" s="49"/>
      <c r="F466" s="49"/>
      <c r="G466" s="49"/>
      <c r="H466" s="170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</row>
    <row r="467" spans="1:42">
      <c r="A467" s="49"/>
      <c r="B467" s="49"/>
      <c r="C467" s="169"/>
      <c r="D467" s="49"/>
      <c r="E467" s="49"/>
      <c r="F467" s="49"/>
      <c r="G467" s="49"/>
      <c r="H467" s="170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</row>
    <row r="468" spans="1:42">
      <c r="A468" s="49"/>
      <c r="B468" s="49"/>
      <c r="C468" s="169"/>
      <c r="D468" s="49"/>
      <c r="E468" s="49"/>
      <c r="F468" s="49"/>
      <c r="G468" s="49"/>
      <c r="H468" s="170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</row>
    <row r="469" spans="1:42">
      <c r="A469" s="49"/>
      <c r="B469" s="49"/>
      <c r="C469" s="169"/>
      <c r="D469" s="49"/>
      <c r="E469" s="49"/>
      <c r="F469" s="49"/>
      <c r="G469" s="49"/>
      <c r="H469" s="170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</row>
    <row r="470" spans="1:42">
      <c r="A470" s="49"/>
      <c r="B470" s="49"/>
      <c r="C470" s="169"/>
      <c r="D470" s="49"/>
      <c r="E470" s="49"/>
      <c r="F470" s="49"/>
      <c r="G470" s="49"/>
      <c r="H470" s="170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</row>
    <row r="471" spans="1:42">
      <c r="A471" s="49"/>
      <c r="B471" s="49"/>
      <c r="C471" s="169"/>
      <c r="D471" s="49"/>
      <c r="E471" s="49"/>
      <c r="F471" s="49"/>
      <c r="G471" s="49"/>
      <c r="H471" s="170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</row>
    <row r="472" spans="1:42">
      <c r="A472" s="49"/>
      <c r="B472" s="49"/>
      <c r="C472" s="169"/>
      <c r="D472" s="49"/>
      <c r="E472" s="49"/>
      <c r="F472" s="49"/>
      <c r="G472" s="49"/>
      <c r="H472" s="170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</row>
    <row r="473" spans="1:42">
      <c r="A473" s="49"/>
      <c r="B473" s="49"/>
      <c r="C473" s="169"/>
      <c r="D473" s="49"/>
      <c r="E473" s="49"/>
      <c r="F473" s="49"/>
      <c r="G473" s="49"/>
      <c r="H473" s="170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</row>
    <row r="474" spans="1:42">
      <c r="A474" s="49"/>
      <c r="B474" s="49"/>
      <c r="C474" s="169"/>
      <c r="D474" s="49"/>
      <c r="E474" s="49"/>
      <c r="F474" s="49"/>
      <c r="G474" s="49"/>
      <c r="H474" s="170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</row>
    <row r="475" spans="1:42">
      <c r="A475" s="49"/>
      <c r="B475" s="49"/>
      <c r="C475" s="169"/>
      <c r="D475" s="49"/>
      <c r="E475" s="49"/>
      <c r="F475" s="49"/>
      <c r="G475" s="49"/>
      <c r="H475" s="170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</row>
    <row r="476" spans="1:42">
      <c r="A476" s="49"/>
      <c r="B476" s="49"/>
      <c r="C476" s="169"/>
      <c r="D476" s="49"/>
      <c r="E476" s="49"/>
      <c r="F476" s="49"/>
      <c r="G476" s="49"/>
      <c r="H476" s="170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</row>
    <row r="477" spans="1:42">
      <c r="A477" s="49"/>
      <c r="B477" s="49"/>
      <c r="C477" s="169"/>
      <c r="D477" s="49"/>
      <c r="E477" s="49"/>
      <c r="F477" s="49"/>
      <c r="G477" s="49"/>
      <c r="H477" s="170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</row>
    <row r="478" spans="1:42">
      <c r="A478" s="49"/>
      <c r="B478" s="49"/>
      <c r="C478" s="169"/>
      <c r="D478" s="49"/>
      <c r="E478" s="49"/>
      <c r="F478" s="49"/>
      <c r="G478" s="49"/>
      <c r="H478" s="170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</row>
    <row r="479" spans="1:42">
      <c r="A479" s="49"/>
      <c r="B479" s="49"/>
      <c r="C479" s="169"/>
      <c r="D479" s="49"/>
      <c r="E479" s="49"/>
      <c r="F479" s="49"/>
      <c r="G479" s="49"/>
      <c r="H479" s="170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</row>
    <row r="480" spans="1:42">
      <c r="A480" s="49"/>
      <c r="B480" s="49"/>
      <c r="C480" s="169"/>
      <c r="D480" s="49"/>
      <c r="E480" s="49"/>
      <c r="F480" s="49"/>
      <c r="G480" s="49"/>
      <c r="H480" s="170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</row>
    <row r="481" spans="1:42">
      <c r="A481" s="49"/>
      <c r="B481" s="49"/>
      <c r="C481" s="169"/>
      <c r="D481" s="49"/>
      <c r="E481" s="49"/>
      <c r="F481" s="49"/>
      <c r="G481" s="49"/>
      <c r="H481" s="170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</row>
    <row r="482" spans="1:42">
      <c r="A482" s="49"/>
      <c r="B482" s="49"/>
      <c r="C482" s="169"/>
      <c r="D482" s="49"/>
      <c r="E482" s="49"/>
      <c r="F482" s="49"/>
      <c r="G482" s="49"/>
      <c r="H482" s="170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</row>
    <row r="483" spans="1:42">
      <c r="A483" s="49"/>
      <c r="B483" s="49"/>
      <c r="C483" s="169"/>
      <c r="D483" s="49"/>
      <c r="E483" s="49"/>
      <c r="F483" s="49"/>
      <c r="G483" s="49"/>
      <c r="H483" s="170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</row>
    <row r="484" spans="1:42">
      <c r="A484" s="49"/>
      <c r="B484" s="49"/>
      <c r="C484" s="169"/>
      <c r="D484" s="49"/>
      <c r="E484" s="49"/>
      <c r="F484" s="49"/>
      <c r="G484" s="49"/>
      <c r="H484" s="170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</row>
    <row r="485" spans="1:42">
      <c r="A485" s="49"/>
      <c r="B485" s="49"/>
      <c r="C485" s="169"/>
      <c r="D485" s="49"/>
      <c r="E485" s="49"/>
      <c r="F485" s="49"/>
      <c r="G485" s="49"/>
      <c r="H485" s="170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</row>
    <row r="486" spans="1:42">
      <c r="A486" s="49"/>
      <c r="B486" s="49"/>
      <c r="C486" s="169"/>
      <c r="D486" s="49"/>
      <c r="E486" s="49"/>
      <c r="F486" s="49"/>
      <c r="G486" s="49"/>
      <c r="H486" s="170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</row>
    <row r="487" spans="1:42">
      <c r="A487" s="49"/>
      <c r="B487" s="49"/>
      <c r="C487" s="169"/>
      <c r="D487" s="49"/>
      <c r="E487" s="49"/>
      <c r="F487" s="49"/>
      <c r="G487" s="49"/>
      <c r="H487" s="170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</row>
    <row r="488" spans="1:42">
      <c r="A488" s="49"/>
      <c r="B488" s="49"/>
      <c r="C488" s="169"/>
      <c r="D488" s="49"/>
      <c r="E488" s="49"/>
      <c r="F488" s="49"/>
      <c r="G488" s="49"/>
      <c r="H488" s="170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</row>
    <row r="489" spans="1:42">
      <c r="A489" s="49"/>
      <c r="B489" s="49"/>
      <c r="C489" s="169"/>
      <c r="D489" s="49"/>
      <c r="E489" s="49"/>
      <c r="F489" s="49"/>
      <c r="G489" s="49"/>
      <c r="H489" s="170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</row>
    <row r="490" spans="1:42">
      <c r="A490" s="49"/>
      <c r="B490" s="49"/>
      <c r="C490" s="169"/>
      <c r="D490" s="49"/>
      <c r="E490" s="49"/>
      <c r="F490" s="49"/>
      <c r="G490" s="49"/>
      <c r="H490" s="170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</row>
    <row r="491" spans="1:42">
      <c r="A491" s="49"/>
      <c r="B491" s="49"/>
      <c r="C491" s="169"/>
      <c r="D491" s="49"/>
      <c r="E491" s="49"/>
      <c r="F491" s="49"/>
      <c r="G491" s="49"/>
      <c r="H491" s="170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</row>
    <row r="492" spans="1:42">
      <c r="A492" s="49"/>
      <c r="B492" s="49"/>
      <c r="C492" s="169"/>
      <c r="D492" s="49"/>
      <c r="E492" s="49"/>
      <c r="F492" s="49"/>
      <c r="G492" s="49"/>
      <c r="H492" s="170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</row>
    <row r="493" spans="1:42">
      <c r="A493" s="49"/>
      <c r="B493" s="49"/>
      <c r="C493" s="169"/>
      <c r="D493" s="49"/>
      <c r="E493" s="49"/>
      <c r="F493" s="49"/>
      <c r="G493" s="49"/>
      <c r="H493" s="170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</row>
    <row r="494" spans="1:42">
      <c r="A494" s="49"/>
      <c r="B494" s="49"/>
      <c r="C494" s="169"/>
      <c r="D494" s="49"/>
      <c r="E494" s="49"/>
      <c r="F494" s="49"/>
      <c r="G494" s="49"/>
      <c r="H494" s="170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</row>
    <row r="495" spans="1:42">
      <c r="A495" s="49"/>
      <c r="B495" s="49"/>
      <c r="C495" s="169"/>
      <c r="D495" s="49"/>
      <c r="E495" s="49"/>
      <c r="F495" s="49"/>
      <c r="G495" s="49"/>
      <c r="H495" s="170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</row>
    <row r="496" spans="1:42">
      <c r="A496" s="49"/>
      <c r="B496" s="49"/>
      <c r="C496" s="169"/>
      <c r="D496" s="49"/>
      <c r="E496" s="49"/>
      <c r="F496" s="49"/>
      <c r="G496" s="49"/>
      <c r="H496" s="170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</row>
    <row r="497" spans="1:42">
      <c r="A497" s="49"/>
      <c r="B497" s="49"/>
      <c r="C497" s="169"/>
      <c r="D497" s="49"/>
      <c r="E497" s="49"/>
      <c r="F497" s="49"/>
      <c r="G497" s="49"/>
      <c r="H497" s="170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</row>
    <row r="498" spans="1:42">
      <c r="A498" s="49"/>
      <c r="B498" s="49"/>
      <c r="C498" s="169"/>
      <c r="D498" s="49"/>
      <c r="E498" s="49"/>
      <c r="F498" s="49"/>
      <c r="G498" s="49"/>
      <c r="H498" s="170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</row>
    <row r="499" spans="1:42">
      <c r="A499" s="49"/>
      <c r="B499" s="49"/>
      <c r="C499" s="169"/>
      <c r="D499" s="49"/>
      <c r="E499" s="49"/>
      <c r="F499" s="49"/>
      <c r="G499" s="49"/>
      <c r="H499" s="170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</row>
    <row r="500" spans="1:42">
      <c r="A500" s="49"/>
      <c r="B500" s="49"/>
      <c r="C500" s="169"/>
      <c r="D500" s="49"/>
      <c r="E500" s="49"/>
      <c r="F500" s="49"/>
      <c r="G500" s="49"/>
      <c r="H500" s="170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</row>
    <row r="501" spans="1:42">
      <c r="A501" s="49"/>
      <c r="B501" s="49"/>
      <c r="C501" s="169"/>
      <c r="D501" s="49"/>
      <c r="E501" s="49"/>
      <c r="F501" s="49"/>
      <c r="G501" s="49"/>
      <c r="H501" s="170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</row>
    <row r="502" spans="1:42">
      <c r="A502" s="49"/>
      <c r="B502" s="49"/>
      <c r="C502" s="169"/>
      <c r="D502" s="49"/>
      <c r="E502" s="49"/>
      <c r="F502" s="49"/>
      <c r="G502" s="49"/>
      <c r="H502" s="170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</row>
    <row r="503" spans="1:42">
      <c r="A503" s="49"/>
      <c r="B503" s="49"/>
      <c r="C503" s="169"/>
      <c r="D503" s="49"/>
      <c r="E503" s="49"/>
      <c r="F503" s="49"/>
      <c r="G503" s="49"/>
      <c r="H503" s="170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</row>
    <row r="504" spans="1:42">
      <c r="A504" s="49"/>
      <c r="B504" s="49"/>
      <c r="C504" s="169"/>
      <c r="D504" s="49"/>
      <c r="E504" s="49"/>
      <c r="F504" s="49"/>
      <c r="G504" s="49"/>
      <c r="H504" s="170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</row>
    <row r="505" spans="1:42">
      <c r="A505" s="49"/>
      <c r="B505" s="49"/>
      <c r="C505" s="169"/>
      <c r="D505" s="49"/>
      <c r="E505" s="49"/>
      <c r="F505" s="49"/>
      <c r="G505" s="49"/>
      <c r="H505" s="170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</row>
    <row r="506" spans="1:42">
      <c r="A506" s="49"/>
      <c r="B506" s="49"/>
      <c r="C506" s="169"/>
      <c r="D506" s="49"/>
      <c r="E506" s="49"/>
      <c r="F506" s="49"/>
      <c r="G506" s="49"/>
      <c r="H506" s="170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</row>
    <row r="507" spans="1:42">
      <c r="A507" s="49"/>
      <c r="B507" s="49"/>
      <c r="C507" s="169"/>
      <c r="D507" s="49"/>
      <c r="E507" s="49"/>
      <c r="F507" s="49"/>
      <c r="G507" s="49"/>
      <c r="H507" s="170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</row>
    <row r="508" spans="1:42">
      <c r="A508" s="49"/>
      <c r="B508" s="49"/>
      <c r="C508" s="169"/>
      <c r="D508" s="49"/>
      <c r="E508" s="49"/>
      <c r="F508" s="49"/>
      <c r="G508" s="49"/>
      <c r="H508" s="170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</row>
    <row r="509" spans="1:42">
      <c r="A509" s="49"/>
      <c r="B509" s="49"/>
      <c r="C509" s="169"/>
      <c r="D509" s="49"/>
      <c r="E509" s="49"/>
      <c r="F509" s="49"/>
      <c r="G509" s="49"/>
      <c r="H509" s="170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</row>
    <row r="510" spans="1:42">
      <c r="A510" s="49"/>
      <c r="B510" s="49"/>
      <c r="C510" s="169"/>
      <c r="D510" s="49"/>
      <c r="E510" s="49"/>
      <c r="F510" s="49"/>
      <c r="G510" s="49"/>
      <c r="H510" s="170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</row>
    <row r="511" spans="1:42">
      <c r="A511" s="49"/>
      <c r="B511" s="49"/>
      <c r="C511" s="169"/>
      <c r="D511" s="49"/>
      <c r="E511" s="49"/>
      <c r="F511" s="49"/>
      <c r="G511" s="49"/>
      <c r="H511" s="170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</row>
    <row r="512" spans="1:42">
      <c r="A512" s="49"/>
      <c r="B512" s="49"/>
      <c r="C512" s="169"/>
      <c r="D512" s="49"/>
      <c r="E512" s="49"/>
      <c r="F512" s="49"/>
      <c r="G512" s="49"/>
      <c r="H512" s="170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</row>
    <row r="513" spans="1:42">
      <c r="A513" s="49"/>
      <c r="B513" s="49"/>
      <c r="C513" s="169"/>
      <c r="D513" s="49"/>
      <c r="E513" s="49"/>
      <c r="F513" s="49"/>
      <c r="G513" s="49"/>
      <c r="H513" s="170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</row>
    <row r="514" spans="1:42">
      <c r="A514" s="49"/>
      <c r="B514" s="49"/>
      <c r="C514" s="169"/>
      <c r="D514" s="49"/>
      <c r="E514" s="49"/>
      <c r="F514" s="49"/>
      <c r="G514" s="49"/>
      <c r="H514" s="170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</row>
    <row r="515" spans="1:42">
      <c r="A515" s="49"/>
      <c r="B515" s="49"/>
      <c r="C515" s="169"/>
      <c r="D515" s="49"/>
      <c r="E515" s="49"/>
      <c r="F515" s="49"/>
      <c r="G515" s="49"/>
      <c r="H515" s="170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</row>
    <row r="516" spans="1:42">
      <c r="A516" s="49"/>
      <c r="B516" s="49"/>
      <c r="C516" s="169"/>
      <c r="D516" s="49"/>
      <c r="E516" s="49"/>
      <c r="F516" s="49"/>
      <c r="G516" s="49"/>
      <c r="H516" s="170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</row>
    <row r="517" spans="1:42">
      <c r="A517" s="49"/>
      <c r="B517" s="49"/>
      <c r="C517" s="169"/>
      <c r="D517" s="49"/>
      <c r="E517" s="49"/>
      <c r="F517" s="49"/>
      <c r="G517" s="49"/>
      <c r="H517" s="170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</row>
    <row r="518" spans="1:42">
      <c r="A518" s="49"/>
      <c r="B518" s="49"/>
      <c r="C518" s="169"/>
      <c r="D518" s="49"/>
      <c r="E518" s="49"/>
      <c r="F518" s="49"/>
      <c r="G518" s="49"/>
      <c r="H518" s="170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</row>
    <row r="519" spans="1:42">
      <c r="A519" s="49"/>
      <c r="B519" s="49"/>
      <c r="C519" s="169"/>
      <c r="D519" s="49"/>
      <c r="E519" s="49"/>
      <c r="F519" s="49"/>
      <c r="G519" s="49"/>
      <c r="H519" s="170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</row>
    <row r="520" spans="1:42">
      <c r="A520" s="49"/>
      <c r="B520" s="49"/>
      <c r="C520" s="169"/>
      <c r="D520" s="49"/>
      <c r="E520" s="49"/>
      <c r="F520" s="49"/>
      <c r="G520" s="49"/>
      <c r="H520" s="170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</row>
    <row r="521" spans="1:42">
      <c r="A521" s="167"/>
      <c r="B521" s="49"/>
      <c r="C521" s="169"/>
      <c r="D521" s="49"/>
      <c r="E521" s="49"/>
      <c r="F521" s="49"/>
      <c r="G521" s="49"/>
      <c r="H521" s="170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</row>
    <row r="522" spans="1:42">
      <c r="A522" s="49"/>
      <c r="B522" s="49"/>
      <c r="C522" s="169"/>
      <c r="D522" s="49"/>
      <c r="E522" s="49"/>
      <c r="F522" s="49"/>
      <c r="G522" s="49"/>
      <c r="H522" s="170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</row>
    <row r="523" spans="1:42">
      <c r="A523" s="49"/>
      <c r="B523" s="49"/>
      <c r="C523" s="169"/>
      <c r="D523" s="49"/>
      <c r="E523" s="49"/>
      <c r="F523" s="49"/>
      <c r="G523" s="49"/>
      <c r="H523" s="170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</row>
    <row r="524" spans="1:42">
      <c r="A524" s="49"/>
      <c r="B524" s="49"/>
      <c r="C524" s="169"/>
      <c r="D524" s="49"/>
      <c r="E524" s="49"/>
      <c r="F524" s="49"/>
      <c r="G524" s="49"/>
      <c r="H524" s="170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</row>
    <row r="525" spans="1:42">
      <c r="A525" s="49"/>
      <c r="B525" s="49"/>
      <c r="C525" s="169"/>
      <c r="D525" s="49"/>
      <c r="E525" s="49"/>
      <c r="F525" s="49"/>
      <c r="G525" s="49"/>
      <c r="H525" s="170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</row>
    <row r="526" spans="1:42">
      <c r="A526" s="49"/>
      <c r="B526" s="49"/>
      <c r="C526" s="169"/>
      <c r="D526" s="49"/>
      <c r="E526" s="49"/>
      <c r="F526" s="49"/>
      <c r="G526" s="49"/>
      <c r="H526" s="170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</row>
    <row r="527" spans="1:42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</row>
    <row r="528" spans="1:42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</row>
    <row r="529" spans="1:42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</row>
    <row r="530" spans="1:42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</row>
    <row r="531" spans="1:42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</row>
    <row r="532" spans="1:4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</row>
    <row r="533" spans="1:42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</row>
    <row r="534" spans="1:42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</row>
    <row r="535" spans="1:42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</row>
    <row r="536" spans="1:42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</row>
    <row r="537" spans="1:42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</row>
    <row r="538" spans="1:42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</row>
    <row r="539" spans="1:42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</row>
    <row r="540" spans="1:42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</row>
    <row r="541" spans="1:42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</row>
    <row r="542" spans="1: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</row>
    <row r="543" spans="1:42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</row>
    <row r="544" spans="1:42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</row>
    <row r="545" spans="1:42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</row>
    <row r="546" spans="1:42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</row>
    <row r="547" spans="1:42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</row>
    <row r="548" spans="1:42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</row>
    <row r="549" spans="1:42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</row>
    <row r="550" spans="1:42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</row>
    <row r="551" spans="1:42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</row>
    <row r="552" spans="1:4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</row>
    <row r="553" spans="1:42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</row>
    <row r="554" spans="1:42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</row>
    <row r="555" spans="1:42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</row>
    <row r="556" spans="1:42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</row>
    <row r="557" spans="1:42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</row>
    <row r="558" spans="1:42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</row>
    <row r="559" spans="1:42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</row>
    <row r="560" spans="1:42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</row>
    <row r="561" spans="1:42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</row>
    <row r="562" spans="1:4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</row>
    <row r="563" spans="1:42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</row>
    <row r="564" spans="1:42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</row>
    <row r="565" spans="1:42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</row>
    <row r="566" spans="1:42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</row>
    <row r="567" spans="1:42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</row>
    <row r="568" spans="1:42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</row>
    <row r="569" spans="1:42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</row>
    <row r="570" spans="1:42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</row>
    <row r="571" spans="1:42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</row>
    <row r="572" spans="1:4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</row>
    <row r="573" spans="1:42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</row>
    <row r="574" spans="1:42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</row>
    <row r="575" spans="1:42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</row>
    <row r="576" spans="1:42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</row>
    <row r="577" spans="1:42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</row>
    <row r="578" spans="1:42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</row>
    <row r="579" spans="1:42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</row>
    <row r="580" spans="1:42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</row>
    <row r="581" spans="1:42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</row>
    <row r="582" spans="1:4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</row>
    <row r="583" spans="1:42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</row>
    <row r="584" spans="1:42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</row>
    <row r="585" spans="1:42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</row>
    <row r="586" spans="1:42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</row>
    <row r="587" spans="1:42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</row>
    <row r="588" spans="1:42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</row>
    <row r="589" spans="1:42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</row>
    <row r="590" spans="1:42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</row>
    <row r="591" spans="1:42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</row>
    <row r="592" spans="1:4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</row>
    <row r="593" spans="1:42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</row>
    <row r="594" spans="1:42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</row>
    <row r="595" spans="1:42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</row>
    <row r="596" spans="1:42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</row>
    <row r="597" spans="1:42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</row>
    <row r="598" spans="1:42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</row>
    <row r="599" spans="1:42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</row>
    <row r="600" spans="1:42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</row>
    <row r="601" spans="1:42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</row>
    <row r="602" spans="1:4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</row>
    <row r="603" spans="1:42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</row>
    <row r="604" spans="1:42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</row>
    <row r="605" spans="1:42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</row>
    <row r="606" spans="1:42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</row>
    <row r="607" spans="1:42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</row>
    <row r="608" spans="1:42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</row>
    <row r="609" spans="1:42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</row>
    <row r="610" spans="1:42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</row>
    <row r="611" spans="1:42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</row>
    <row r="612" spans="1:4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</row>
    <row r="613" spans="1:42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</row>
    <row r="614" spans="1:42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</row>
    <row r="615" spans="1:42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</row>
    <row r="616" spans="1:42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</row>
    <row r="617" spans="1:42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</row>
    <row r="618" spans="1:42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</row>
    <row r="619" spans="1:42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</row>
    <row r="620" spans="1:42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</row>
    <row r="621" spans="1:42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</row>
    <row r="622" spans="1:4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</row>
    <row r="623" spans="1:42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</row>
    <row r="624" spans="1:42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</row>
    <row r="625" spans="1:42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</row>
    <row r="626" spans="1:42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</row>
    <row r="627" spans="1:42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</row>
    <row r="628" spans="1:42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</row>
    <row r="629" spans="1:42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</row>
    <row r="630" spans="1:42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</row>
    <row r="631" spans="1:42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</row>
    <row r="632" spans="1:4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</row>
    <row r="633" spans="1:42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</row>
    <row r="634" spans="1:42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</row>
    <row r="635" spans="1:42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</row>
    <row r="636" spans="1:42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</row>
    <row r="637" spans="1:42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</row>
    <row r="638" spans="1:42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</row>
    <row r="639" spans="1:42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</row>
    <row r="640" spans="1:42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</row>
    <row r="641" spans="2:32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</row>
    <row r="642" spans="2:32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</row>
    <row r="643" spans="2:32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</row>
    <row r="644" spans="2:32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</row>
    <row r="645" spans="2:32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</row>
    <row r="646" spans="2:32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</row>
    <row r="647" spans="2:32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</row>
    <row r="648" spans="2:32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</row>
    <row r="649" spans="2:32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</row>
    <row r="650" spans="2:32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</row>
    <row r="651" spans="2:32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</row>
    <row r="652" spans="2:32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</row>
    <row r="653" spans="2:32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</row>
    <row r="654" spans="2:32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</row>
    <row r="655" spans="2:32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</row>
    <row r="656" spans="2:32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</row>
    <row r="657" spans="2:32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</row>
    <row r="658" spans="2:32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</row>
    <row r="659" spans="2:32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</row>
    <row r="660" spans="2:32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</row>
    <row r="661" spans="2:32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</row>
    <row r="662" spans="2:32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</row>
    <row r="663" spans="2:32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</row>
    <row r="664" spans="2:32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</row>
    <row r="665" spans="2:32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</row>
    <row r="666" spans="2:32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</row>
    <row r="667" spans="2:32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</row>
    <row r="668" spans="2:32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</row>
    <row r="669" spans="2:32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</row>
    <row r="670" spans="2:32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</row>
    <row r="671" spans="2:32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</row>
    <row r="672" spans="2:32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</row>
    <row r="673" spans="2:32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</row>
    <row r="674" spans="2:32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</row>
    <row r="675" spans="2:32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</row>
    <row r="676" spans="2:32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</row>
    <row r="677" spans="2:32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</row>
    <row r="678" spans="2:32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</row>
    <row r="679" spans="2:32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</row>
    <row r="680" spans="2:32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</row>
    <row r="681" spans="2:32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</row>
    <row r="682" spans="2:32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</row>
    <row r="683" spans="2:32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</row>
    <row r="684" spans="2:32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</row>
    <row r="685" spans="2:32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</row>
    <row r="686" spans="2:32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</row>
    <row r="687" spans="2:32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</row>
    <row r="688" spans="2:32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</row>
    <row r="689" spans="2:32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</row>
    <row r="690" spans="2:32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</row>
    <row r="691" spans="2:32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</row>
    <row r="692" spans="2:32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</row>
    <row r="693" spans="2:32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</row>
    <row r="694" spans="2:32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</row>
    <row r="695" spans="2:32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</row>
    <row r="696" spans="2:32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</row>
    <row r="697" spans="2:32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</row>
    <row r="698" spans="2:32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</row>
    <row r="699" spans="2:32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</row>
    <row r="700" spans="2:32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</row>
    <row r="701" spans="2:32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</row>
    <row r="702" spans="2:32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</row>
    <row r="703" spans="2:32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</row>
    <row r="704" spans="2:32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</row>
    <row r="705" spans="2:32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</row>
    <row r="706" spans="2:32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</row>
    <row r="707" spans="2:32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</row>
    <row r="708" spans="2:32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</row>
    <row r="709" spans="2:32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</row>
    <row r="710" spans="2:32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</row>
    <row r="711" spans="2:32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</row>
    <row r="712" spans="2:32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</row>
    <row r="713" spans="2:32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</row>
    <row r="714" spans="2:32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</row>
    <row r="715" spans="2:32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</row>
    <row r="716" spans="2:32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</row>
    <row r="717" spans="2:32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</row>
    <row r="718" spans="2:32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</row>
    <row r="719" spans="2:32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</row>
    <row r="720" spans="2:32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</row>
    <row r="721" spans="2:32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</row>
    <row r="722" spans="2:32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</row>
    <row r="723" spans="2:32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</row>
    <row r="724" spans="2:32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</row>
    <row r="725" spans="2:32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</row>
    <row r="726" spans="2:32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</row>
    <row r="727" spans="2:32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</row>
    <row r="728" spans="2:32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</row>
    <row r="729" spans="2:32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</row>
    <row r="730" spans="2:32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</row>
    <row r="731" spans="2:32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</row>
    <row r="732" spans="2:32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</row>
    <row r="733" spans="2:32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</row>
    <row r="734" spans="2:32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</row>
    <row r="735" spans="2:32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</row>
    <row r="736" spans="2:32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</row>
    <row r="737" spans="2:32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</row>
    <row r="738" spans="2:32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</row>
    <row r="739" spans="2:32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</row>
    <row r="740" spans="2:32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</row>
    <row r="741" spans="2:32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</row>
    <row r="742" spans="2:32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</row>
    <row r="743" spans="2:32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</row>
    <row r="744" spans="2:32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</row>
    <row r="745" spans="2:32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</row>
    <row r="746" spans="2:32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</row>
    <row r="747" spans="2:32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</row>
    <row r="748" spans="2:32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</row>
    <row r="749" spans="2:32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</row>
    <row r="750" spans="2:32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</row>
    <row r="751" spans="2:32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</row>
    <row r="752" spans="2:32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</row>
    <row r="753" spans="2:32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</row>
    <row r="754" spans="2:32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</row>
    <row r="755" spans="2:32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</row>
    <row r="756" spans="2:32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</row>
    <row r="757" spans="2:32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</row>
    <row r="758" spans="2:32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</row>
    <row r="759" spans="2:32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</row>
    <row r="760" spans="2:32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</row>
    <row r="761" spans="2:32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</row>
    <row r="762" spans="2:32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</row>
    <row r="763" spans="2:32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</row>
    <row r="764" spans="2:32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</row>
    <row r="765" spans="2:32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</row>
    <row r="766" spans="2:32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</row>
    <row r="767" spans="2:32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</row>
    <row r="768" spans="2:32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</row>
    <row r="769" spans="2:32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</row>
    <row r="770" spans="2:32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</row>
    <row r="771" spans="2:32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</row>
    <row r="772" spans="2:32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</row>
    <row r="773" spans="2:32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</row>
    <row r="774" spans="2:32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</row>
    <row r="775" spans="2:32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</row>
    <row r="776" spans="2:32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</row>
    <row r="777" spans="2:32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</row>
    <row r="778" spans="2:32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</row>
    <row r="779" spans="2:32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</row>
    <row r="780" spans="2:32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</row>
    <row r="781" spans="2:32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</row>
    <row r="782" spans="2:32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</row>
    <row r="783" spans="2:32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</row>
    <row r="784" spans="2:32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</row>
    <row r="785" spans="2:32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</row>
    <row r="786" spans="2:32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</row>
    <row r="787" spans="2:32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</row>
    <row r="788" spans="2:32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</row>
    <row r="789" spans="2:32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</row>
    <row r="790" spans="2:32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</row>
    <row r="791" spans="2:32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</row>
    <row r="792" spans="2:32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</row>
    <row r="793" spans="2:32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</row>
    <row r="794" spans="2:32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</row>
    <row r="795" spans="2:32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</row>
    <row r="796" spans="2:32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</row>
    <row r="797" spans="2:32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</row>
    <row r="798" spans="2:32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</row>
    <row r="799" spans="2:32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</row>
    <row r="800" spans="2:32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</row>
    <row r="801" spans="2:32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</row>
    <row r="802" spans="2:32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</row>
    <row r="803" spans="2:32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</row>
    <row r="804" spans="2:32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</row>
    <row r="805" spans="2:32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</row>
    <row r="806" spans="2:32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</row>
    <row r="807" spans="2:32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</row>
    <row r="808" spans="2:32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</row>
    <row r="809" spans="2:32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</row>
    <row r="810" spans="2:32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</row>
    <row r="811" spans="2:32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</row>
    <row r="812" spans="2:32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</row>
    <row r="813" spans="2:32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</row>
    <row r="814" spans="2:32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</row>
    <row r="815" spans="2:32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</row>
    <row r="816" spans="2:32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</row>
    <row r="817" spans="2:32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</row>
    <row r="818" spans="2:32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</row>
    <row r="819" spans="2:32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</row>
    <row r="820" spans="2:32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</row>
    <row r="821" spans="2:32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</row>
    <row r="822" spans="2:32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</row>
    <row r="823" spans="2:32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</row>
    <row r="824" spans="2:32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</row>
    <row r="825" spans="2:32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</row>
    <row r="826" spans="2:32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</row>
    <row r="827" spans="2:32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</row>
    <row r="828" spans="2:32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</row>
    <row r="829" spans="2:32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</row>
    <row r="830" spans="2:32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</row>
    <row r="831" spans="2:32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</row>
    <row r="832" spans="2:32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</row>
    <row r="833" spans="2:32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</row>
    <row r="834" spans="2:32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</row>
    <row r="835" spans="2:32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</row>
    <row r="836" spans="2:32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</row>
    <row r="837" spans="2:32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</row>
    <row r="838" spans="2:32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</row>
    <row r="839" spans="2:32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</row>
    <row r="840" spans="2:32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</row>
    <row r="841" spans="2:32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</row>
    <row r="842" spans="2:32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</row>
    <row r="843" spans="2:32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</row>
    <row r="844" spans="2:32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</row>
    <row r="845" spans="2:32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</row>
    <row r="846" spans="2:32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</row>
    <row r="847" spans="2:32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</row>
    <row r="848" spans="2:32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</row>
    <row r="849" spans="2:32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</row>
    <row r="850" spans="2:32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</row>
    <row r="851" spans="2:32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</row>
    <row r="852" spans="2:32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</row>
    <row r="853" spans="2:32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</row>
    <row r="854" spans="2:32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</row>
    <row r="855" spans="2:32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</row>
    <row r="856" spans="2:32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</row>
    <row r="857" spans="2:32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</row>
    <row r="858" spans="2:32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</row>
    <row r="859" spans="2:32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</row>
    <row r="860" spans="2:32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</row>
    <row r="861" spans="2:32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</row>
    <row r="862" spans="2:32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</row>
    <row r="863" spans="2:32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</row>
    <row r="864" spans="2:32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</row>
    <row r="865" spans="2:32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</row>
    <row r="866" spans="2:32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</row>
    <row r="867" spans="2:32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</row>
    <row r="868" spans="2:32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</row>
    <row r="869" spans="2:32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</row>
    <row r="870" spans="2:32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</row>
    <row r="871" spans="2:32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</row>
    <row r="872" spans="2:32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</row>
    <row r="873" spans="2:32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</row>
    <row r="874" spans="2:32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</row>
    <row r="875" spans="2:32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</row>
    <row r="876" spans="2:32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</row>
    <row r="877" spans="2:32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</row>
    <row r="878" spans="2:32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</row>
    <row r="879" spans="2:32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</row>
    <row r="880" spans="2:32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</row>
    <row r="881" spans="2:32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</row>
    <row r="882" spans="2:32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</row>
    <row r="883" spans="2:32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</row>
    <row r="884" spans="2:32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</row>
    <row r="885" spans="2:32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</row>
    <row r="886" spans="2:32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</row>
    <row r="887" spans="2:32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</row>
    <row r="888" spans="2:32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</row>
    <row r="889" spans="2:32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</row>
    <row r="890" spans="2:32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</row>
    <row r="891" spans="2:32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</row>
    <row r="892" spans="2:32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</row>
    <row r="893" spans="2:32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</row>
    <row r="894" spans="2:32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</row>
    <row r="895" spans="2:32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</row>
    <row r="896" spans="2:32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</row>
    <row r="897" spans="2:32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</row>
    <row r="898" spans="2:32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</row>
    <row r="899" spans="2:32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</row>
    <row r="900" spans="2:32"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</row>
    <row r="901" spans="2:32"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</row>
    <row r="902" spans="2:32"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</row>
    <row r="903" spans="2:32"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</row>
    <row r="904" spans="2:32"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</row>
    <row r="905" spans="2:32"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</row>
  </sheetData>
  <pageMargins left="0.75" right="0.75" top="1" bottom="1" header="0.5" footer="0.5"/>
  <pageSetup scale="3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5AFB-C04B-4553-B2DC-ECADB816246F}">
  <sheetPr codeName="Sheet51"/>
  <dimension ref="A1:X877"/>
  <sheetViews>
    <sheetView showGridLines="0" topLeftCell="A23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3" width="20.5" customWidth="1"/>
    <col min="4" max="4" width="5.5" customWidth="1"/>
    <col min="5" max="7" width="12.5" customWidth="1"/>
  </cols>
  <sheetData>
    <row r="1" spans="1:24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</row>
    <row r="2" spans="1:24" s="78" customFormat="1" ht="18">
      <c r="A2" s="77"/>
      <c r="B2" s="84" t="s">
        <v>1294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24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</row>
    <row r="4" spans="1:24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</row>
    <row r="5" spans="1:24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</row>
    <row r="6" spans="1:24" ht="16" thickBot="1">
      <c r="A6" s="49"/>
      <c r="B6" s="131" t="s">
        <v>1294</v>
      </c>
      <c r="C6" s="104" t="s">
        <v>1295</v>
      </c>
      <c r="D6" s="104"/>
      <c r="E6" s="105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</row>
    <row r="7" spans="1:24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</row>
    <row r="8" spans="1:24">
      <c r="A8" s="49"/>
      <c r="B8" s="49"/>
      <c r="C8" s="156" t="s">
        <v>500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</row>
    <row r="9" spans="1:24">
      <c r="A9" s="49"/>
      <c r="B9" s="49" t="s">
        <v>1296</v>
      </c>
      <c r="C9" s="49"/>
      <c r="D9" s="140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</row>
    <row r="10" spans="1:24">
      <c r="A10" s="49"/>
      <c r="B10" s="49"/>
      <c r="C10" s="49"/>
      <c r="D10" s="168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</row>
    <row r="11" spans="1:24">
      <c r="A11" s="49"/>
      <c r="B11" s="49"/>
      <c r="C11" s="49"/>
      <c r="D11" s="168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</row>
    <row r="12" spans="1:24">
      <c r="A12" s="49"/>
      <c r="B12" s="240" t="s">
        <v>1297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</row>
    <row r="13" spans="1:24">
      <c r="A13" s="49"/>
      <c r="B13" s="240" t="s">
        <v>1298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</row>
    <row r="14" spans="1:24">
      <c r="A14" s="49"/>
      <c r="B14" s="240" t="s">
        <v>1299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</row>
    <row r="15" spans="1:24" ht="14.5" customHeight="1">
      <c r="A15" s="167"/>
      <c r="B15" s="240" t="s">
        <v>1300</v>
      </c>
      <c r="C15" s="170"/>
      <c r="D15" s="49"/>
      <c r="E15" s="49"/>
      <c r="F15" s="49"/>
      <c r="G15" s="49"/>
      <c r="H15" s="49"/>
      <c r="I15" s="49"/>
      <c r="J15" s="49"/>
      <c r="K15" s="49"/>
      <c r="L15" s="49"/>
    </row>
    <row r="16" spans="1:24" ht="14.5" customHeight="1">
      <c r="A16" s="49"/>
      <c r="B16" s="240" t="s">
        <v>1301</v>
      </c>
      <c r="C16" s="170"/>
      <c r="D16" s="49"/>
      <c r="E16" s="49"/>
      <c r="F16" s="49"/>
      <c r="G16" s="49"/>
      <c r="H16" s="49"/>
      <c r="I16" s="49"/>
      <c r="J16" s="49"/>
      <c r="K16" s="49"/>
      <c r="L16" s="49"/>
    </row>
    <row r="17" spans="1:13" ht="14.5" customHeight="1">
      <c r="A17" s="49"/>
      <c r="B17" s="240" t="s">
        <v>1302</v>
      </c>
      <c r="C17" s="170"/>
      <c r="D17" s="49"/>
      <c r="E17" s="49"/>
      <c r="F17" s="49"/>
      <c r="G17" s="49"/>
      <c r="H17" s="49"/>
      <c r="I17" s="49"/>
      <c r="J17" s="49"/>
      <c r="K17" s="49"/>
      <c r="L17" s="49"/>
    </row>
    <row r="18" spans="1:13" ht="14.5" customHeight="1">
      <c r="A18" s="49"/>
      <c r="B18" s="240" t="s">
        <v>1303</v>
      </c>
      <c r="C18" s="170"/>
      <c r="D18" s="49"/>
      <c r="E18" s="49"/>
      <c r="F18" s="49"/>
      <c r="G18" s="49"/>
      <c r="H18" s="49"/>
      <c r="I18" s="49"/>
      <c r="J18" s="49"/>
      <c r="K18" s="49"/>
      <c r="L18" s="49"/>
    </row>
    <row r="19" spans="1:13" ht="14.5" customHeight="1">
      <c r="A19" s="49"/>
      <c r="B19" s="240" t="s">
        <v>1304</v>
      </c>
      <c r="C19" s="170"/>
      <c r="D19" s="49"/>
      <c r="E19" s="49"/>
      <c r="F19" s="49"/>
      <c r="G19" s="49"/>
      <c r="H19" s="49"/>
      <c r="I19" s="49"/>
      <c r="J19" s="49"/>
      <c r="K19" s="49"/>
      <c r="L19" s="49"/>
      <c r="M19" s="49"/>
    </row>
    <row r="20" spans="1:13" ht="14.5" customHeight="1">
      <c r="A20" s="49"/>
      <c r="B20" s="240" t="s">
        <v>1305</v>
      </c>
      <c r="C20" s="170"/>
      <c r="D20" s="49"/>
      <c r="E20" s="49"/>
      <c r="F20" s="49"/>
      <c r="G20" s="49"/>
      <c r="H20" s="49"/>
      <c r="I20" s="49"/>
      <c r="J20" s="49"/>
      <c r="K20" s="49"/>
      <c r="L20" s="49"/>
      <c r="M20" s="49"/>
    </row>
    <row r="21" spans="1:13" ht="14.5" customHeight="1">
      <c r="A21" s="49"/>
      <c r="B21" s="240" t="s">
        <v>1306</v>
      </c>
      <c r="C21" s="170"/>
      <c r="D21" s="49"/>
      <c r="E21" s="49"/>
      <c r="F21" s="49"/>
      <c r="G21" s="49"/>
      <c r="H21" s="49"/>
      <c r="I21" s="49"/>
      <c r="J21" s="49"/>
      <c r="K21" s="49"/>
      <c r="L21" s="49"/>
      <c r="M21" s="49"/>
    </row>
    <row r="22" spans="1:13" ht="14.5" customHeight="1">
      <c r="A22" s="49"/>
      <c r="B22" s="240" t="s">
        <v>1307</v>
      </c>
      <c r="C22" s="170"/>
      <c r="D22" s="49"/>
      <c r="E22" s="49"/>
      <c r="F22" s="49"/>
      <c r="G22" s="49"/>
      <c r="H22" s="49"/>
      <c r="I22" s="49"/>
      <c r="J22" s="49"/>
      <c r="K22" s="49"/>
      <c r="L22" s="49"/>
      <c r="M22" s="49"/>
    </row>
    <row r="23" spans="1:13" ht="14.5" customHeight="1">
      <c r="A23" s="49"/>
      <c r="B23" s="240" t="s">
        <v>1308</v>
      </c>
      <c r="C23" s="170"/>
      <c r="D23" s="49"/>
      <c r="E23" s="49"/>
      <c r="F23" s="49"/>
      <c r="G23" s="49"/>
      <c r="H23" s="49"/>
      <c r="I23" s="49"/>
      <c r="J23" s="49"/>
      <c r="K23" s="49"/>
      <c r="L23" s="49"/>
      <c r="M23" s="49"/>
    </row>
    <row r="24" spans="1:13" ht="14.5" customHeight="1">
      <c r="A24" s="49"/>
      <c r="B24" s="240" t="s">
        <v>1309</v>
      </c>
      <c r="C24" s="170"/>
      <c r="D24" s="49"/>
      <c r="E24" s="49"/>
      <c r="F24" s="49"/>
      <c r="G24" s="49"/>
      <c r="H24" s="49"/>
      <c r="I24" s="49"/>
      <c r="J24" s="49"/>
      <c r="K24" s="49"/>
      <c r="L24" s="49"/>
      <c r="M24" s="49"/>
    </row>
    <row r="25" spans="1:13">
      <c r="A25" s="49"/>
      <c r="B25" s="240" t="s">
        <v>1310</v>
      </c>
      <c r="C25" s="49"/>
      <c r="D25" s="49"/>
      <c r="E25" s="49"/>
      <c r="F25" s="49"/>
      <c r="G25" s="49"/>
      <c r="H25" s="49"/>
      <c r="I25" s="49"/>
    </row>
    <row r="26" spans="1:13">
      <c r="A26" s="49"/>
      <c r="B26" s="240" t="s">
        <v>1311</v>
      </c>
      <c r="C26" s="49"/>
      <c r="D26" s="49"/>
      <c r="E26" s="49"/>
      <c r="F26" s="49"/>
      <c r="G26" s="49"/>
      <c r="H26" s="49"/>
      <c r="I26" s="49"/>
    </row>
    <row r="27" spans="1:13">
      <c r="A27" s="49"/>
      <c r="B27" s="240" t="s">
        <v>1312</v>
      </c>
      <c r="C27" s="49"/>
      <c r="D27" s="49"/>
      <c r="E27" s="49"/>
      <c r="F27" s="49"/>
      <c r="G27" s="49"/>
      <c r="H27" s="49"/>
      <c r="I27" s="49"/>
    </row>
    <row r="28" spans="1:13">
      <c r="A28" s="49"/>
      <c r="B28" s="240" t="s">
        <v>1313</v>
      </c>
      <c r="C28" s="49"/>
      <c r="D28" s="49"/>
      <c r="E28" s="49"/>
      <c r="F28" s="49"/>
      <c r="G28" s="49"/>
      <c r="H28" s="49"/>
      <c r="I28" s="49"/>
    </row>
    <row r="29" spans="1:13">
      <c r="A29" s="49"/>
      <c r="B29" s="240" t="s">
        <v>1314</v>
      </c>
      <c r="C29" s="49"/>
      <c r="D29" s="49"/>
      <c r="E29" s="49"/>
      <c r="F29" s="49"/>
      <c r="G29" s="49"/>
      <c r="H29" s="49"/>
      <c r="I29" s="49"/>
    </row>
    <row r="30" spans="1:13">
      <c r="A30" s="49"/>
      <c r="B30" s="240" t="s">
        <v>1315</v>
      </c>
      <c r="C30" s="49"/>
      <c r="D30" s="49"/>
      <c r="E30" s="49"/>
      <c r="F30" s="49"/>
      <c r="G30" s="49"/>
      <c r="H30" s="49"/>
      <c r="I30" s="49"/>
    </row>
    <row r="31" spans="1:13">
      <c r="A31" s="49"/>
      <c r="B31" s="240" t="s">
        <v>1316</v>
      </c>
      <c r="C31" s="49"/>
      <c r="D31" s="49"/>
      <c r="E31" s="49"/>
      <c r="F31" s="49"/>
      <c r="G31" s="49"/>
      <c r="H31" s="49"/>
      <c r="I31" s="49"/>
    </row>
    <row r="32" spans="1:13">
      <c r="A32" s="49"/>
      <c r="B32" s="240" t="s">
        <v>1317</v>
      </c>
      <c r="C32" s="49"/>
      <c r="D32" s="49"/>
      <c r="E32" s="49"/>
      <c r="F32" s="49"/>
      <c r="G32" s="49"/>
      <c r="H32" s="49"/>
      <c r="I32" s="49"/>
    </row>
    <row r="33" spans="1:10">
      <c r="A33" s="49"/>
      <c r="B33" s="240" t="s">
        <v>1318</v>
      </c>
      <c r="C33" s="49"/>
      <c r="D33" s="49"/>
      <c r="E33" s="49"/>
      <c r="F33" s="49"/>
      <c r="G33" s="49"/>
      <c r="H33" s="49"/>
      <c r="I33" s="49"/>
    </row>
    <row r="34" spans="1:10">
      <c r="A34" s="49"/>
      <c r="B34" s="240" t="s">
        <v>1319</v>
      </c>
      <c r="C34" s="49"/>
      <c r="D34" s="49"/>
      <c r="E34" s="49"/>
      <c r="F34" s="49"/>
      <c r="G34" s="49"/>
      <c r="H34" s="49"/>
      <c r="I34" s="49"/>
    </row>
    <row r="35" spans="1:10">
      <c r="A35" s="49"/>
      <c r="B35" s="240" t="s">
        <v>1320</v>
      </c>
      <c r="C35" s="49"/>
      <c r="D35" s="49"/>
      <c r="E35" s="49"/>
      <c r="F35" s="49"/>
      <c r="G35" s="49"/>
      <c r="H35" s="49"/>
      <c r="I35" s="49"/>
    </row>
    <row r="36" spans="1:10">
      <c r="A36" s="49"/>
      <c r="B36" s="170"/>
      <c r="C36" s="49"/>
      <c r="D36" s="49"/>
      <c r="E36" s="49"/>
      <c r="F36" s="49"/>
      <c r="G36" s="49"/>
      <c r="H36" s="49"/>
      <c r="I36" s="49"/>
      <c r="J36" s="49"/>
    </row>
    <row r="37" spans="1:10">
      <c r="A37" s="49"/>
      <c r="B37" s="170"/>
      <c r="C37" s="49"/>
      <c r="D37" s="49"/>
      <c r="E37" s="49"/>
      <c r="F37" s="49"/>
      <c r="G37" s="49"/>
      <c r="H37" s="49"/>
      <c r="I37" s="49"/>
      <c r="J37" s="49"/>
    </row>
    <row r="38" spans="1:10">
      <c r="A38" s="49"/>
      <c r="B38" s="170"/>
      <c r="C38" s="49"/>
      <c r="D38" s="49"/>
      <c r="E38" s="49"/>
      <c r="F38" s="49"/>
      <c r="G38" s="49"/>
      <c r="H38" s="49"/>
      <c r="I38" s="49"/>
      <c r="J38" s="49"/>
    </row>
    <row r="39" spans="1:10">
      <c r="A39" s="49"/>
      <c r="B39" s="170"/>
      <c r="C39" s="49"/>
      <c r="D39" s="49"/>
      <c r="E39" s="49"/>
      <c r="F39" s="49"/>
      <c r="G39" s="49"/>
      <c r="H39" s="49"/>
      <c r="I39" s="49"/>
      <c r="J39" s="49"/>
    </row>
    <row r="40" spans="1:10">
      <c r="A40" s="49"/>
      <c r="B40" s="170"/>
      <c r="C40" s="49"/>
      <c r="D40" s="49"/>
      <c r="E40" s="49"/>
      <c r="F40" s="49"/>
      <c r="G40" s="49"/>
      <c r="H40" s="49"/>
      <c r="I40" s="49"/>
      <c r="J40" s="49"/>
    </row>
    <row r="41" spans="1:10">
      <c r="A41" s="49"/>
      <c r="B41" s="170"/>
      <c r="C41" s="49"/>
      <c r="D41" s="49"/>
      <c r="E41" s="49"/>
      <c r="F41" s="49"/>
      <c r="G41" s="49"/>
      <c r="H41" s="49"/>
      <c r="I41" s="49"/>
      <c r="J41" s="49"/>
    </row>
    <row r="42" spans="1:10">
      <c r="A42" s="49"/>
      <c r="B42" s="170"/>
      <c r="C42" s="49"/>
      <c r="D42" s="49"/>
      <c r="E42" s="49"/>
      <c r="F42" s="49"/>
      <c r="G42" s="49"/>
      <c r="H42" s="49"/>
      <c r="I42" s="49"/>
      <c r="J42" s="49"/>
    </row>
    <row r="43" spans="1:10">
      <c r="A43" s="49"/>
      <c r="B43" s="170"/>
      <c r="C43" s="49"/>
      <c r="D43" s="49"/>
      <c r="E43" s="49"/>
      <c r="F43" s="49"/>
      <c r="G43" s="49"/>
      <c r="H43" s="49"/>
      <c r="I43" s="49"/>
      <c r="J43" s="49"/>
    </row>
    <row r="44" spans="1:10">
      <c r="A44" s="49"/>
      <c r="B44" s="170"/>
      <c r="C44" s="49"/>
      <c r="D44" s="49"/>
      <c r="E44" s="49"/>
      <c r="F44" s="49"/>
      <c r="G44" s="49"/>
      <c r="H44" s="49"/>
      <c r="I44" s="49"/>
      <c r="J44" s="49"/>
    </row>
    <row r="45" spans="1:10">
      <c r="A45" s="49"/>
      <c r="B45" s="170"/>
      <c r="C45" s="49"/>
      <c r="D45" s="49"/>
      <c r="E45" s="49"/>
      <c r="F45" s="49"/>
      <c r="G45" s="49"/>
      <c r="H45" s="49"/>
      <c r="I45" s="49"/>
      <c r="J45" s="49"/>
    </row>
    <row r="46" spans="1:10">
      <c r="A46" s="49"/>
      <c r="B46" s="170"/>
      <c r="C46" s="49"/>
      <c r="D46" s="49"/>
      <c r="E46" s="49"/>
      <c r="F46" s="49"/>
      <c r="G46" s="49"/>
      <c r="H46" s="49"/>
      <c r="I46" s="49"/>
      <c r="J46" s="49"/>
    </row>
    <row r="47" spans="1:10">
      <c r="A47" s="49"/>
      <c r="B47" s="170"/>
      <c r="C47" s="49"/>
      <c r="D47" s="49"/>
      <c r="E47" s="49"/>
      <c r="F47" s="49"/>
      <c r="G47" s="49"/>
      <c r="H47" s="49"/>
      <c r="I47" s="49"/>
      <c r="J47" s="49"/>
    </row>
    <row r="48" spans="1:10">
      <c r="A48" s="49"/>
      <c r="B48" s="170"/>
      <c r="C48" s="49"/>
      <c r="D48" s="49"/>
      <c r="E48" s="49"/>
      <c r="F48" s="49"/>
      <c r="G48" s="49"/>
      <c r="H48" s="49"/>
      <c r="I48" s="49"/>
      <c r="J48" s="49"/>
    </row>
    <row r="49" spans="1:10">
      <c r="A49" s="49"/>
      <c r="B49" s="170"/>
      <c r="C49" s="49"/>
      <c r="D49" s="49"/>
      <c r="E49" s="49"/>
      <c r="F49" s="49"/>
      <c r="G49" s="49"/>
      <c r="H49" s="49"/>
      <c r="I49" s="49"/>
      <c r="J49" s="49"/>
    </row>
    <row r="50" spans="1:10">
      <c r="A50" s="49"/>
      <c r="B50" s="170"/>
      <c r="C50" s="49"/>
      <c r="D50" s="49"/>
      <c r="E50" s="49"/>
      <c r="F50" s="49"/>
      <c r="G50" s="49"/>
    </row>
    <row r="51" spans="1:10">
      <c r="A51" s="49"/>
      <c r="B51" s="170"/>
      <c r="C51" s="49"/>
      <c r="D51" s="49"/>
      <c r="E51" s="49"/>
      <c r="F51" s="49"/>
      <c r="G51" s="49"/>
    </row>
    <row r="52" spans="1:10">
      <c r="A52" s="49"/>
      <c r="B52" s="170"/>
      <c r="C52" s="49"/>
      <c r="D52" s="49"/>
      <c r="E52" s="49"/>
      <c r="F52" s="49"/>
      <c r="G52" s="49"/>
    </row>
    <row r="53" spans="1:10">
      <c r="A53" s="49"/>
      <c r="B53" s="170"/>
      <c r="C53" s="49"/>
      <c r="D53" s="49"/>
      <c r="E53" s="49"/>
      <c r="F53" s="49"/>
      <c r="G53" s="49"/>
    </row>
    <row r="54" spans="1:10">
      <c r="A54" s="49"/>
      <c r="B54" s="170"/>
      <c r="C54" s="49"/>
      <c r="D54" s="49"/>
      <c r="E54" s="49"/>
      <c r="F54" s="49"/>
      <c r="G54" s="49"/>
    </row>
    <row r="55" spans="1:10">
      <c r="A55" s="49"/>
      <c r="B55" s="170"/>
      <c r="C55" s="49"/>
      <c r="D55" s="49"/>
      <c r="E55" s="49"/>
      <c r="F55" s="49"/>
      <c r="G55" s="49"/>
    </row>
    <row r="56" spans="1:10">
      <c r="A56" s="49"/>
      <c r="B56" s="170"/>
      <c r="C56" s="49"/>
      <c r="D56" s="49"/>
      <c r="E56" s="49"/>
      <c r="F56" s="49"/>
      <c r="G56" s="49"/>
    </row>
    <row r="57" spans="1:10">
      <c r="A57" s="49"/>
      <c r="B57" s="170"/>
      <c r="C57" s="49"/>
      <c r="D57" s="49"/>
      <c r="E57" s="49"/>
      <c r="F57" s="49"/>
      <c r="G57" s="49"/>
    </row>
    <row r="58" spans="1:10">
      <c r="A58" s="49"/>
      <c r="B58" s="170"/>
      <c r="C58" s="49"/>
      <c r="D58" s="49"/>
      <c r="E58" s="49"/>
      <c r="F58" s="49"/>
      <c r="G58" s="49"/>
    </row>
    <row r="59" spans="1:10">
      <c r="A59" s="49"/>
      <c r="B59" s="170"/>
      <c r="C59" s="49"/>
      <c r="D59" s="49"/>
      <c r="E59" s="49"/>
      <c r="F59" s="49"/>
      <c r="G59" s="49"/>
    </row>
    <row r="60" spans="1:10">
      <c r="A60" s="49"/>
      <c r="B60" s="170"/>
      <c r="C60" s="49"/>
      <c r="D60" s="49"/>
      <c r="E60" s="49"/>
      <c r="F60" s="49"/>
      <c r="G60" s="49"/>
    </row>
    <row r="61" spans="1:10">
      <c r="A61" s="49"/>
      <c r="B61" s="170"/>
      <c r="C61" s="49"/>
      <c r="D61" s="49"/>
      <c r="E61" s="49"/>
      <c r="F61" s="49"/>
      <c r="G61" s="49"/>
    </row>
    <row r="62" spans="1:10">
      <c r="A62" s="49"/>
      <c r="B62" s="170"/>
      <c r="C62" s="49"/>
      <c r="D62" s="49"/>
      <c r="E62" s="49"/>
      <c r="F62" s="49"/>
      <c r="G62" s="49"/>
    </row>
    <row r="63" spans="1:10">
      <c r="A63" s="49"/>
      <c r="B63" s="170"/>
      <c r="C63" s="49"/>
      <c r="D63" s="49"/>
      <c r="E63" s="49"/>
      <c r="F63" s="49"/>
      <c r="G63" s="49"/>
    </row>
    <row r="64" spans="1:10">
      <c r="A64" s="49"/>
      <c r="B64" s="170"/>
      <c r="C64" s="49"/>
      <c r="D64" s="49"/>
      <c r="E64" s="49"/>
      <c r="F64" s="49"/>
      <c r="G64" s="49"/>
    </row>
    <row r="65" spans="1:7">
      <c r="A65" s="49"/>
      <c r="B65" s="170"/>
      <c r="C65" s="49"/>
      <c r="D65" s="49"/>
      <c r="E65" s="49"/>
      <c r="F65" s="49"/>
      <c r="G65" s="49"/>
    </row>
    <row r="66" spans="1:7">
      <c r="A66" s="49"/>
      <c r="B66" s="170"/>
      <c r="C66" s="49"/>
      <c r="D66" s="49"/>
      <c r="E66" s="49"/>
      <c r="F66" s="49"/>
      <c r="G66" s="49"/>
    </row>
    <row r="67" spans="1:7">
      <c r="A67" s="49"/>
      <c r="B67" s="170"/>
      <c r="C67" s="49"/>
      <c r="D67" s="49"/>
      <c r="E67" s="49"/>
      <c r="F67" s="49"/>
      <c r="G67" s="49"/>
    </row>
    <row r="68" spans="1:7">
      <c r="A68" s="49"/>
      <c r="B68" s="170"/>
      <c r="C68" s="49"/>
      <c r="D68" s="49"/>
      <c r="E68" s="49"/>
      <c r="F68" s="49"/>
      <c r="G68" s="49"/>
    </row>
    <row r="69" spans="1:7">
      <c r="A69" s="49"/>
      <c r="B69" s="170"/>
      <c r="C69" s="49"/>
      <c r="D69" s="49"/>
      <c r="E69" s="49"/>
      <c r="F69" s="49"/>
      <c r="G69" s="49"/>
    </row>
    <row r="70" spans="1:7">
      <c r="A70" s="49"/>
      <c r="B70" s="170"/>
      <c r="C70" s="49"/>
      <c r="D70" s="49"/>
      <c r="E70" s="49"/>
      <c r="F70" s="49"/>
      <c r="G70" s="49"/>
    </row>
    <row r="71" spans="1:7">
      <c r="A71" s="49"/>
      <c r="B71" s="170"/>
      <c r="C71" s="49"/>
      <c r="D71" s="49"/>
      <c r="E71" s="49"/>
      <c r="F71" s="49"/>
      <c r="G71" s="49"/>
    </row>
    <row r="72" spans="1:7">
      <c r="A72" s="49"/>
      <c r="B72" s="170"/>
      <c r="C72" s="49"/>
      <c r="D72" s="49"/>
      <c r="E72" s="49"/>
      <c r="F72" s="49"/>
      <c r="G72" s="49"/>
    </row>
    <row r="73" spans="1:7">
      <c r="A73" s="49"/>
      <c r="B73" s="170"/>
      <c r="C73" s="49"/>
      <c r="D73" s="49"/>
      <c r="E73" s="49"/>
      <c r="F73" s="49"/>
      <c r="G73" s="49"/>
    </row>
    <row r="74" spans="1:7">
      <c r="A74" s="49"/>
      <c r="B74" s="170"/>
      <c r="C74" s="49"/>
      <c r="D74" s="49"/>
      <c r="E74" s="49"/>
      <c r="F74" s="49"/>
      <c r="G74" s="49"/>
    </row>
    <row r="75" spans="1:7">
      <c r="A75" s="49"/>
      <c r="B75" s="170"/>
      <c r="C75" s="49"/>
      <c r="D75" s="49"/>
      <c r="E75" s="49"/>
      <c r="F75" s="49"/>
      <c r="G75" s="49"/>
    </row>
    <row r="76" spans="1:7">
      <c r="A76" s="49"/>
      <c r="B76" s="170"/>
      <c r="C76" s="49"/>
      <c r="D76" s="49"/>
      <c r="E76" s="49"/>
      <c r="F76" s="49"/>
      <c r="G76" s="49"/>
    </row>
    <row r="77" spans="1:7">
      <c r="A77" s="49"/>
      <c r="B77" s="170"/>
      <c r="C77" s="49"/>
      <c r="D77" s="49"/>
      <c r="E77" s="49"/>
      <c r="F77" s="49"/>
      <c r="G77" s="49"/>
    </row>
    <row r="78" spans="1:7">
      <c r="A78" s="49"/>
      <c r="B78" s="170"/>
      <c r="C78" s="49"/>
      <c r="D78" s="49"/>
      <c r="E78" s="49"/>
      <c r="F78" s="49"/>
      <c r="G78" s="49"/>
    </row>
    <row r="79" spans="1:7">
      <c r="A79" s="49"/>
      <c r="B79" s="170"/>
      <c r="C79" s="49"/>
      <c r="D79" s="49"/>
      <c r="E79" s="49"/>
      <c r="F79" s="49"/>
      <c r="G79" s="49"/>
    </row>
    <row r="80" spans="1:7">
      <c r="A80" s="49"/>
      <c r="B80" s="170"/>
      <c r="C80" s="49"/>
      <c r="D80" s="49"/>
      <c r="E80" s="49"/>
      <c r="F80" s="49"/>
      <c r="G80" s="49"/>
    </row>
    <row r="81" spans="1:7">
      <c r="A81" s="49"/>
      <c r="B81" s="170"/>
      <c r="C81" s="49"/>
      <c r="D81" s="49"/>
      <c r="E81" s="49"/>
      <c r="F81" s="49"/>
      <c r="G81" s="49"/>
    </row>
    <row r="82" spans="1:7">
      <c r="A82" s="49"/>
      <c r="B82" s="170"/>
      <c r="C82" s="49"/>
      <c r="D82" s="49"/>
      <c r="E82" s="49"/>
      <c r="F82" s="49"/>
      <c r="G82" s="49"/>
    </row>
    <row r="83" spans="1:7">
      <c r="A83" s="49"/>
      <c r="B83" s="170"/>
      <c r="C83" s="49"/>
      <c r="D83" s="49"/>
      <c r="E83" s="49"/>
      <c r="F83" s="49"/>
      <c r="G83" s="49"/>
    </row>
    <row r="84" spans="1:7">
      <c r="A84" s="49"/>
      <c r="B84" s="170"/>
      <c r="C84" s="49"/>
      <c r="D84" s="49"/>
      <c r="E84" s="49"/>
      <c r="F84" s="49"/>
      <c r="G84" s="49"/>
    </row>
    <row r="85" spans="1:7">
      <c r="A85" s="49"/>
      <c r="B85" s="170"/>
      <c r="C85" s="49"/>
      <c r="D85" s="49"/>
      <c r="E85" s="49"/>
      <c r="F85" s="49"/>
      <c r="G85" s="49"/>
    </row>
    <row r="86" spans="1:7">
      <c r="A86" s="49"/>
      <c r="B86" s="170"/>
      <c r="C86" s="49"/>
      <c r="D86" s="49"/>
      <c r="E86" s="49"/>
      <c r="F86" s="49"/>
      <c r="G86" s="49"/>
    </row>
    <row r="87" spans="1:7">
      <c r="A87" s="49"/>
      <c r="B87" s="170"/>
      <c r="C87" s="49"/>
      <c r="D87" s="49"/>
      <c r="E87" s="49"/>
      <c r="F87" s="49"/>
      <c r="G87" s="49"/>
    </row>
    <row r="88" spans="1:7">
      <c r="A88" s="49"/>
      <c r="B88" s="170"/>
      <c r="C88" s="49"/>
      <c r="D88" s="49"/>
      <c r="E88" s="49"/>
      <c r="F88" s="49"/>
      <c r="G88" s="49"/>
    </row>
    <row r="89" spans="1:7">
      <c r="A89" s="49"/>
      <c r="B89" s="170"/>
      <c r="C89" s="49"/>
      <c r="D89" s="49"/>
      <c r="E89" s="49"/>
      <c r="F89" s="49"/>
      <c r="G89" s="49"/>
    </row>
    <row r="90" spans="1:7">
      <c r="A90" s="49"/>
      <c r="B90" s="170"/>
      <c r="C90" s="49"/>
      <c r="D90" s="49"/>
      <c r="E90" s="49"/>
      <c r="F90" s="49"/>
      <c r="G90" s="49"/>
    </row>
    <row r="91" spans="1:7">
      <c r="A91" s="49"/>
      <c r="B91" s="170"/>
      <c r="C91" s="49"/>
      <c r="D91" s="49"/>
      <c r="E91" s="49"/>
      <c r="F91" s="49"/>
      <c r="G91" s="49"/>
    </row>
    <row r="92" spans="1:7">
      <c r="A92" s="49"/>
      <c r="B92" s="170"/>
      <c r="C92" s="49"/>
      <c r="D92" s="49"/>
      <c r="E92" s="49"/>
      <c r="F92" s="49"/>
      <c r="G92" s="49"/>
    </row>
    <row r="93" spans="1:7">
      <c r="A93" s="49"/>
      <c r="B93" s="170"/>
      <c r="C93" s="49"/>
      <c r="D93" s="49"/>
      <c r="E93" s="49"/>
      <c r="F93" s="49"/>
      <c r="G93" s="49"/>
    </row>
    <row r="94" spans="1:7">
      <c r="A94" s="49"/>
      <c r="B94" s="170"/>
      <c r="C94" s="49"/>
      <c r="D94" s="49"/>
      <c r="E94" s="49"/>
      <c r="F94" s="49"/>
      <c r="G94" s="49"/>
    </row>
    <row r="95" spans="1:7">
      <c r="A95" s="49"/>
      <c r="B95" s="170"/>
      <c r="C95" s="49"/>
      <c r="D95" s="49"/>
      <c r="E95" s="49"/>
      <c r="F95" s="49"/>
      <c r="G95" s="49"/>
    </row>
    <row r="96" spans="1:7">
      <c r="A96" s="49"/>
      <c r="B96" s="170"/>
      <c r="C96" s="49"/>
      <c r="D96" s="49"/>
      <c r="E96" s="49"/>
      <c r="F96" s="49"/>
      <c r="G96" s="49"/>
    </row>
    <row r="97" spans="1:7">
      <c r="A97" s="49"/>
      <c r="B97" s="170"/>
      <c r="C97" s="49"/>
      <c r="D97" s="49"/>
      <c r="E97" s="49"/>
      <c r="F97" s="49"/>
      <c r="G97" s="49"/>
    </row>
    <row r="98" spans="1:7">
      <c r="A98" s="49"/>
      <c r="B98" s="170"/>
      <c r="C98" s="49"/>
      <c r="D98" s="49"/>
      <c r="E98" s="49"/>
      <c r="F98" s="49"/>
      <c r="G98" s="49"/>
    </row>
    <row r="99" spans="1:7">
      <c r="A99" s="49"/>
      <c r="B99" s="170"/>
      <c r="C99" s="49"/>
      <c r="D99" s="49"/>
      <c r="E99" s="49"/>
      <c r="F99" s="49"/>
      <c r="G99" s="49"/>
    </row>
    <row r="100" spans="1:7">
      <c r="A100" s="49"/>
      <c r="B100" s="170"/>
      <c r="C100" s="49"/>
      <c r="D100" s="49"/>
      <c r="E100" s="49"/>
      <c r="F100" s="49"/>
      <c r="G100" s="49"/>
    </row>
    <row r="101" spans="1:7">
      <c r="A101" s="49"/>
      <c r="B101" s="170"/>
      <c r="C101" s="49"/>
      <c r="D101" s="49"/>
      <c r="E101" s="49"/>
      <c r="F101" s="49"/>
      <c r="G101" s="49"/>
    </row>
    <row r="102" spans="1:7">
      <c r="A102" s="49"/>
      <c r="B102" s="170"/>
      <c r="C102" s="49"/>
      <c r="D102" s="49"/>
      <c r="E102" s="49"/>
      <c r="F102" s="49"/>
      <c r="G102" s="49"/>
    </row>
    <row r="103" spans="1:7">
      <c r="A103" s="49"/>
      <c r="B103" s="170"/>
      <c r="C103" s="49"/>
      <c r="D103" s="49"/>
      <c r="E103" s="49"/>
      <c r="F103" s="49"/>
      <c r="G103" s="49"/>
    </row>
    <row r="104" spans="1:7">
      <c r="A104" s="49"/>
      <c r="B104" s="170"/>
      <c r="C104" s="49"/>
      <c r="D104" s="49"/>
      <c r="E104" s="49"/>
      <c r="F104" s="49"/>
      <c r="G104" s="49"/>
    </row>
    <row r="105" spans="1:7">
      <c r="A105" s="49"/>
      <c r="B105" s="170"/>
      <c r="C105" s="49"/>
      <c r="D105" s="49"/>
      <c r="E105" s="49"/>
      <c r="F105" s="49"/>
      <c r="G105" s="49"/>
    </row>
    <row r="106" spans="1:7">
      <c r="A106" s="49"/>
      <c r="B106" s="170"/>
      <c r="C106" s="49"/>
      <c r="D106" s="49"/>
      <c r="E106" s="49"/>
      <c r="F106" s="49"/>
      <c r="G106" s="49"/>
    </row>
    <row r="107" spans="1:7">
      <c r="A107" s="49"/>
      <c r="B107" s="170"/>
      <c r="C107" s="49"/>
      <c r="D107" s="49"/>
      <c r="E107" s="49"/>
      <c r="F107" s="49"/>
      <c r="G107" s="49"/>
    </row>
    <row r="108" spans="1:7">
      <c r="A108" s="49"/>
      <c r="B108" s="170"/>
      <c r="C108" s="49"/>
      <c r="D108" s="49"/>
      <c r="E108" s="49"/>
      <c r="F108" s="49"/>
      <c r="G108" s="49"/>
    </row>
    <row r="109" spans="1:7">
      <c r="A109" s="49"/>
      <c r="B109" s="170"/>
      <c r="C109" s="49"/>
      <c r="D109" s="49"/>
      <c r="E109" s="49"/>
      <c r="F109" s="49"/>
      <c r="G109" s="49"/>
    </row>
    <row r="110" spans="1:7">
      <c r="A110" s="49"/>
      <c r="B110" s="170"/>
      <c r="C110" s="49"/>
      <c r="D110" s="49"/>
      <c r="E110" s="49"/>
      <c r="F110" s="49"/>
      <c r="G110" s="49"/>
    </row>
    <row r="111" spans="1:7">
      <c r="A111" s="49"/>
      <c r="B111" s="170"/>
      <c r="C111" s="49"/>
      <c r="D111" s="49"/>
      <c r="E111" s="49"/>
      <c r="F111" s="49"/>
      <c r="G111" s="49"/>
    </row>
    <row r="112" spans="1:7">
      <c r="A112" s="49"/>
      <c r="B112" s="170"/>
      <c r="C112" s="49"/>
      <c r="D112" s="49"/>
      <c r="E112" s="49"/>
      <c r="F112" s="49"/>
      <c r="G112" s="49"/>
    </row>
    <row r="113" spans="1:7">
      <c r="A113" s="49"/>
      <c r="B113" s="170"/>
      <c r="C113" s="49"/>
      <c r="D113" s="49"/>
      <c r="E113" s="49"/>
      <c r="F113" s="49"/>
      <c r="G113" s="49"/>
    </row>
    <row r="114" spans="1:7">
      <c r="A114" s="49"/>
      <c r="B114" s="170"/>
      <c r="C114" s="49"/>
      <c r="D114" s="49"/>
      <c r="E114" s="49"/>
      <c r="F114" s="49"/>
      <c r="G114" s="49"/>
    </row>
    <row r="115" spans="1:7">
      <c r="A115" s="49"/>
      <c r="B115" s="170"/>
      <c r="C115" s="49"/>
      <c r="D115" s="49"/>
      <c r="E115" s="49"/>
      <c r="F115" s="49"/>
      <c r="G115" s="49"/>
    </row>
    <row r="116" spans="1:7">
      <c r="A116" s="49"/>
      <c r="B116" s="170"/>
      <c r="C116" s="49"/>
      <c r="D116" s="49"/>
      <c r="E116" s="49"/>
      <c r="F116" s="49"/>
      <c r="G116" s="49"/>
    </row>
    <row r="117" spans="1:7">
      <c r="A117" s="49"/>
      <c r="B117" s="170"/>
      <c r="C117" s="49"/>
      <c r="D117" s="49"/>
      <c r="E117" s="49"/>
      <c r="F117" s="49"/>
      <c r="G117" s="49"/>
    </row>
    <row r="118" spans="1:7">
      <c r="A118" s="49"/>
      <c r="B118" s="170"/>
      <c r="C118" s="49"/>
      <c r="D118" s="49"/>
      <c r="E118" s="49"/>
      <c r="F118" s="49"/>
      <c r="G118" s="49"/>
    </row>
    <row r="119" spans="1:7">
      <c r="A119" s="49"/>
      <c r="B119" s="170"/>
      <c r="C119" s="49"/>
      <c r="D119" s="49"/>
      <c r="E119" s="49"/>
      <c r="F119" s="49"/>
      <c r="G119" s="49"/>
    </row>
    <row r="120" spans="1:7">
      <c r="A120" s="49"/>
      <c r="B120" s="170"/>
      <c r="C120" s="49"/>
      <c r="D120" s="49"/>
      <c r="E120" s="49"/>
      <c r="F120" s="49"/>
      <c r="G120" s="49"/>
    </row>
    <row r="121" spans="1:7">
      <c r="A121" s="49"/>
      <c r="B121" s="170"/>
      <c r="C121" s="49"/>
      <c r="D121" s="49"/>
      <c r="E121" s="49"/>
      <c r="F121" s="49"/>
      <c r="G121" s="49"/>
    </row>
    <row r="122" spans="1:7">
      <c r="A122" s="49"/>
      <c r="B122" s="170"/>
      <c r="C122" s="49"/>
      <c r="D122" s="49"/>
      <c r="E122" s="49"/>
      <c r="F122" s="49"/>
      <c r="G122" s="49"/>
    </row>
    <row r="123" spans="1:7">
      <c r="A123" s="49"/>
      <c r="B123" s="170"/>
      <c r="C123" s="49"/>
      <c r="D123" s="49"/>
      <c r="E123" s="49"/>
      <c r="F123" s="49"/>
      <c r="G123" s="49"/>
    </row>
    <row r="124" spans="1:7">
      <c r="A124" s="49"/>
      <c r="B124" s="170"/>
      <c r="C124" s="49"/>
      <c r="D124" s="49"/>
      <c r="E124" s="49"/>
      <c r="F124" s="49"/>
      <c r="G124" s="49"/>
    </row>
    <row r="125" spans="1:7">
      <c r="A125" s="49"/>
      <c r="B125" s="170"/>
      <c r="C125" s="49"/>
      <c r="D125" s="49"/>
      <c r="E125" s="49"/>
      <c r="F125" s="49"/>
      <c r="G125" s="49"/>
    </row>
    <row r="126" spans="1:7">
      <c r="A126" s="49"/>
      <c r="B126" s="170"/>
      <c r="C126" s="49"/>
      <c r="D126" s="49"/>
      <c r="E126" s="49"/>
      <c r="F126" s="49"/>
      <c r="G126" s="49"/>
    </row>
    <row r="127" spans="1:7">
      <c r="A127" s="49"/>
      <c r="B127" s="170"/>
      <c r="C127" s="49"/>
      <c r="D127" s="49"/>
      <c r="E127" s="49"/>
      <c r="F127" s="49"/>
      <c r="G127" s="49"/>
    </row>
    <row r="128" spans="1:7">
      <c r="A128" s="49"/>
      <c r="B128" s="170"/>
      <c r="C128" s="49"/>
      <c r="D128" s="49"/>
      <c r="E128" s="49"/>
      <c r="F128" s="49"/>
      <c r="G128" s="49"/>
    </row>
    <row r="129" spans="1:7">
      <c r="A129" s="49"/>
      <c r="B129" s="170"/>
      <c r="C129" s="49"/>
      <c r="D129" s="49"/>
      <c r="E129" s="49"/>
      <c r="F129" s="49"/>
      <c r="G129" s="49"/>
    </row>
    <row r="130" spans="1:7">
      <c r="A130" s="49"/>
      <c r="B130" s="170"/>
      <c r="C130" s="49"/>
      <c r="D130" s="49"/>
      <c r="E130" s="49"/>
      <c r="F130" s="49"/>
      <c r="G130" s="49"/>
    </row>
    <row r="131" spans="1:7">
      <c r="A131" s="49"/>
      <c r="B131" s="170"/>
      <c r="C131" s="49"/>
      <c r="D131" s="49"/>
      <c r="E131" s="49"/>
      <c r="F131" s="49"/>
      <c r="G131" s="49"/>
    </row>
    <row r="132" spans="1:7">
      <c r="A132" s="49"/>
      <c r="B132" s="170"/>
      <c r="C132" s="49"/>
      <c r="D132" s="49"/>
      <c r="E132" s="49"/>
      <c r="F132" s="49"/>
      <c r="G132" s="49"/>
    </row>
    <row r="133" spans="1:7">
      <c r="A133" s="49"/>
      <c r="B133" s="170"/>
      <c r="C133" s="49"/>
      <c r="D133" s="49"/>
      <c r="E133" s="49"/>
      <c r="F133" s="49"/>
      <c r="G133" s="49"/>
    </row>
    <row r="134" spans="1:7">
      <c r="A134" s="49"/>
      <c r="B134" s="170"/>
      <c r="C134" s="49"/>
      <c r="D134" s="49"/>
      <c r="E134" s="49"/>
      <c r="F134" s="49"/>
      <c r="G134" s="49"/>
    </row>
    <row r="135" spans="1:7">
      <c r="A135" s="49"/>
      <c r="B135" s="170"/>
      <c r="C135" s="49"/>
      <c r="D135" s="49"/>
      <c r="E135" s="49"/>
      <c r="F135" s="49"/>
      <c r="G135" s="49"/>
    </row>
    <row r="136" spans="1:7">
      <c r="A136" s="49"/>
      <c r="B136" s="170"/>
      <c r="C136" s="49"/>
      <c r="D136" s="49"/>
      <c r="E136" s="49"/>
      <c r="F136" s="49"/>
      <c r="G136" s="49"/>
    </row>
    <row r="137" spans="1:7">
      <c r="A137" s="49"/>
      <c r="B137" s="170"/>
      <c r="C137" s="49"/>
      <c r="D137" s="49"/>
      <c r="E137" s="49"/>
      <c r="F137" s="49"/>
      <c r="G137" s="49"/>
    </row>
    <row r="138" spans="1:7">
      <c r="A138" s="49"/>
      <c r="B138" s="170"/>
      <c r="C138" s="49"/>
      <c r="D138" s="49"/>
      <c r="E138" s="49"/>
      <c r="F138" s="49"/>
      <c r="G138" s="49"/>
    </row>
    <row r="139" spans="1:7">
      <c r="A139" s="49"/>
      <c r="B139" s="170"/>
      <c r="C139" s="49"/>
      <c r="D139" s="49"/>
      <c r="E139" s="49"/>
      <c r="F139" s="49"/>
      <c r="G139" s="49"/>
    </row>
    <row r="140" spans="1:7">
      <c r="A140" s="49"/>
      <c r="B140" s="170"/>
      <c r="C140" s="49"/>
      <c r="D140" s="49"/>
      <c r="E140" s="49"/>
      <c r="F140" s="49"/>
      <c r="G140" s="49"/>
    </row>
    <row r="141" spans="1:7">
      <c r="A141" s="49"/>
      <c r="B141" s="170"/>
      <c r="C141" s="49"/>
      <c r="D141" s="49"/>
      <c r="E141" s="49"/>
      <c r="F141" s="49"/>
      <c r="G141" s="49"/>
    </row>
    <row r="142" spans="1:7">
      <c r="A142" s="49"/>
      <c r="B142" s="170"/>
      <c r="C142" s="49"/>
      <c r="D142" s="49"/>
      <c r="E142" s="49"/>
      <c r="F142" s="49"/>
      <c r="G142" s="49"/>
    </row>
    <row r="143" spans="1:7">
      <c r="A143" s="49"/>
      <c r="B143" s="170"/>
      <c r="C143" s="49"/>
      <c r="D143" s="49"/>
      <c r="E143" s="49"/>
      <c r="F143" s="49"/>
      <c r="G143" s="49"/>
    </row>
    <row r="144" spans="1:7">
      <c r="A144" s="49"/>
      <c r="B144" s="170"/>
      <c r="C144" s="49"/>
      <c r="D144" s="49"/>
      <c r="E144" s="49"/>
      <c r="F144" s="49"/>
      <c r="G144" s="49"/>
    </row>
    <row r="145" spans="1:7">
      <c r="A145" s="49"/>
      <c r="B145" s="170"/>
      <c r="C145" s="49"/>
      <c r="D145" s="49"/>
      <c r="E145" s="49"/>
      <c r="F145" s="49"/>
      <c r="G145" s="49"/>
    </row>
    <row r="146" spans="1:7">
      <c r="A146" s="49"/>
      <c r="B146" s="170"/>
      <c r="C146" s="49"/>
      <c r="D146" s="49"/>
      <c r="E146" s="49"/>
      <c r="F146" s="49"/>
      <c r="G146" s="49"/>
    </row>
    <row r="147" spans="1:7">
      <c r="A147" s="49"/>
      <c r="B147" s="170"/>
      <c r="C147" s="49"/>
      <c r="D147" s="49"/>
      <c r="E147" s="49"/>
      <c r="F147" s="49"/>
      <c r="G147" s="49"/>
    </row>
    <row r="148" spans="1:7">
      <c r="A148" s="49"/>
      <c r="B148" s="170"/>
      <c r="C148" s="49"/>
      <c r="D148" s="49"/>
      <c r="E148" s="49"/>
      <c r="F148" s="49"/>
      <c r="G148" s="49"/>
    </row>
    <row r="149" spans="1:7">
      <c r="A149" s="49"/>
      <c r="B149" s="170"/>
      <c r="C149" s="49"/>
      <c r="D149" s="49"/>
      <c r="E149" s="49"/>
      <c r="F149" s="49"/>
      <c r="G149" s="49"/>
    </row>
    <row r="150" spans="1:7">
      <c r="A150" s="49"/>
      <c r="B150" s="170"/>
      <c r="C150" s="49"/>
      <c r="D150" s="49"/>
      <c r="E150" s="49"/>
      <c r="F150" s="49"/>
      <c r="G150" s="49"/>
    </row>
    <row r="151" spans="1:7">
      <c r="A151" s="49"/>
      <c r="B151" s="170"/>
      <c r="C151" s="49"/>
      <c r="D151" s="49"/>
      <c r="E151" s="49"/>
      <c r="F151" s="49"/>
      <c r="G151" s="49"/>
    </row>
    <row r="152" spans="1:7">
      <c r="A152" s="49"/>
      <c r="B152" s="170"/>
      <c r="C152" s="49"/>
      <c r="D152" s="49"/>
      <c r="E152" s="49"/>
      <c r="F152" s="49"/>
      <c r="G152" s="49"/>
    </row>
    <row r="153" spans="1:7">
      <c r="A153" s="49"/>
      <c r="B153" s="170"/>
      <c r="C153" s="49"/>
      <c r="D153" s="49"/>
      <c r="E153" s="49"/>
      <c r="F153" s="49"/>
      <c r="G153" s="49"/>
    </row>
    <row r="154" spans="1:7">
      <c r="A154" s="49"/>
      <c r="B154" s="170"/>
      <c r="C154" s="49"/>
      <c r="D154" s="49"/>
      <c r="E154" s="49"/>
      <c r="F154" s="49"/>
      <c r="G154" s="49"/>
    </row>
    <row r="155" spans="1:7">
      <c r="A155" s="49"/>
      <c r="B155" s="170"/>
      <c r="C155" s="49"/>
      <c r="D155" s="49"/>
      <c r="E155" s="49"/>
      <c r="F155" s="49"/>
      <c r="G155" s="49"/>
    </row>
    <row r="156" spans="1:7">
      <c r="A156" s="49"/>
      <c r="B156" s="170"/>
      <c r="C156" s="49"/>
      <c r="D156" s="49"/>
      <c r="E156" s="49"/>
      <c r="F156" s="49"/>
      <c r="G156" s="49"/>
    </row>
    <row r="157" spans="1:7">
      <c r="A157" s="49"/>
      <c r="B157" s="170"/>
      <c r="C157" s="49"/>
      <c r="D157" s="49"/>
      <c r="E157" s="49"/>
      <c r="F157" s="49"/>
      <c r="G157" s="49"/>
    </row>
    <row r="158" spans="1:7">
      <c r="A158" s="49"/>
      <c r="B158" s="170"/>
      <c r="C158" s="49"/>
      <c r="D158" s="49"/>
      <c r="E158" s="49"/>
      <c r="F158" s="49"/>
      <c r="G158" s="49"/>
    </row>
    <row r="159" spans="1:7">
      <c r="A159" s="49"/>
      <c r="B159" s="170"/>
      <c r="C159" s="49"/>
      <c r="D159" s="49"/>
      <c r="E159" s="49"/>
      <c r="F159" s="49"/>
      <c r="G159" s="49"/>
    </row>
    <row r="160" spans="1:7">
      <c r="A160" s="49"/>
      <c r="B160" s="170"/>
      <c r="C160" s="49"/>
      <c r="D160" s="49"/>
      <c r="E160" s="49"/>
      <c r="F160" s="49"/>
      <c r="G160" s="49"/>
    </row>
    <row r="161" spans="1:7">
      <c r="A161" s="49"/>
      <c r="B161" s="170"/>
      <c r="C161" s="49"/>
      <c r="D161" s="49"/>
      <c r="E161" s="49"/>
      <c r="F161" s="49"/>
      <c r="G161" s="49"/>
    </row>
    <row r="162" spans="1:7">
      <c r="A162" s="49"/>
      <c r="B162" s="170"/>
      <c r="C162" s="49"/>
      <c r="D162" s="49"/>
      <c r="E162" s="49"/>
      <c r="F162" s="49"/>
      <c r="G162" s="49"/>
    </row>
    <row r="163" spans="1:7">
      <c r="A163" s="49"/>
      <c r="B163" s="170"/>
      <c r="C163" s="49"/>
      <c r="D163" s="49"/>
      <c r="E163" s="49"/>
      <c r="F163" s="49"/>
      <c r="G163" s="49"/>
    </row>
    <row r="164" spans="1:7">
      <c r="A164" s="49"/>
      <c r="B164" s="170"/>
      <c r="C164" s="49"/>
      <c r="D164" s="49"/>
      <c r="E164" s="49"/>
      <c r="F164" s="49"/>
      <c r="G164" s="49"/>
    </row>
    <row r="165" spans="1:7">
      <c r="A165" s="49"/>
      <c r="B165" s="170"/>
      <c r="C165" s="49"/>
      <c r="D165" s="49"/>
      <c r="E165" s="49"/>
      <c r="F165" s="49"/>
      <c r="G165" s="49"/>
    </row>
    <row r="166" spans="1:7">
      <c r="A166" s="49"/>
      <c r="B166" s="170"/>
      <c r="C166" s="49"/>
      <c r="D166" s="49"/>
      <c r="E166" s="49"/>
      <c r="F166" s="49"/>
      <c r="G166" s="49"/>
    </row>
    <row r="167" spans="1:7">
      <c r="A167" s="49"/>
      <c r="B167" s="170"/>
      <c r="C167" s="49"/>
      <c r="D167" s="49"/>
      <c r="E167" s="49"/>
      <c r="F167" s="49"/>
      <c r="G167" s="49"/>
    </row>
    <row r="168" spans="1:7">
      <c r="A168" s="49"/>
      <c r="B168" s="170"/>
      <c r="C168" s="49"/>
      <c r="D168" s="49"/>
      <c r="E168" s="49"/>
      <c r="F168" s="49"/>
      <c r="G168" s="49"/>
    </row>
    <row r="169" spans="1:7">
      <c r="A169" s="49"/>
      <c r="B169" s="170"/>
      <c r="C169" s="49"/>
      <c r="D169" s="49"/>
      <c r="E169" s="49"/>
      <c r="F169" s="49"/>
      <c r="G169" s="49"/>
    </row>
    <row r="170" spans="1:7">
      <c r="A170" s="49"/>
      <c r="B170" s="170"/>
      <c r="C170" s="49"/>
      <c r="D170" s="49"/>
      <c r="E170" s="49"/>
      <c r="F170" s="49"/>
      <c r="G170" s="49"/>
    </row>
    <row r="171" spans="1:7">
      <c r="A171" s="49"/>
      <c r="B171" s="170"/>
      <c r="C171" s="49"/>
      <c r="D171" s="49"/>
      <c r="E171" s="49"/>
      <c r="F171" s="49"/>
      <c r="G171" s="49"/>
    </row>
    <row r="172" spans="1:7">
      <c r="A172" s="49"/>
      <c r="B172" s="170"/>
      <c r="C172" s="49"/>
      <c r="D172" s="49"/>
      <c r="E172" s="49"/>
      <c r="F172" s="49"/>
      <c r="G172" s="49"/>
    </row>
    <row r="173" spans="1:7">
      <c r="A173" s="49"/>
      <c r="B173" s="170"/>
      <c r="C173" s="49"/>
      <c r="D173" s="49"/>
      <c r="E173" s="49"/>
      <c r="F173" s="49"/>
      <c r="G173" s="49"/>
    </row>
    <row r="174" spans="1:7">
      <c r="A174" s="49"/>
      <c r="B174" s="170"/>
      <c r="C174" s="49"/>
      <c r="D174" s="49"/>
      <c r="E174" s="49"/>
      <c r="F174" s="49"/>
      <c r="G174" s="49"/>
    </row>
    <row r="175" spans="1:7">
      <c r="A175" s="49"/>
      <c r="B175" s="170"/>
      <c r="C175" s="49"/>
      <c r="D175" s="49"/>
      <c r="E175" s="49"/>
      <c r="F175" s="49"/>
      <c r="G175" s="49"/>
    </row>
    <row r="176" spans="1:7">
      <c r="A176" s="49"/>
      <c r="B176" s="170"/>
      <c r="C176" s="49"/>
      <c r="D176" s="49"/>
      <c r="E176" s="49"/>
      <c r="F176" s="49"/>
      <c r="G176" s="49"/>
    </row>
    <row r="177" spans="1:7">
      <c r="A177" s="49"/>
      <c r="B177" s="170"/>
      <c r="C177" s="49"/>
      <c r="D177" s="49"/>
      <c r="E177" s="49"/>
      <c r="F177" s="49"/>
      <c r="G177" s="49"/>
    </row>
    <row r="178" spans="1:7">
      <c r="A178" s="49"/>
      <c r="B178" s="170"/>
      <c r="C178" s="49"/>
      <c r="D178" s="49"/>
      <c r="E178" s="49"/>
      <c r="F178" s="49"/>
      <c r="G178" s="49"/>
    </row>
    <row r="179" spans="1:7">
      <c r="A179" s="49"/>
      <c r="B179" s="170"/>
      <c r="C179" s="49"/>
      <c r="D179" s="49"/>
      <c r="E179" s="49"/>
      <c r="F179" s="49"/>
      <c r="G179" s="49"/>
    </row>
    <row r="180" spans="1:7">
      <c r="A180" s="49"/>
      <c r="B180" s="170"/>
      <c r="C180" s="49"/>
      <c r="D180" s="49"/>
      <c r="E180" s="49"/>
      <c r="F180" s="49"/>
      <c r="G180" s="49"/>
    </row>
    <row r="181" spans="1:7">
      <c r="A181" s="49"/>
      <c r="B181" s="170"/>
      <c r="C181" s="49"/>
      <c r="D181" s="49"/>
      <c r="E181" s="49"/>
      <c r="F181" s="49"/>
      <c r="G181" s="49"/>
    </row>
    <row r="182" spans="1:7">
      <c r="A182" s="49"/>
      <c r="B182" s="170"/>
      <c r="C182" s="49"/>
      <c r="D182" s="49"/>
      <c r="E182" s="49"/>
      <c r="F182" s="49"/>
      <c r="G182" s="49"/>
    </row>
    <row r="183" spans="1:7">
      <c r="A183" s="49"/>
      <c r="B183" s="170"/>
      <c r="C183" s="49"/>
      <c r="D183" s="49"/>
      <c r="E183" s="49"/>
      <c r="F183" s="49"/>
      <c r="G183" s="49"/>
    </row>
    <row r="184" spans="1:7">
      <c r="A184" s="49"/>
      <c r="B184" s="170"/>
      <c r="C184" s="49"/>
      <c r="D184" s="49"/>
      <c r="E184" s="49"/>
      <c r="F184" s="49"/>
      <c r="G184" s="49"/>
    </row>
    <row r="185" spans="1:7">
      <c r="A185" s="49"/>
      <c r="B185" s="170"/>
      <c r="C185" s="49"/>
      <c r="D185" s="49"/>
      <c r="E185" s="49"/>
      <c r="F185" s="49"/>
      <c r="G185" s="49"/>
    </row>
    <row r="186" spans="1:7">
      <c r="A186" s="49"/>
      <c r="B186" s="170"/>
      <c r="C186" s="49"/>
      <c r="D186" s="49"/>
      <c r="E186" s="49"/>
      <c r="F186" s="49"/>
      <c r="G186" s="49"/>
    </row>
    <row r="187" spans="1:7">
      <c r="A187" s="49"/>
      <c r="B187" s="170"/>
      <c r="C187" s="49"/>
      <c r="D187" s="49"/>
      <c r="E187" s="49"/>
      <c r="F187" s="49"/>
      <c r="G187" s="49"/>
    </row>
    <row r="188" spans="1:7">
      <c r="A188" s="49"/>
      <c r="B188" s="170"/>
      <c r="C188" s="49"/>
      <c r="D188" s="49"/>
      <c r="E188" s="49"/>
      <c r="F188" s="49"/>
      <c r="G188" s="49"/>
    </row>
    <row r="189" spans="1:7">
      <c r="A189" s="49"/>
      <c r="B189" s="170"/>
      <c r="C189" s="49"/>
      <c r="D189" s="49"/>
      <c r="E189" s="49"/>
      <c r="F189" s="49"/>
      <c r="G189" s="49"/>
    </row>
    <row r="190" spans="1:7">
      <c r="A190" s="49"/>
      <c r="B190" s="170"/>
      <c r="C190" s="49"/>
      <c r="D190" s="49"/>
      <c r="E190" s="49"/>
      <c r="F190" s="49"/>
      <c r="G190" s="49"/>
    </row>
    <row r="191" spans="1:7">
      <c r="A191" s="49"/>
      <c r="B191" s="170"/>
      <c r="C191" s="49"/>
      <c r="D191" s="49"/>
      <c r="E191" s="49"/>
      <c r="F191" s="49"/>
      <c r="G191" s="49"/>
    </row>
    <row r="192" spans="1:7">
      <c r="A192" s="49"/>
      <c r="B192" s="170"/>
      <c r="C192" s="49"/>
      <c r="D192" s="49"/>
      <c r="E192" s="49"/>
      <c r="F192" s="49"/>
      <c r="G192" s="49"/>
    </row>
    <row r="193" spans="1:7">
      <c r="A193" s="49"/>
      <c r="B193" s="170"/>
      <c r="C193" s="49"/>
      <c r="D193" s="49"/>
      <c r="E193" s="49"/>
      <c r="F193" s="49"/>
      <c r="G193" s="49"/>
    </row>
    <row r="194" spans="1:7">
      <c r="A194" s="49"/>
      <c r="B194" s="170"/>
      <c r="C194" s="49"/>
      <c r="D194" s="49"/>
      <c r="E194" s="49"/>
      <c r="F194" s="49"/>
      <c r="G194" s="49"/>
    </row>
    <row r="195" spans="1:7">
      <c r="A195" s="49"/>
      <c r="B195" s="170"/>
      <c r="C195" s="49"/>
      <c r="D195" s="49"/>
      <c r="E195" s="49"/>
      <c r="F195" s="49"/>
      <c r="G195" s="49"/>
    </row>
    <row r="196" spans="1:7">
      <c r="A196" s="49"/>
      <c r="B196" s="170"/>
      <c r="C196" s="49"/>
      <c r="D196" s="49"/>
      <c r="E196" s="49"/>
      <c r="F196" s="49"/>
      <c r="G196" s="49"/>
    </row>
    <row r="197" spans="1:7">
      <c r="A197" s="49"/>
      <c r="B197" s="170"/>
      <c r="C197" s="49"/>
      <c r="D197" s="49"/>
      <c r="E197" s="49"/>
      <c r="F197" s="49"/>
      <c r="G197" s="49"/>
    </row>
    <row r="198" spans="1:7">
      <c r="A198" s="49"/>
      <c r="B198" s="170"/>
      <c r="C198" s="49"/>
      <c r="D198" s="49"/>
      <c r="E198" s="49"/>
      <c r="F198" s="49"/>
      <c r="G198" s="49"/>
    </row>
    <row r="199" spans="1:7">
      <c r="A199" s="49"/>
      <c r="B199" s="170"/>
      <c r="C199" s="49"/>
      <c r="D199" s="49"/>
      <c r="E199" s="49"/>
      <c r="F199" s="49"/>
      <c r="G199" s="49"/>
    </row>
    <row r="200" spans="1:7">
      <c r="A200" s="49"/>
      <c r="B200" s="170"/>
      <c r="C200" s="49"/>
      <c r="D200" s="49"/>
      <c r="E200" s="49"/>
      <c r="F200" s="49"/>
      <c r="G200" s="49"/>
    </row>
    <row r="201" spans="1:7">
      <c r="A201" s="49"/>
      <c r="B201" s="170"/>
      <c r="C201" s="49"/>
      <c r="D201" s="49"/>
      <c r="E201" s="49"/>
      <c r="F201" s="49"/>
      <c r="G201" s="49"/>
    </row>
    <row r="202" spans="1:7">
      <c r="A202" s="49"/>
      <c r="B202" s="170"/>
      <c r="C202" s="49"/>
      <c r="D202" s="49"/>
      <c r="E202" s="49"/>
      <c r="F202" s="49"/>
      <c r="G202" s="49"/>
    </row>
    <row r="203" spans="1:7">
      <c r="A203" s="49"/>
      <c r="B203" s="170"/>
      <c r="C203" s="49"/>
      <c r="D203" s="49"/>
      <c r="E203" s="49"/>
      <c r="F203" s="49"/>
      <c r="G203" s="49"/>
    </row>
    <row r="204" spans="1:7">
      <c r="A204" s="49"/>
      <c r="B204" s="170"/>
      <c r="C204" s="49"/>
      <c r="D204" s="49"/>
      <c r="E204" s="49"/>
      <c r="F204" s="49"/>
      <c r="G204" s="49"/>
    </row>
    <row r="205" spans="1:7">
      <c r="A205" s="49"/>
      <c r="B205" s="170"/>
      <c r="C205" s="49"/>
      <c r="D205" s="49"/>
      <c r="E205" s="49"/>
      <c r="F205" s="49"/>
      <c r="G205" s="49"/>
    </row>
    <row r="206" spans="1:7">
      <c r="A206" s="49"/>
      <c r="B206" s="170"/>
      <c r="C206" s="49"/>
      <c r="D206" s="49"/>
      <c r="E206" s="49"/>
      <c r="F206" s="49"/>
      <c r="G206" s="49"/>
    </row>
    <row r="207" spans="1:7">
      <c r="A207" s="49"/>
      <c r="B207" s="170"/>
      <c r="C207" s="49"/>
      <c r="D207" s="49"/>
      <c r="E207" s="49"/>
      <c r="F207" s="49"/>
      <c r="G207" s="49"/>
    </row>
    <row r="208" spans="1:7">
      <c r="A208" s="49"/>
      <c r="B208" s="170"/>
      <c r="C208" s="49"/>
      <c r="D208" s="49"/>
      <c r="E208" s="49"/>
      <c r="F208" s="49"/>
      <c r="G208" s="49"/>
    </row>
    <row r="209" spans="1:7">
      <c r="A209" s="49"/>
      <c r="B209" s="170"/>
      <c r="C209" s="49"/>
      <c r="D209" s="49"/>
      <c r="E209" s="49"/>
      <c r="F209" s="49"/>
      <c r="G209" s="49"/>
    </row>
    <row r="210" spans="1:7">
      <c r="A210" s="49"/>
      <c r="B210" s="170"/>
      <c r="C210" s="49"/>
      <c r="D210" s="49"/>
      <c r="E210" s="49"/>
      <c r="F210" s="49"/>
      <c r="G210" s="49"/>
    </row>
    <row r="211" spans="1:7">
      <c r="A211" s="49"/>
      <c r="B211" s="170"/>
      <c r="C211" s="49"/>
      <c r="D211" s="49"/>
      <c r="E211" s="49"/>
      <c r="F211" s="49"/>
      <c r="G211" s="49"/>
    </row>
    <row r="212" spans="1:7">
      <c r="A212" s="49"/>
      <c r="B212" s="170"/>
      <c r="C212" s="49"/>
      <c r="D212" s="49"/>
      <c r="E212" s="49"/>
      <c r="F212" s="49"/>
      <c r="G212" s="49"/>
    </row>
    <row r="213" spans="1:7">
      <c r="A213" s="49"/>
      <c r="B213" s="170"/>
      <c r="C213" s="49"/>
      <c r="D213" s="49"/>
      <c r="E213" s="49"/>
      <c r="F213" s="49"/>
      <c r="G213" s="49"/>
    </row>
    <row r="214" spans="1:7">
      <c r="A214" s="49"/>
      <c r="B214" s="170"/>
      <c r="C214" s="49"/>
      <c r="D214" s="49"/>
      <c r="E214" s="49"/>
      <c r="F214" s="49"/>
      <c r="G214" s="49"/>
    </row>
    <row r="215" spans="1:7">
      <c r="A215" s="49"/>
      <c r="B215" s="170"/>
      <c r="C215" s="49"/>
      <c r="D215" s="49"/>
      <c r="E215" s="49"/>
      <c r="F215" s="49"/>
      <c r="G215" s="49"/>
    </row>
    <row r="216" spans="1:7">
      <c r="A216" s="49"/>
      <c r="B216" s="170"/>
      <c r="C216" s="49"/>
      <c r="D216" s="49"/>
      <c r="E216" s="49"/>
      <c r="F216" s="49"/>
      <c r="G216" s="49"/>
    </row>
    <row r="217" spans="1:7">
      <c r="A217" s="49"/>
      <c r="B217" s="170"/>
      <c r="C217" s="49"/>
      <c r="D217" s="49"/>
      <c r="E217" s="49"/>
      <c r="F217" s="49"/>
      <c r="G217" s="49"/>
    </row>
    <row r="218" spans="1:7">
      <c r="A218" s="49"/>
      <c r="B218" s="170"/>
      <c r="C218" s="49"/>
      <c r="D218" s="49"/>
      <c r="E218" s="49"/>
      <c r="F218" s="49"/>
      <c r="G218" s="49"/>
    </row>
    <row r="219" spans="1:7">
      <c r="A219" s="49"/>
      <c r="B219" s="170"/>
      <c r="C219" s="49"/>
      <c r="D219" s="49"/>
      <c r="E219" s="49"/>
      <c r="F219" s="49"/>
      <c r="G219" s="49"/>
    </row>
    <row r="220" spans="1:7">
      <c r="A220" s="49"/>
      <c r="B220" s="170"/>
      <c r="C220" s="49"/>
      <c r="D220" s="49"/>
      <c r="E220" s="49"/>
      <c r="F220" s="49"/>
      <c r="G220" s="49"/>
    </row>
    <row r="221" spans="1:7">
      <c r="A221" s="49"/>
      <c r="B221" s="170"/>
      <c r="C221" s="49"/>
      <c r="D221" s="49"/>
      <c r="E221" s="49"/>
      <c r="F221" s="49"/>
      <c r="G221" s="49"/>
    </row>
    <row r="222" spans="1:7">
      <c r="A222" s="49"/>
      <c r="B222" s="170"/>
      <c r="C222" s="49"/>
      <c r="D222" s="49"/>
      <c r="E222" s="49"/>
      <c r="F222" s="49"/>
      <c r="G222" s="49"/>
    </row>
    <row r="223" spans="1:7">
      <c r="A223" s="49"/>
      <c r="B223" s="170"/>
      <c r="C223" s="49"/>
      <c r="D223" s="49"/>
      <c r="E223" s="49"/>
      <c r="F223" s="49"/>
      <c r="G223" s="49"/>
    </row>
    <row r="224" spans="1:7">
      <c r="A224" s="49"/>
      <c r="B224" s="170"/>
      <c r="C224" s="49"/>
      <c r="D224" s="49"/>
      <c r="E224" s="49"/>
      <c r="F224" s="49"/>
      <c r="G224" s="49"/>
    </row>
    <row r="225" spans="1:7">
      <c r="A225" s="49"/>
      <c r="B225" s="170"/>
      <c r="C225" s="49"/>
      <c r="D225" s="49"/>
      <c r="E225" s="49"/>
      <c r="F225" s="49"/>
      <c r="G225" s="49"/>
    </row>
    <row r="226" spans="1:7">
      <c r="A226" s="49"/>
      <c r="B226" s="170"/>
      <c r="C226" s="49"/>
      <c r="D226" s="49"/>
      <c r="E226" s="49"/>
      <c r="F226" s="49"/>
      <c r="G226" s="49"/>
    </row>
    <row r="227" spans="1:7">
      <c r="A227" s="49"/>
      <c r="B227" s="170"/>
      <c r="C227" s="49"/>
      <c r="D227" s="49"/>
      <c r="E227" s="49"/>
      <c r="F227" s="49"/>
      <c r="G227" s="49"/>
    </row>
    <row r="228" spans="1:7">
      <c r="A228" s="49"/>
      <c r="B228" s="170"/>
      <c r="C228" s="49"/>
      <c r="D228" s="49"/>
      <c r="E228" s="49"/>
      <c r="F228" s="49"/>
      <c r="G228" s="49"/>
    </row>
    <row r="229" spans="1:7">
      <c r="A229" s="49"/>
      <c r="B229" s="170"/>
      <c r="C229" s="49"/>
      <c r="D229" s="49"/>
      <c r="E229" s="49"/>
      <c r="F229" s="49"/>
      <c r="G229" s="49"/>
    </row>
    <row r="230" spans="1:7">
      <c r="A230" s="49"/>
      <c r="B230" s="170"/>
      <c r="C230" s="49"/>
      <c r="D230" s="49"/>
      <c r="E230" s="49"/>
      <c r="F230" s="49"/>
      <c r="G230" s="49"/>
    </row>
    <row r="231" spans="1:7">
      <c r="A231" s="49"/>
      <c r="B231" s="170"/>
      <c r="C231" s="49"/>
      <c r="D231" s="49"/>
      <c r="E231" s="49"/>
      <c r="F231" s="49"/>
      <c r="G231" s="49"/>
    </row>
    <row r="232" spans="1:7">
      <c r="A232" s="49"/>
      <c r="B232" s="170"/>
      <c r="C232" s="49"/>
      <c r="D232" s="49"/>
      <c r="E232" s="49"/>
      <c r="F232" s="49"/>
      <c r="G232" s="49"/>
    </row>
    <row r="233" spans="1:7">
      <c r="A233" s="49"/>
      <c r="B233" s="170"/>
      <c r="C233" s="49"/>
      <c r="D233" s="49"/>
      <c r="E233" s="49"/>
      <c r="F233" s="49"/>
      <c r="G233" s="49"/>
    </row>
    <row r="234" spans="1:7">
      <c r="A234" s="49"/>
      <c r="B234" s="170"/>
      <c r="C234" s="49"/>
      <c r="D234" s="49"/>
      <c r="E234" s="49"/>
      <c r="F234" s="49"/>
      <c r="G234" s="49"/>
    </row>
    <row r="235" spans="1:7">
      <c r="A235" s="49"/>
      <c r="B235" s="170"/>
      <c r="C235" s="49"/>
      <c r="D235" s="49"/>
      <c r="E235" s="49"/>
      <c r="F235" s="49"/>
      <c r="G235" s="49"/>
    </row>
    <row r="236" spans="1:7">
      <c r="A236" s="49"/>
      <c r="B236" s="170"/>
      <c r="C236" s="49"/>
      <c r="D236" s="49"/>
      <c r="E236" s="49"/>
      <c r="F236" s="49"/>
      <c r="G236" s="49"/>
    </row>
    <row r="237" spans="1:7">
      <c r="A237" s="49"/>
      <c r="B237" s="170"/>
      <c r="C237" s="49"/>
      <c r="D237" s="49"/>
      <c r="E237" s="49"/>
      <c r="F237" s="49"/>
      <c r="G237" s="49"/>
    </row>
    <row r="238" spans="1:7">
      <c r="A238" s="49"/>
      <c r="B238" s="170"/>
      <c r="C238" s="49"/>
      <c r="D238" s="49"/>
      <c r="E238" s="49"/>
      <c r="F238" s="49"/>
      <c r="G238" s="49"/>
    </row>
    <row r="239" spans="1:7">
      <c r="A239" s="49"/>
      <c r="B239" s="170"/>
      <c r="C239" s="49"/>
      <c r="D239" s="49"/>
      <c r="E239" s="49"/>
      <c r="F239" s="49"/>
      <c r="G239" s="49"/>
    </row>
    <row r="240" spans="1:7">
      <c r="A240" s="49"/>
      <c r="B240" s="170"/>
      <c r="C240" s="49"/>
      <c r="D240" s="49"/>
      <c r="E240" s="49"/>
      <c r="F240" s="49"/>
      <c r="G240" s="49"/>
    </row>
    <row r="241" spans="1:7">
      <c r="A241" s="49"/>
      <c r="B241" s="170"/>
      <c r="C241" s="49"/>
      <c r="D241" s="49"/>
      <c r="E241" s="49"/>
      <c r="F241" s="49"/>
      <c r="G241" s="49"/>
    </row>
    <row r="242" spans="1:7">
      <c r="A242" s="49"/>
      <c r="B242" s="170"/>
      <c r="C242" s="49"/>
      <c r="D242" s="49"/>
      <c r="E242" s="49"/>
      <c r="F242" s="49"/>
      <c r="G242" s="49"/>
    </row>
    <row r="243" spans="1:7">
      <c r="A243" s="49"/>
      <c r="B243" s="170"/>
      <c r="C243" s="49"/>
      <c r="D243" s="49"/>
      <c r="E243" s="49"/>
      <c r="F243" s="49"/>
      <c r="G243" s="49"/>
    </row>
    <row r="244" spans="1:7">
      <c r="A244" s="49"/>
      <c r="B244" s="170"/>
      <c r="C244" s="49"/>
      <c r="D244" s="49"/>
      <c r="E244" s="49"/>
      <c r="F244" s="49"/>
      <c r="G244" s="49"/>
    </row>
    <row r="245" spans="1:7">
      <c r="A245" s="49"/>
      <c r="B245" s="170"/>
      <c r="C245" s="49"/>
      <c r="D245" s="49"/>
      <c r="E245" s="49"/>
      <c r="F245" s="49"/>
      <c r="G245" s="49"/>
    </row>
    <row r="246" spans="1:7">
      <c r="A246" s="49"/>
      <c r="B246" s="170"/>
      <c r="C246" s="49"/>
      <c r="D246" s="49"/>
      <c r="E246" s="49"/>
      <c r="F246" s="49"/>
      <c r="G246" s="49"/>
    </row>
    <row r="247" spans="1:7">
      <c r="A247" s="49"/>
      <c r="B247" s="170"/>
      <c r="C247" s="49"/>
      <c r="D247" s="49"/>
      <c r="E247" s="49"/>
      <c r="F247" s="49"/>
      <c r="G247" s="49"/>
    </row>
    <row r="248" spans="1:7">
      <c r="A248" s="49"/>
      <c r="B248" s="170"/>
      <c r="C248" s="49"/>
      <c r="D248" s="49"/>
      <c r="E248" s="49"/>
      <c r="F248" s="49"/>
      <c r="G248" s="49"/>
    </row>
    <row r="249" spans="1:7">
      <c r="A249" s="49"/>
      <c r="B249" s="170"/>
      <c r="C249" s="49"/>
      <c r="D249" s="49"/>
      <c r="E249" s="49"/>
      <c r="F249" s="49"/>
      <c r="G249" s="49"/>
    </row>
    <row r="250" spans="1:7">
      <c r="A250" s="49"/>
      <c r="B250" s="170"/>
      <c r="C250" s="49"/>
      <c r="D250" s="49"/>
      <c r="E250" s="49"/>
      <c r="F250" s="49"/>
      <c r="G250" s="49"/>
    </row>
    <row r="251" spans="1:7">
      <c r="A251" s="49"/>
      <c r="B251" s="170"/>
      <c r="C251" s="49"/>
      <c r="D251" s="49"/>
      <c r="E251" s="49"/>
      <c r="F251" s="49"/>
      <c r="G251" s="49"/>
    </row>
    <row r="252" spans="1:7">
      <c r="A252" s="49"/>
      <c r="B252" s="170"/>
      <c r="C252" s="49"/>
      <c r="D252" s="49"/>
      <c r="E252" s="49"/>
      <c r="F252" s="49"/>
      <c r="G252" s="49"/>
    </row>
    <row r="253" spans="1:7">
      <c r="A253" s="49"/>
      <c r="B253" s="170"/>
      <c r="C253" s="49"/>
      <c r="D253" s="49"/>
      <c r="E253" s="49"/>
      <c r="F253" s="49"/>
      <c r="G253" s="49"/>
    </row>
    <row r="254" spans="1:7">
      <c r="A254" s="49"/>
      <c r="B254" s="170"/>
      <c r="C254" s="49"/>
      <c r="D254" s="49"/>
      <c r="E254" s="49"/>
      <c r="F254" s="49"/>
      <c r="G254" s="49"/>
    </row>
    <row r="255" spans="1:7">
      <c r="A255" s="49"/>
      <c r="B255" s="170"/>
      <c r="C255" s="49"/>
      <c r="D255" s="49"/>
      <c r="E255" s="49"/>
      <c r="F255" s="49"/>
      <c r="G255" s="49"/>
    </row>
    <row r="256" spans="1:7">
      <c r="A256" s="49"/>
      <c r="B256" s="170"/>
      <c r="C256" s="49"/>
      <c r="D256" s="49"/>
      <c r="E256" s="49"/>
      <c r="F256" s="49"/>
      <c r="G256" s="49"/>
    </row>
    <row r="257" spans="1:7">
      <c r="A257" s="49"/>
      <c r="B257" s="170"/>
      <c r="C257" s="49"/>
      <c r="D257" s="49"/>
      <c r="E257" s="49"/>
      <c r="F257" s="49"/>
      <c r="G257" s="49"/>
    </row>
    <row r="258" spans="1:7">
      <c r="A258" s="49"/>
      <c r="B258" s="170"/>
      <c r="C258" s="49"/>
      <c r="D258" s="49"/>
      <c r="E258" s="49"/>
      <c r="F258" s="49"/>
      <c r="G258" s="49"/>
    </row>
    <row r="259" spans="1:7">
      <c r="A259" s="49"/>
      <c r="B259" s="170"/>
      <c r="C259" s="49"/>
      <c r="D259" s="49"/>
      <c r="E259" s="49"/>
      <c r="F259" s="49"/>
      <c r="G259" s="49"/>
    </row>
    <row r="260" spans="1:7">
      <c r="A260" s="49"/>
      <c r="B260" s="170"/>
      <c r="C260" s="49"/>
      <c r="D260" s="49"/>
      <c r="E260" s="49"/>
      <c r="F260" s="49"/>
      <c r="G260" s="49"/>
    </row>
    <row r="261" spans="1:7">
      <c r="A261" s="49"/>
      <c r="B261" s="170"/>
      <c r="C261" s="49"/>
      <c r="D261" s="49"/>
      <c r="E261" s="49"/>
      <c r="F261" s="49"/>
      <c r="G261" s="49"/>
    </row>
    <row r="262" spans="1:7">
      <c r="A262" s="49"/>
      <c r="B262" s="170"/>
      <c r="C262" s="49"/>
      <c r="D262" s="49"/>
      <c r="E262" s="49"/>
      <c r="F262" s="49"/>
      <c r="G262" s="49"/>
    </row>
    <row r="263" spans="1:7">
      <c r="A263" s="49"/>
      <c r="B263" s="170"/>
      <c r="C263" s="49"/>
      <c r="D263" s="49"/>
      <c r="E263" s="49"/>
      <c r="F263" s="49"/>
      <c r="G263" s="49"/>
    </row>
    <row r="264" spans="1:7">
      <c r="A264" s="49"/>
      <c r="B264" s="170"/>
      <c r="C264" s="49"/>
      <c r="D264" s="49"/>
      <c r="E264" s="49"/>
      <c r="F264" s="49"/>
      <c r="G264" s="49"/>
    </row>
    <row r="265" spans="1:7">
      <c r="A265" s="49"/>
      <c r="B265" s="170"/>
      <c r="C265" s="49"/>
      <c r="D265" s="49"/>
      <c r="E265" s="49"/>
      <c r="F265" s="49"/>
      <c r="G265" s="49"/>
    </row>
    <row r="266" spans="1:7">
      <c r="A266" s="49"/>
      <c r="B266" s="170"/>
      <c r="C266" s="49"/>
      <c r="D266" s="49"/>
      <c r="E266" s="49"/>
      <c r="F266" s="49"/>
      <c r="G266" s="49"/>
    </row>
    <row r="267" spans="1:7">
      <c r="A267" s="49"/>
      <c r="B267" s="170"/>
      <c r="C267" s="49"/>
      <c r="D267" s="49"/>
      <c r="E267" s="49"/>
      <c r="F267" s="49"/>
      <c r="G267" s="49"/>
    </row>
    <row r="268" spans="1:7">
      <c r="A268" s="49"/>
      <c r="B268" s="170"/>
      <c r="C268" s="49"/>
      <c r="D268" s="49"/>
      <c r="E268" s="49"/>
      <c r="F268" s="49"/>
      <c r="G268" s="49"/>
    </row>
    <row r="269" spans="1:7">
      <c r="A269" s="49"/>
      <c r="B269" s="170"/>
      <c r="C269" s="49"/>
      <c r="D269" s="49"/>
      <c r="E269" s="49"/>
      <c r="F269" s="49"/>
      <c r="G269" s="49"/>
    </row>
    <row r="270" spans="1:7">
      <c r="A270" s="49"/>
      <c r="B270" s="170"/>
      <c r="C270" s="49"/>
      <c r="D270" s="49"/>
      <c r="E270" s="49"/>
      <c r="F270" s="49"/>
      <c r="G270" s="49"/>
    </row>
    <row r="271" spans="1:7">
      <c r="A271" s="49"/>
      <c r="B271" s="170"/>
      <c r="C271" s="49"/>
      <c r="D271" s="49"/>
      <c r="E271" s="49"/>
      <c r="F271" s="49"/>
      <c r="G271" s="49"/>
    </row>
    <row r="272" spans="1:7">
      <c r="A272" s="49"/>
      <c r="B272" s="170"/>
      <c r="C272" s="49"/>
      <c r="D272" s="49"/>
      <c r="E272" s="49"/>
      <c r="F272" s="49"/>
      <c r="G272" s="49"/>
    </row>
    <row r="273" spans="1:7">
      <c r="A273" s="49"/>
      <c r="B273" s="170"/>
      <c r="C273" s="49"/>
      <c r="D273" s="49"/>
      <c r="E273" s="49"/>
      <c r="F273" s="49"/>
      <c r="G273" s="49"/>
    </row>
    <row r="274" spans="1:7">
      <c r="A274" s="49"/>
      <c r="B274" s="170"/>
      <c r="C274" s="49"/>
      <c r="D274" s="49"/>
      <c r="E274" s="49"/>
      <c r="F274" s="49"/>
      <c r="G274" s="49"/>
    </row>
    <row r="275" spans="1:7">
      <c r="A275" s="49"/>
      <c r="B275" s="170"/>
      <c r="C275" s="49"/>
      <c r="D275" s="49"/>
      <c r="E275" s="49"/>
      <c r="F275" s="49"/>
      <c r="G275" s="49"/>
    </row>
    <row r="276" spans="1:7">
      <c r="A276" s="49"/>
      <c r="B276" s="170"/>
      <c r="C276" s="49"/>
      <c r="D276" s="49"/>
      <c r="E276" s="49"/>
      <c r="F276" s="49"/>
      <c r="G276" s="49"/>
    </row>
    <row r="277" spans="1:7">
      <c r="A277" s="49"/>
      <c r="B277" s="170"/>
      <c r="C277" s="49"/>
      <c r="D277" s="49"/>
      <c r="E277" s="49"/>
      <c r="F277" s="49"/>
      <c r="G277" s="49"/>
    </row>
    <row r="278" spans="1:7">
      <c r="A278" s="49"/>
      <c r="B278" s="170"/>
      <c r="C278" s="49"/>
      <c r="D278" s="49"/>
      <c r="E278" s="49"/>
      <c r="F278" s="49"/>
      <c r="G278" s="49"/>
    </row>
    <row r="279" spans="1:7">
      <c r="B279" s="170"/>
      <c r="C279" s="49"/>
      <c r="D279" s="49"/>
      <c r="E279" s="49"/>
      <c r="F279" s="49"/>
      <c r="G279" s="49"/>
    </row>
    <row r="280" spans="1:7">
      <c r="B280" s="170"/>
      <c r="C280" s="49"/>
      <c r="D280" s="49"/>
      <c r="E280" s="49"/>
      <c r="F280" s="49"/>
      <c r="G280" s="49"/>
    </row>
    <row r="281" spans="1:7">
      <c r="B281" s="170"/>
      <c r="C281" s="49"/>
      <c r="D281" s="49"/>
      <c r="E281" s="49"/>
      <c r="F281" s="49"/>
      <c r="G281" s="49"/>
    </row>
    <row r="282" spans="1:7">
      <c r="B282" s="170"/>
      <c r="C282" s="49"/>
      <c r="D282" s="49"/>
      <c r="E282" s="49"/>
      <c r="F282" s="49"/>
      <c r="G282" s="49"/>
    </row>
    <row r="283" spans="1:7">
      <c r="B283" s="170"/>
      <c r="C283" s="49"/>
      <c r="D283" s="49"/>
      <c r="E283" s="49"/>
      <c r="F283" s="49"/>
      <c r="G283" s="49"/>
    </row>
    <row r="284" spans="1:7">
      <c r="B284" s="170"/>
      <c r="C284" s="49"/>
      <c r="D284" s="49"/>
      <c r="E284" s="49"/>
      <c r="F284" s="49"/>
      <c r="G284" s="49"/>
    </row>
    <row r="285" spans="1:7">
      <c r="B285" s="170"/>
      <c r="C285" s="49"/>
      <c r="D285" s="49"/>
      <c r="E285" s="49"/>
      <c r="F285" s="49"/>
      <c r="G285" s="49"/>
    </row>
    <row r="286" spans="1:7">
      <c r="B286" s="170"/>
      <c r="C286" s="49"/>
      <c r="D286" s="49"/>
      <c r="E286" s="49"/>
      <c r="F286" s="49"/>
      <c r="G286" s="49"/>
    </row>
    <row r="287" spans="1:7">
      <c r="B287" s="170"/>
      <c r="C287" s="49"/>
      <c r="D287" s="49"/>
      <c r="E287" s="49"/>
      <c r="F287" s="49"/>
      <c r="G287" s="49"/>
    </row>
    <row r="288" spans="1:7">
      <c r="B288" s="170"/>
      <c r="C288" s="49"/>
      <c r="D288" s="49"/>
      <c r="E288" s="49"/>
      <c r="F288" s="49"/>
      <c r="G288" s="49"/>
    </row>
    <row r="289" spans="2:7">
      <c r="B289" s="170"/>
      <c r="C289" s="49"/>
      <c r="D289" s="49"/>
      <c r="E289" s="49"/>
      <c r="F289" s="49"/>
      <c r="G289" s="49"/>
    </row>
    <row r="290" spans="2:7">
      <c r="B290" s="170"/>
      <c r="C290" s="49"/>
      <c r="D290" s="49"/>
      <c r="E290" s="49"/>
      <c r="F290" s="49"/>
      <c r="G290" s="49"/>
    </row>
    <row r="291" spans="2:7">
      <c r="B291" s="170"/>
      <c r="C291" s="49"/>
      <c r="D291" s="49"/>
      <c r="E291" s="49"/>
      <c r="F291" s="49"/>
      <c r="G291" s="49"/>
    </row>
    <row r="292" spans="2:7">
      <c r="B292" s="170"/>
      <c r="C292" s="49"/>
      <c r="D292" s="49"/>
      <c r="E292" s="49"/>
      <c r="F292" s="49"/>
      <c r="G292" s="49"/>
    </row>
    <row r="293" spans="2:7">
      <c r="B293" s="170"/>
      <c r="C293" s="49"/>
      <c r="D293" s="49"/>
      <c r="E293" s="49"/>
      <c r="F293" s="49"/>
      <c r="G293" s="49"/>
    </row>
    <row r="294" spans="2:7">
      <c r="B294" s="170"/>
      <c r="C294" s="49"/>
      <c r="D294" s="49"/>
      <c r="E294" s="49"/>
      <c r="F294" s="49"/>
      <c r="G294" s="49"/>
    </row>
    <row r="295" spans="2:7">
      <c r="B295" s="170"/>
      <c r="C295" s="49"/>
      <c r="D295" s="49"/>
      <c r="E295" s="49"/>
      <c r="F295" s="49"/>
      <c r="G295" s="49"/>
    </row>
    <row r="296" spans="2:7">
      <c r="B296" s="170"/>
      <c r="C296" s="49"/>
      <c r="D296" s="49"/>
      <c r="E296" s="49"/>
      <c r="F296" s="49"/>
      <c r="G296" s="49"/>
    </row>
    <row r="297" spans="2:7">
      <c r="B297" s="170"/>
      <c r="C297" s="49"/>
      <c r="D297" s="49"/>
      <c r="E297" s="49"/>
      <c r="F297" s="49"/>
      <c r="G297" s="49"/>
    </row>
    <row r="298" spans="2:7">
      <c r="B298" s="170"/>
      <c r="C298" s="49"/>
      <c r="D298" s="49"/>
      <c r="E298" s="49"/>
      <c r="F298" s="49"/>
      <c r="G298" s="49"/>
    </row>
    <row r="299" spans="2:7">
      <c r="B299" s="170"/>
      <c r="C299" s="49"/>
      <c r="D299" s="49"/>
      <c r="E299" s="49"/>
      <c r="F299" s="49"/>
      <c r="G299" s="49"/>
    </row>
    <row r="300" spans="2:7">
      <c r="B300" s="170"/>
      <c r="C300" s="49"/>
      <c r="D300" s="49"/>
      <c r="E300" s="49"/>
      <c r="F300" s="49"/>
      <c r="G300" s="49"/>
    </row>
    <row r="301" spans="2:7">
      <c r="B301" s="170"/>
      <c r="C301" s="49"/>
      <c r="D301" s="49"/>
      <c r="E301" s="49"/>
      <c r="F301" s="49"/>
      <c r="G301" s="49"/>
    </row>
    <row r="302" spans="2:7">
      <c r="B302" s="170"/>
      <c r="C302" s="49"/>
      <c r="D302" s="49"/>
      <c r="E302" s="49"/>
      <c r="F302" s="49"/>
      <c r="G302" s="49"/>
    </row>
    <row r="303" spans="2:7">
      <c r="B303" s="170"/>
      <c r="C303" s="49"/>
      <c r="D303" s="49"/>
      <c r="E303" s="49"/>
      <c r="F303" s="49"/>
      <c r="G303" s="49"/>
    </row>
    <row r="304" spans="2:7">
      <c r="B304" s="170"/>
      <c r="C304" s="49"/>
      <c r="D304" s="49"/>
      <c r="E304" s="49"/>
      <c r="F304" s="49"/>
      <c r="G304" s="49"/>
    </row>
    <row r="305" spans="2:7">
      <c r="B305" s="170"/>
      <c r="C305" s="49"/>
      <c r="D305" s="49"/>
      <c r="E305" s="49"/>
      <c r="F305" s="49"/>
      <c r="G305" s="49"/>
    </row>
    <row r="306" spans="2:7">
      <c r="B306" s="170"/>
      <c r="C306" s="49"/>
      <c r="D306" s="49"/>
      <c r="E306" s="49"/>
      <c r="F306" s="49"/>
      <c r="G306" s="49"/>
    </row>
    <row r="307" spans="2:7">
      <c r="B307" s="170"/>
      <c r="C307" s="49"/>
      <c r="D307" s="49"/>
      <c r="E307" s="49"/>
      <c r="F307" s="49"/>
      <c r="G307" s="49"/>
    </row>
    <row r="308" spans="2:7">
      <c r="B308" s="170"/>
      <c r="C308" s="49"/>
      <c r="D308" s="49"/>
      <c r="E308" s="49"/>
      <c r="F308" s="49"/>
      <c r="G308" s="49"/>
    </row>
    <row r="309" spans="2:7">
      <c r="B309" s="170"/>
      <c r="C309" s="49"/>
      <c r="D309" s="49"/>
      <c r="E309" s="49"/>
      <c r="F309" s="49"/>
      <c r="G309" s="49"/>
    </row>
    <row r="310" spans="2:7">
      <c r="B310" s="170"/>
      <c r="C310" s="49"/>
      <c r="D310" s="49"/>
      <c r="E310" s="49"/>
      <c r="F310" s="49"/>
      <c r="G310" s="49"/>
    </row>
    <row r="311" spans="2:7">
      <c r="B311" s="170"/>
      <c r="C311" s="49"/>
      <c r="D311" s="49"/>
      <c r="E311" s="49"/>
      <c r="F311" s="49"/>
      <c r="G311" s="49"/>
    </row>
    <row r="312" spans="2:7">
      <c r="B312" s="170"/>
      <c r="C312" s="49"/>
      <c r="D312" s="49"/>
      <c r="E312" s="49"/>
      <c r="F312" s="49"/>
      <c r="G312" s="49"/>
    </row>
    <row r="313" spans="2:7">
      <c r="B313" s="170"/>
      <c r="C313" s="49"/>
      <c r="D313" s="49"/>
      <c r="E313" s="49"/>
      <c r="F313" s="49"/>
      <c r="G313" s="49"/>
    </row>
    <row r="314" spans="2:7">
      <c r="B314" s="170"/>
      <c r="C314" s="49"/>
      <c r="D314" s="49"/>
      <c r="E314" s="49"/>
      <c r="F314" s="49"/>
      <c r="G314" s="49"/>
    </row>
    <row r="315" spans="2:7">
      <c r="B315" s="170"/>
      <c r="C315" s="49"/>
      <c r="D315" s="49"/>
      <c r="E315" s="49"/>
      <c r="F315" s="49"/>
      <c r="G315" s="49"/>
    </row>
    <row r="316" spans="2:7">
      <c r="B316" s="170"/>
      <c r="C316" s="49"/>
      <c r="D316" s="49"/>
      <c r="E316" s="49"/>
      <c r="F316" s="49"/>
      <c r="G316" s="49"/>
    </row>
    <row r="317" spans="2:7">
      <c r="B317" s="170"/>
      <c r="C317" s="49"/>
      <c r="D317" s="49"/>
      <c r="E317" s="49"/>
      <c r="F317" s="49"/>
      <c r="G317" s="49"/>
    </row>
    <row r="318" spans="2:7">
      <c r="B318" s="170"/>
      <c r="C318" s="49"/>
      <c r="D318" s="49"/>
      <c r="E318" s="49"/>
      <c r="F318" s="49"/>
      <c r="G318" s="49"/>
    </row>
    <row r="319" spans="2:7">
      <c r="B319" s="170"/>
      <c r="C319" s="49"/>
      <c r="D319" s="49"/>
      <c r="E319" s="49"/>
      <c r="F319" s="49"/>
      <c r="G319" s="49"/>
    </row>
    <row r="320" spans="2:7">
      <c r="B320" s="170"/>
      <c r="C320" s="49"/>
      <c r="D320" s="49"/>
      <c r="E320" s="49"/>
      <c r="F320" s="49"/>
      <c r="G320" s="49"/>
    </row>
    <row r="321" spans="2:7">
      <c r="B321" s="170"/>
      <c r="C321" s="49"/>
      <c r="D321" s="49"/>
      <c r="E321" s="49"/>
      <c r="F321" s="49"/>
      <c r="G321" s="49"/>
    </row>
    <row r="322" spans="2:7">
      <c r="B322" s="170"/>
      <c r="C322" s="49"/>
      <c r="D322" s="49"/>
      <c r="E322" s="49"/>
      <c r="F322" s="49"/>
      <c r="G322" s="49"/>
    </row>
    <row r="323" spans="2:7">
      <c r="B323" s="170"/>
      <c r="C323" s="49"/>
      <c r="D323" s="49"/>
      <c r="E323" s="49"/>
      <c r="F323" s="49"/>
      <c r="G323" s="49"/>
    </row>
    <row r="324" spans="2:7">
      <c r="B324" s="170"/>
      <c r="C324" s="49"/>
      <c r="D324" s="49"/>
      <c r="E324" s="49"/>
      <c r="F324" s="49"/>
      <c r="G324" s="49"/>
    </row>
    <row r="325" spans="2:7">
      <c r="B325" s="170"/>
      <c r="C325" s="49"/>
      <c r="D325" s="49"/>
      <c r="E325" s="49"/>
      <c r="F325" s="49"/>
      <c r="G325" s="49"/>
    </row>
    <row r="326" spans="2:7">
      <c r="B326" s="170"/>
      <c r="C326" s="49"/>
      <c r="D326" s="49"/>
      <c r="E326" s="49"/>
      <c r="F326" s="49"/>
      <c r="G326" s="49"/>
    </row>
    <row r="327" spans="2:7">
      <c r="B327" s="170"/>
      <c r="C327" s="49"/>
      <c r="D327" s="49"/>
      <c r="E327" s="49"/>
      <c r="F327" s="49"/>
      <c r="G327" s="49"/>
    </row>
    <row r="328" spans="2:7">
      <c r="B328" s="170"/>
      <c r="C328" s="49"/>
      <c r="D328" s="49"/>
      <c r="E328" s="49"/>
      <c r="F328" s="49"/>
      <c r="G328" s="49"/>
    </row>
    <row r="329" spans="2:7">
      <c r="B329" s="170"/>
      <c r="C329" s="49"/>
      <c r="D329" s="49"/>
      <c r="E329" s="49"/>
      <c r="F329" s="49"/>
      <c r="G329" s="49"/>
    </row>
    <row r="330" spans="2:7">
      <c r="B330" s="170"/>
      <c r="C330" s="49"/>
      <c r="D330" s="49"/>
      <c r="E330" s="49"/>
      <c r="F330" s="49"/>
      <c r="G330" s="49"/>
    </row>
    <row r="331" spans="2:7">
      <c r="B331" s="170"/>
      <c r="C331" s="49"/>
      <c r="D331" s="49"/>
      <c r="E331" s="49"/>
      <c r="F331" s="49"/>
      <c r="G331" s="49"/>
    </row>
    <row r="332" spans="2:7">
      <c r="B332" s="170"/>
      <c r="C332" s="49"/>
      <c r="D332" s="49"/>
      <c r="E332" s="49"/>
      <c r="F332" s="49"/>
      <c r="G332" s="49"/>
    </row>
    <row r="333" spans="2:7">
      <c r="B333" s="170"/>
      <c r="C333" s="49"/>
      <c r="D333" s="49"/>
      <c r="E333" s="49"/>
      <c r="F333" s="49"/>
      <c r="G333" s="49"/>
    </row>
    <row r="334" spans="2:7">
      <c r="B334" s="170"/>
      <c r="C334" s="49"/>
      <c r="D334" s="49"/>
      <c r="E334" s="49"/>
      <c r="F334" s="49"/>
      <c r="G334" s="49"/>
    </row>
    <row r="335" spans="2:7">
      <c r="B335" s="170"/>
      <c r="C335" s="49"/>
      <c r="D335" s="49"/>
      <c r="E335" s="49"/>
      <c r="F335" s="49"/>
      <c r="G335" s="49"/>
    </row>
    <row r="336" spans="2:7">
      <c r="B336" s="170"/>
      <c r="C336" s="49"/>
      <c r="D336" s="49"/>
      <c r="E336" s="49"/>
      <c r="F336" s="49"/>
      <c r="G336" s="49"/>
    </row>
    <row r="337" spans="2:7">
      <c r="B337" s="170"/>
      <c r="C337" s="49"/>
      <c r="D337" s="49"/>
      <c r="E337" s="49"/>
      <c r="F337" s="49"/>
      <c r="G337" s="49"/>
    </row>
    <row r="338" spans="2:7">
      <c r="B338" s="170"/>
      <c r="C338" s="49"/>
      <c r="D338" s="49"/>
      <c r="E338" s="49"/>
      <c r="F338" s="49"/>
      <c r="G338" s="49"/>
    </row>
    <row r="339" spans="2:7">
      <c r="B339" s="170"/>
      <c r="C339" s="49"/>
      <c r="D339" s="49"/>
      <c r="E339" s="49"/>
      <c r="F339" s="49"/>
      <c r="G339" s="49"/>
    </row>
    <row r="340" spans="2:7">
      <c r="B340" s="170"/>
      <c r="C340" s="49"/>
      <c r="D340" s="49"/>
      <c r="E340" s="49"/>
      <c r="F340" s="49"/>
      <c r="G340" s="49"/>
    </row>
    <row r="341" spans="2:7">
      <c r="B341" s="170"/>
      <c r="C341" s="49"/>
      <c r="D341" s="49"/>
      <c r="E341" s="49"/>
      <c r="F341" s="49"/>
      <c r="G341" s="49"/>
    </row>
    <row r="342" spans="2:7">
      <c r="B342" s="170"/>
      <c r="C342" s="49"/>
      <c r="D342" s="49"/>
      <c r="E342" s="49"/>
      <c r="F342" s="49"/>
      <c r="G342" s="49"/>
    </row>
    <row r="343" spans="2:7">
      <c r="B343" s="170"/>
      <c r="C343" s="49"/>
      <c r="D343" s="49"/>
      <c r="E343" s="49"/>
      <c r="F343" s="49"/>
      <c r="G343" s="49"/>
    </row>
    <row r="344" spans="2:7">
      <c r="B344" s="170"/>
      <c r="C344" s="49"/>
      <c r="D344" s="49"/>
      <c r="E344" s="49"/>
      <c r="F344" s="49"/>
      <c r="G344" s="49"/>
    </row>
    <row r="345" spans="2:7">
      <c r="B345" s="170"/>
      <c r="C345" s="49"/>
      <c r="D345" s="49"/>
      <c r="E345" s="49"/>
      <c r="F345" s="49"/>
      <c r="G345" s="49"/>
    </row>
    <row r="346" spans="2:7">
      <c r="B346" s="170"/>
      <c r="C346" s="49"/>
      <c r="D346" s="49"/>
      <c r="E346" s="49"/>
      <c r="F346" s="49"/>
      <c r="G346" s="49"/>
    </row>
    <row r="347" spans="2:7">
      <c r="B347" s="170"/>
      <c r="C347" s="49"/>
      <c r="D347" s="49"/>
      <c r="E347" s="49"/>
      <c r="F347" s="49"/>
      <c r="G347" s="49"/>
    </row>
    <row r="348" spans="2:7">
      <c r="B348" s="170"/>
      <c r="C348" s="49"/>
      <c r="D348" s="49"/>
      <c r="E348" s="49"/>
      <c r="F348" s="49"/>
      <c r="G348" s="49"/>
    </row>
    <row r="349" spans="2:7">
      <c r="B349" s="170"/>
      <c r="C349" s="49"/>
      <c r="D349" s="49"/>
      <c r="E349" s="49"/>
      <c r="F349" s="49"/>
      <c r="G349" s="49"/>
    </row>
    <row r="350" spans="2:7">
      <c r="B350" s="170"/>
      <c r="C350" s="49"/>
      <c r="D350" s="49"/>
      <c r="E350" s="49"/>
      <c r="F350" s="49"/>
      <c r="G350" s="49"/>
    </row>
    <row r="351" spans="2:7">
      <c r="B351" s="170"/>
      <c r="C351" s="49"/>
      <c r="D351" s="49"/>
      <c r="E351" s="49"/>
      <c r="F351" s="49"/>
      <c r="G351" s="49"/>
    </row>
    <row r="352" spans="2:7">
      <c r="B352" s="170"/>
      <c r="C352" s="49"/>
      <c r="D352" s="49"/>
      <c r="E352" s="49"/>
      <c r="F352" s="49"/>
      <c r="G352" s="49"/>
    </row>
    <row r="353" spans="2:7">
      <c r="B353" s="170"/>
      <c r="C353" s="49"/>
      <c r="D353" s="49"/>
      <c r="E353" s="49"/>
      <c r="F353" s="49"/>
      <c r="G353" s="49"/>
    </row>
    <row r="354" spans="2:7">
      <c r="B354" s="170"/>
      <c r="C354" s="49"/>
      <c r="D354" s="49"/>
      <c r="E354" s="49"/>
      <c r="F354" s="49"/>
      <c r="G354" s="49"/>
    </row>
    <row r="355" spans="2:7">
      <c r="B355" s="170"/>
      <c r="C355" s="49"/>
      <c r="D355" s="49"/>
      <c r="E355" s="49"/>
      <c r="F355" s="49"/>
      <c r="G355" s="49"/>
    </row>
    <row r="356" spans="2:7">
      <c r="B356" s="170"/>
      <c r="C356" s="49"/>
      <c r="D356" s="49"/>
      <c r="E356" s="49"/>
      <c r="F356" s="49"/>
      <c r="G356" s="49"/>
    </row>
    <row r="357" spans="2:7">
      <c r="B357" s="170"/>
      <c r="C357" s="49"/>
      <c r="D357" s="49"/>
      <c r="E357" s="49"/>
      <c r="F357" s="49"/>
      <c r="G357" s="49"/>
    </row>
    <row r="358" spans="2:7">
      <c r="B358" s="170"/>
      <c r="C358" s="49"/>
      <c r="D358" s="49"/>
      <c r="E358" s="49"/>
      <c r="F358" s="49"/>
      <c r="G358" s="49"/>
    </row>
    <row r="359" spans="2:7">
      <c r="B359" s="170"/>
      <c r="C359" s="49"/>
      <c r="D359" s="49"/>
      <c r="E359" s="49"/>
      <c r="F359" s="49"/>
      <c r="G359" s="49"/>
    </row>
    <row r="360" spans="2:7">
      <c r="B360" s="170"/>
      <c r="C360" s="49"/>
      <c r="D360" s="49"/>
      <c r="E360" s="49"/>
      <c r="F360" s="49"/>
      <c r="G360" s="49"/>
    </row>
    <row r="361" spans="2:7">
      <c r="B361" s="170"/>
      <c r="C361" s="49"/>
      <c r="D361" s="49"/>
      <c r="E361" s="49"/>
      <c r="F361" s="49"/>
      <c r="G361" s="49"/>
    </row>
    <row r="362" spans="2:7">
      <c r="B362" s="170"/>
      <c r="C362" s="49"/>
      <c r="D362" s="49"/>
      <c r="E362" s="49"/>
      <c r="F362" s="49"/>
      <c r="G362" s="49"/>
    </row>
    <row r="363" spans="2:7">
      <c r="B363" s="170"/>
      <c r="C363" s="49"/>
      <c r="D363" s="49"/>
      <c r="E363" s="49"/>
      <c r="F363" s="49"/>
      <c r="G363" s="49"/>
    </row>
    <row r="364" spans="2:7">
      <c r="B364" s="170"/>
      <c r="C364" s="49"/>
      <c r="D364" s="49"/>
      <c r="E364" s="49"/>
      <c r="F364" s="49"/>
      <c r="G364" s="49"/>
    </row>
    <row r="365" spans="2:7">
      <c r="B365" s="170"/>
      <c r="C365" s="49"/>
      <c r="D365" s="49"/>
      <c r="E365" s="49"/>
      <c r="F365" s="49"/>
      <c r="G365" s="49"/>
    </row>
    <row r="366" spans="2:7">
      <c r="B366" s="170"/>
      <c r="C366" s="49"/>
      <c r="D366" s="49"/>
      <c r="E366" s="49"/>
      <c r="F366" s="49"/>
      <c r="G366" s="49"/>
    </row>
    <row r="367" spans="2:7">
      <c r="B367" s="170"/>
      <c r="C367" s="49"/>
      <c r="D367" s="49"/>
      <c r="E367" s="49"/>
      <c r="F367" s="49"/>
      <c r="G367" s="49"/>
    </row>
    <row r="368" spans="2:7">
      <c r="B368" s="170"/>
      <c r="C368" s="49"/>
      <c r="D368" s="49"/>
      <c r="E368" s="49"/>
      <c r="F368" s="49"/>
      <c r="G368" s="49"/>
    </row>
    <row r="369" spans="2:7">
      <c r="B369" s="170"/>
      <c r="C369" s="49"/>
      <c r="D369" s="49"/>
      <c r="E369" s="49"/>
      <c r="F369" s="49"/>
      <c r="G369" s="49"/>
    </row>
    <row r="370" spans="2:7">
      <c r="B370" s="170"/>
      <c r="C370" s="49"/>
      <c r="D370" s="49"/>
      <c r="E370" s="49"/>
      <c r="F370" s="49"/>
      <c r="G370" s="49"/>
    </row>
    <row r="371" spans="2:7">
      <c r="B371" s="170"/>
      <c r="C371" s="49"/>
      <c r="D371" s="49"/>
      <c r="E371" s="49"/>
      <c r="F371" s="49"/>
      <c r="G371" s="49"/>
    </row>
    <row r="372" spans="2:7">
      <c r="B372" s="170"/>
      <c r="C372" s="49"/>
      <c r="D372" s="49"/>
      <c r="E372" s="49"/>
      <c r="F372" s="49"/>
      <c r="G372" s="49"/>
    </row>
    <row r="373" spans="2:7">
      <c r="B373" s="170"/>
      <c r="C373" s="49"/>
      <c r="D373" s="49"/>
      <c r="E373" s="49"/>
      <c r="F373" s="49"/>
      <c r="G373" s="49"/>
    </row>
    <row r="374" spans="2:7">
      <c r="B374" s="170"/>
      <c r="C374" s="49"/>
      <c r="D374" s="49"/>
      <c r="E374" s="49"/>
      <c r="F374" s="49"/>
      <c r="G374" s="49"/>
    </row>
    <row r="375" spans="2:7">
      <c r="B375" s="170"/>
      <c r="C375" s="49"/>
      <c r="D375" s="49"/>
      <c r="E375" s="49"/>
      <c r="F375" s="49"/>
      <c r="G375" s="49"/>
    </row>
    <row r="376" spans="2:7">
      <c r="B376" s="170"/>
      <c r="C376" s="49"/>
      <c r="D376" s="49"/>
      <c r="E376" s="49"/>
      <c r="F376" s="49"/>
      <c r="G376" s="49"/>
    </row>
    <row r="377" spans="2:7">
      <c r="B377" s="170"/>
      <c r="C377" s="49"/>
      <c r="D377" s="49"/>
      <c r="E377" s="49"/>
      <c r="F377" s="49"/>
      <c r="G377" s="49"/>
    </row>
    <row r="378" spans="2:7">
      <c r="B378" s="170"/>
      <c r="C378" s="49"/>
      <c r="D378" s="49"/>
      <c r="E378" s="49"/>
      <c r="F378" s="49"/>
      <c r="G378" s="49"/>
    </row>
    <row r="379" spans="2:7">
      <c r="B379" s="170"/>
      <c r="C379" s="49"/>
      <c r="D379" s="49"/>
      <c r="E379" s="49"/>
      <c r="F379" s="49"/>
      <c r="G379" s="49"/>
    </row>
    <row r="380" spans="2:7">
      <c r="B380" s="170"/>
      <c r="C380" s="49"/>
      <c r="D380" s="49"/>
      <c r="E380" s="49"/>
      <c r="F380" s="49"/>
      <c r="G380" s="49"/>
    </row>
    <row r="381" spans="2:7">
      <c r="B381" s="170"/>
      <c r="C381" s="49"/>
      <c r="D381" s="49"/>
      <c r="E381" s="49"/>
      <c r="F381" s="49"/>
      <c r="G381" s="49"/>
    </row>
    <row r="382" spans="2:7">
      <c r="B382" s="170"/>
      <c r="C382" s="49"/>
      <c r="D382" s="49"/>
      <c r="E382" s="49"/>
      <c r="F382" s="49"/>
      <c r="G382" s="49"/>
    </row>
    <row r="383" spans="2:7">
      <c r="B383" s="170"/>
      <c r="C383" s="49"/>
      <c r="D383" s="49"/>
      <c r="E383" s="49"/>
      <c r="F383" s="49"/>
      <c r="G383" s="49"/>
    </row>
    <row r="384" spans="2:7">
      <c r="B384" s="170"/>
      <c r="C384" s="49"/>
      <c r="D384" s="49"/>
      <c r="E384" s="49"/>
      <c r="F384" s="49"/>
      <c r="G384" s="49"/>
    </row>
    <row r="385" spans="2:7">
      <c r="B385" s="170"/>
      <c r="C385" s="49"/>
      <c r="D385" s="49"/>
      <c r="E385" s="49"/>
      <c r="F385" s="49"/>
      <c r="G385" s="49"/>
    </row>
    <row r="386" spans="2:7">
      <c r="B386" s="170"/>
      <c r="C386" s="49"/>
      <c r="D386" s="49"/>
      <c r="E386" s="49"/>
      <c r="F386" s="49"/>
      <c r="G386" s="49"/>
    </row>
    <row r="387" spans="2:7">
      <c r="B387" s="170"/>
      <c r="C387" s="49"/>
      <c r="D387" s="49"/>
      <c r="E387" s="49"/>
      <c r="F387" s="49"/>
      <c r="G387" s="49"/>
    </row>
    <row r="388" spans="2:7">
      <c r="B388" s="170"/>
      <c r="C388" s="49"/>
      <c r="D388" s="49"/>
      <c r="E388" s="49"/>
      <c r="F388" s="49"/>
      <c r="G388" s="49"/>
    </row>
    <row r="389" spans="2:7">
      <c r="B389" s="170"/>
      <c r="C389" s="49"/>
      <c r="D389" s="49"/>
      <c r="E389" s="49"/>
      <c r="F389" s="49"/>
      <c r="G389" s="49"/>
    </row>
    <row r="390" spans="2:7">
      <c r="B390" s="170"/>
      <c r="C390" s="49"/>
      <c r="D390" s="49"/>
      <c r="E390" s="49"/>
      <c r="F390" s="49"/>
      <c r="G390" s="49"/>
    </row>
    <row r="391" spans="2:7">
      <c r="B391" s="170"/>
      <c r="C391" s="49"/>
      <c r="D391" s="49"/>
      <c r="E391" s="49"/>
      <c r="F391" s="49"/>
      <c r="G391" s="49"/>
    </row>
    <row r="392" spans="2:7">
      <c r="B392" s="170"/>
      <c r="C392" s="49"/>
      <c r="D392" s="49"/>
      <c r="E392" s="49"/>
      <c r="F392" s="49"/>
      <c r="G392" s="49"/>
    </row>
    <row r="393" spans="2:7">
      <c r="B393" s="170"/>
      <c r="C393" s="49"/>
      <c r="D393" s="49"/>
      <c r="E393" s="49"/>
      <c r="F393" s="49"/>
      <c r="G393" s="49"/>
    </row>
    <row r="394" spans="2:7">
      <c r="B394" s="170"/>
      <c r="C394" s="49"/>
      <c r="D394" s="49"/>
      <c r="E394" s="49"/>
      <c r="F394" s="49"/>
      <c r="G394" s="49"/>
    </row>
    <row r="395" spans="2:7">
      <c r="B395" s="170"/>
      <c r="C395" s="49"/>
      <c r="D395" s="49"/>
      <c r="E395" s="49"/>
      <c r="F395" s="49"/>
      <c r="G395" s="49"/>
    </row>
    <row r="396" spans="2:7">
      <c r="B396" s="170"/>
      <c r="C396" s="49"/>
      <c r="D396" s="49"/>
      <c r="E396" s="49"/>
      <c r="F396" s="49"/>
      <c r="G396" s="49"/>
    </row>
    <row r="397" spans="2:7">
      <c r="B397" s="170"/>
      <c r="C397" s="49"/>
      <c r="D397" s="49"/>
      <c r="E397" s="49"/>
      <c r="F397" s="49"/>
      <c r="G397" s="49"/>
    </row>
    <row r="398" spans="2:7">
      <c r="B398" s="170"/>
      <c r="C398" s="49"/>
      <c r="D398" s="49"/>
      <c r="E398" s="49"/>
      <c r="F398" s="49"/>
      <c r="G398" s="49"/>
    </row>
    <row r="399" spans="2:7">
      <c r="B399" s="170"/>
      <c r="C399" s="49"/>
      <c r="D399" s="49"/>
      <c r="E399" s="49"/>
      <c r="F399" s="49"/>
      <c r="G399" s="49"/>
    </row>
    <row r="400" spans="2:7">
      <c r="B400" s="170"/>
      <c r="C400" s="49"/>
      <c r="D400" s="49"/>
      <c r="E400" s="49"/>
      <c r="F400" s="49"/>
      <c r="G400" s="49"/>
    </row>
    <row r="401" spans="2:7">
      <c r="B401" s="170"/>
      <c r="C401" s="49"/>
      <c r="D401" s="49"/>
      <c r="E401" s="49"/>
      <c r="F401" s="49"/>
      <c r="G401" s="49"/>
    </row>
    <row r="402" spans="2:7">
      <c r="B402" s="170"/>
      <c r="C402" s="49"/>
      <c r="D402" s="49"/>
      <c r="E402" s="49"/>
      <c r="F402" s="49"/>
      <c r="G402" s="49"/>
    </row>
    <row r="403" spans="2:7">
      <c r="B403" s="170"/>
      <c r="C403" s="49"/>
      <c r="D403" s="49"/>
      <c r="E403" s="49"/>
      <c r="F403" s="49"/>
      <c r="G403" s="49"/>
    </row>
    <row r="404" spans="2:7">
      <c r="B404" s="170"/>
      <c r="C404" s="49"/>
      <c r="D404" s="49"/>
      <c r="E404" s="49"/>
      <c r="F404" s="49"/>
      <c r="G404" s="49"/>
    </row>
    <row r="405" spans="2:7">
      <c r="B405" s="170"/>
      <c r="C405" s="49"/>
      <c r="D405" s="49"/>
      <c r="E405" s="49"/>
      <c r="F405" s="49"/>
      <c r="G405" s="49"/>
    </row>
    <row r="406" spans="2:7">
      <c r="B406" s="170"/>
      <c r="C406" s="49"/>
      <c r="D406" s="49"/>
      <c r="E406" s="49"/>
      <c r="F406" s="49"/>
      <c r="G406" s="49"/>
    </row>
    <row r="407" spans="2:7">
      <c r="B407" s="170"/>
      <c r="C407" s="49"/>
      <c r="D407" s="49"/>
      <c r="E407" s="49"/>
      <c r="F407" s="49"/>
      <c r="G407" s="49"/>
    </row>
    <row r="408" spans="2:7">
      <c r="B408" s="170"/>
      <c r="C408" s="49"/>
      <c r="D408" s="49"/>
      <c r="E408" s="49"/>
      <c r="F408" s="49"/>
      <c r="G408" s="49"/>
    </row>
    <row r="409" spans="2:7">
      <c r="B409" s="170"/>
      <c r="C409" s="49"/>
      <c r="D409" s="49"/>
      <c r="E409" s="49"/>
      <c r="F409" s="49"/>
      <c r="G409" s="49"/>
    </row>
    <row r="410" spans="2:7">
      <c r="B410" s="170"/>
      <c r="C410" s="49"/>
      <c r="D410" s="49"/>
      <c r="E410" s="49"/>
      <c r="F410" s="49"/>
      <c r="G410" s="49"/>
    </row>
    <row r="411" spans="2:7">
      <c r="B411" s="170"/>
      <c r="C411" s="49"/>
      <c r="D411" s="49"/>
      <c r="E411" s="49"/>
      <c r="F411" s="49"/>
      <c r="G411" s="49"/>
    </row>
    <row r="412" spans="2:7">
      <c r="B412" s="170"/>
      <c r="C412" s="49"/>
      <c r="D412" s="49"/>
      <c r="E412" s="49"/>
      <c r="F412" s="49"/>
      <c r="G412" s="49"/>
    </row>
    <row r="413" spans="2:7">
      <c r="B413" s="170"/>
      <c r="C413" s="49"/>
      <c r="D413" s="49"/>
      <c r="E413" s="49"/>
      <c r="F413" s="49"/>
      <c r="G413" s="49"/>
    </row>
    <row r="414" spans="2:7">
      <c r="B414" s="170"/>
      <c r="C414" s="49"/>
      <c r="D414" s="49"/>
      <c r="E414" s="49"/>
      <c r="F414" s="49"/>
      <c r="G414" s="49"/>
    </row>
    <row r="415" spans="2:7">
      <c r="B415" s="170"/>
      <c r="C415" s="49"/>
      <c r="D415" s="49"/>
      <c r="E415" s="49"/>
      <c r="F415" s="49"/>
      <c r="G415" s="49"/>
    </row>
    <row r="416" spans="2:7">
      <c r="B416" s="170"/>
      <c r="C416" s="49"/>
      <c r="D416" s="49"/>
      <c r="E416" s="49"/>
      <c r="F416" s="49"/>
      <c r="G416" s="49"/>
    </row>
    <row r="417" spans="2:7">
      <c r="B417" s="170"/>
      <c r="C417" s="49"/>
      <c r="D417" s="49"/>
      <c r="E417" s="49"/>
      <c r="F417" s="49"/>
      <c r="G417" s="49"/>
    </row>
    <row r="418" spans="2:7">
      <c r="B418" s="170"/>
      <c r="C418" s="49"/>
      <c r="D418" s="49"/>
      <c r="E418" s="49"/>
      <c r="F418" s="49"/>
      <c r="G418" s="49"/>
    </row>
    <row r="419" spans="2:7">
      <c r="B419" s="170"/>
      <c r="C419" s="49"/>
      <c r="D419" s="49"/>
      <c r="E419" s="49"/>
      <c r="F419" s="49"/>
      <c r="G419" s="49"/>
    </row>
    <row r="420" spans="2:7">
      <c r="B420" s="170"/>
      <c r="C420" s="49"/>
      <c r="D420" s="49"/>
      <c r="E420" s="49"/>
      <c r="F420" s="49"/>
      <c r="G420" s="49"/>
    </row>
    <row r="421" spans="2:7">
      <c r="B421" s="170"/>
      <c r="C421" s="49"/>
      <c r="D421" s="49"/>
      <c r="E421" s="49"/>
      <c r="F421" s="49"/>
      <c r="G421" s="49"/>
    </row>
    <row r="422" spans="2:7">
      <c r="B422" s="170"/>
      <c r="C422" s="49"/>
      <c r="D422" s="49"/>
      <c r="E422" s="49"/>
      <c r="F422" s="49"/>
      <c r="G422" s="49"/>
    </row>
    <row r="423" spans="2:7">
      <c r="B423" s="170"/>
      <c r="C423" s="49"/>
      <c r="D423" s="49"/>
      <c r="E423" s="49"/>
      <c r="F423" s="49"/>
      <c r="G423" s="49"/>
    </row>
    <row r="424" spans="2:7">
      <c r="B424" s="170"/>
      <c r="C424" s="49"/>
      <c r="D424" s="49"/>
      <c r="E424" s="49"/>
      <c r="F424" s="49"/>
      <c r="G424" s="49"/>
    </row>
    <row r="425" spans="2:7">
      <c r="B425" s="170"/>
      <c r="C425" s="49"/>
      <c r="D425" s="49"/>
      <c r="E425" s="49"/>
      <c r="F425" s="49"/>
      <c r="G425" s="49"/>
    </row>
    <row r="426" spans="2:7">
      <c r="B426" s="170"/>
      <c r="C426" s="49"/>
      <c r="D426" s="49"/>
      <c r="E426" s="49"/>
      <c r="F426" s="49"/>
      <c r="G426" s="49"/>
    </row>
    <row r="427" spans="2:7">
      <c r="B427" s="170"/>
      <c r="C427" s="49"/>
      <c r="D427" s="49"/>
      <c r="E427" s="49"/>
      <c r="F427" s="49"/>
      <c r="G427" s="49"/>
    </row>
    <row r="428" spans="2:7">
      <c r="B428" s="170"/>
      <c r="C428" s="49"/>
      <c r="D428" s="49"/>
      <c r="E428" s="49"/>
      <c r="F428" s="49"/>
      <c r="G428" s="49"/>
    </row>
    <row r="429" spans="2:7">
      <c r="B429" s="170"/>
      <c r="C429" s="49"/>
      <c r="D429" s="49"/>
      <c r="E429" s="49"/>
      <c r="F429" s="49"/>
      <c r="G429" s="49"/>
    </row>
    <row r="430" spans="2:7">
      <c r="B430" s="170"/>
      <c r="C430" s="49"/>
      <c r="D430" s="49"/>
      <c r="E430" s="49"/>
      <c r="F430" s="49"/>
      <c r="G430" s="49"/>
    </row>
    <row r="431" spans="2:7">
      <c r="B431" s="170"/>
      <c r="C431" s="49"/>
      <c r="D431" s="49"/>
      <c r="E431" s="49"/>
      <c r="F431" s="49"/>
      <c r="G431" s="49"/>
    </row>
    <row r="432" spans="2:7">
      <c r="B432" s="170"/>
      <c r="C432" s="49"/>
      <c r="D432" s="49"/>
      <c r="E432" s="49"/>
      <c r="F432" s="49"/>
      <c r="G432" s="49"/>
    </row>
    <row r="433" spans="2:7">
      <c r="B433" s="170"/>
      <c r="C433" s="49"/>
      <c r="D433" s="49"/>
      <c r="E433" s="49"/>
      <c r="F433" s="49"/>
      <c r="G433" s="49"/>
    </row>
    <row r="434" spans="2:7">
      <c r="B434" s="170"/>
      <c r="C434" s="49"/>
      <c r="D434" s="49"/>
      <c r="E434" s="49"/>
      <c r="F434" s="49"/>
      <c r="G434" s="49"/>
    </row>
    <row r="435" spans="2:7">
      <c r="B435" s="170"/>
      <c r="C435" s="49"/>
      <c r="D435" s="49"/>
      <c r="E435" s="49"/>
      <c r="F435" s="49"/>
      <c r="G435" s="49"/>
    </row>
    <row r="436" spans="2:7">
      <c r="B436" s="170"/>
      <c r="C436" s="49"/>
      <c r="D436" s="49"/>
      <c r="E436" s="49"/>
      <c r="F436" s="49"/>
      <c r="G436" s="49"/>
    </row>
    <row r="437" spans="2:7">
      <c r="B437" s="170"/>
      <c r="C437" s="49"/>
      <c r="D437" s="49"/>
      <c r="E437" s="49"/>
      <c r="F437" s="49"/>
      <c r="G437" s="49"/>
    </row>
    <row r="438" spans="2:7">
      <c r="B438" s="170"/>
      <c r="C438" s="49"/>
      <c r="D438" s="49"/>
      <c r="E438" s="49"/>
      <c r="F438" s="49"/>
      <c r="G438" s="49"/>
    </row>
    <row r="439" spans="2:7">
      <c r="B439" s="170"/>
      <c r="C439" s="49"/>
      <c r="D439" s="49"/>
      <c r="E439" s="49"/>
      <c r="F439" s="49"/>
      <c r="G439" s="49"/>
    </row>
    <row r="440" spans="2:7">
      <c r="B440" s="170"/>
      <c r="C440" s="49"/>
      <c r="D440" s="49"/>
      <c r="E440" s="49"/>
      <c r="F440" s="49"/>
      <c r="G440" s="49"/>
    </row>
    <row r="441" spans="2:7">
      <c r="B441" s="170"/>
      <c r="C441" s="49"/>
      <c r="D441" s="49"/>
      <c r="E441" s="49"/>
      <c r="F441" s="49"/>
      <c r="G441" s="49"/>
    </row>
    <row r="442" spans="2:7">
      <c r="B442" s="170"/>
      <c r="C442" s="49"/>
      <c r="D442" s="49"/>
      <c r="E442" s="49"/>
      <c r="F442" s="49"/>
      <c r="G442" s="49"/>
    </row>
    <row r="443" spans="2:7">
      <c r="B443" s="170"/>
      <c r="C443" s="49"/>
      <c r="D443" s="49"/>
      <c r="E443" s="49"/>
      <c r="F443" s="49"/>
      <c r="G443" s="49"/>
    </row>
    <row r="444" spans="2:7">
      <c r="B444" s="170"/>
      <c r="C444" s="49"/>
      <c r="D444" s="49"/>
      <c r="E444" s="49"/>
      <c r="F444" s="49"/>
      <c r="G444" s="49"/>
    </row>
    <row r="445" spans="2:7">
      <c r="B445" s="170"/>
      <c r="C445" s="49"/>
      <c r="D445" s="49"/>
      <c r="E445" s="49"/>
      <c r="F445" s="49"/>
      <c r="G445" s="49"/>
    </row>
    <row r="446" spans="2:7">
      <c r="B446" s="170"/>
      <c r="C446" s="49"/>
      <c r="D446" s="49"/>
      <c r="E446" s="49"/>
      <c r="F446" s="49"/>
      <c r="G446" s="49"/>
    </row>
    <row r="447" spans="2:7">
      <c r="B447" s="170"/>
      <c r="C447" s="49"/>
      <c r="D447" s="49"/>
      <c r="E447" s="49"/>
      <c r="F447" s="49"/>
      <c r="G447" s="49"/>
    </row>
    <row r="448" spans="2:7">
      <c r="B448" s="170"/>
      <c r="C448" s="49"/>
      <c r="D448" s="49"/>
      <c r="E448" s="49"/>
      <c r="F448" s="49"/>
      <c r="G448" s="49"/>
    </row>
    <row r="449" spans="2:7">
      <c r="B449" s="170"/>
      <c r="C449" s="49"/>
      <c r="D449" s="49"/>
      <c r="E449" s="49"/>
      <c r="F449" s="49"/>
      <c r="G449" s="49"/>
    </row>
    <row r="450" spans="2:7">
      <c r="B450" s="170"/>
      <c r="C450" s="49"/>
      <c r="D450" s="49"/>
      <c r="E450" s="49"/>
      <c r="F450" s="49"/>
      <c r="G450" s="49"/>
    </row>
    <row r="451" spans="2:7">
      <c r="B451" s="170"/>
      <c r="C451" s="49"/>
      <c r="D451" s="49"/>
      <c r="E451" s="49"/>
      <c r="F451" s="49"/>
      <c r="G451" s="49"/>
    </row>
    <row r="452" spans="2:7">
      <c r="B452" s="170"/>
      <c r="C452" s="49"/>
      <c r="D452" s="49"/>
      <c r="E452" s="49"/>
      <c r="F452" s="49"/>
      <c r="G452" s="49"/>
    </row>
    <row r="453" spans="2:7">
      <c r="B453" s="170"/>
      <c r="C453" s="49"/>
      <c r="D453" s="49"/>
      <c r="E453" s="49"/>
      <c r="F453" s="49"/>
      <c r="G453" s="49"/>
    </row>
    <row r="454" spans="2:7">
      <c r="B454" s="170"/>
      <c r="C454" s="49"/>
      <c r="D454" s="49"/>
      <c r="E454" s="49"/>
      <c r="F454" s="49"/>
      <c r="G454" s="49"/>
    </row>
    <row r="455" spans="2:7">
      <c r="B455" s="170"/>
      <c r="C455" s="49"/>
      <c r="D455" s="49"/>
      <c r="E455" s="49"/>
      <c r="F455" s="49"/>
      <c r="G455" s="49"/>
    </row>
    <row r="456" spans="2:7">
      <c r="B456" s="170"/>
      <c r="C456" s="49"/>
      <c r="D456" s="49"/>
      <c r="E456" s="49"/>
      <c r="F456" s="49"/>
      <c r="G456" s="49"/>
    </row>
    <row r="457" spans="2:7">
      <c r="B457" s="170"/>
      <c r="C457" s="49"/>
      <c r="D457" s="49"/>
      <c r="E457" s="49"/>
      <c r="F457" s="49"/>
      <c r="G457" s="49"/>
    </row>
    <row r="458" spans="2:7">
      <c r="B458" s="170"/>
      <c r="C458" s="49"/>
      <c r="D458" s="49"/>
      <c r="E458" s="49"/>
      <c r="F458" s="49"/>
      <c r="G458" s="49"/>
    </row>
    <row r="459" spans="2:7">
      <c r="B459" s="170"/>
      <c r="C459" s="49"/>
      <c r="D459" s="49"/>
      <c r="E459" s="49"/>
      <c r="F459" s="49"/>
      <c r="G459" s="49"/>
    </row>
    <row r="460" spans="2:7">
      <c r="B460" s="170"/>
      <c r="C460" s="49"/>
      <c r="D460" s="49"/>
      <c r="E460" s="49"/>
      <c r="F460" s="49"/>
      <c r="G460" s="49"/>
    </row>
    <row r="461" spans="2:7">
      <c r="B461" s="170"/>
      <c r="C461" s="49"/>
      <c r="D461" s="49"/>
      <c r="E461" s="49"/>
      <c r="F461" s="49"/>
      <c r="G461" s="49"/>
    </row>
    <row r="462" spans="2:7">
      <c r="B462" s="170"/>
      <c r="C462" s="49"/>
      <c r="D462" s="49"/>
      <c r="E462" s="49"/>
      <c r="F462" s="49"/>
      <c r="G462" s="49"/>
    </row>
    <row r="463" spans="2:7">
      <c r="B463" s="170"/>
      <c r="C463" s="49"/>
      <c r="D463" s="49"/>
      <c r="E463" s="49"/>
      <c r="F463" s="49"/>
      <c r="G463" s="49"/>
    </row>
    <row r="464" spans="2:7">
      <c r="B464" s="170"/>
      <c r="C464" s="49"/>
      <c r="D464" s="49"/>
      <c r="E464" s="49"/>
      <c r="F464" s="49"/>
      <c r="G464" s="49"/>
    </row>
    <row r="465" spans="2:7">
      <c r="B465" s="170"/>
      <c r="C465" s="49"/>
      <c r="D465" s="49"/>
      <c r="E465" s="49"/>
      <c r="F465" s="49"/>
      <c r="G465" s="49"/>
    </row>
    <row r="466" spans="2:7">
      <c r="B466" s="170"/>
      <c r="C466" s="49"/>
      <c r="D466" s="49"/>
      <c r="E466" s="49"/>
      <c r="F466" s="49"/>
      <c r="G466" s="49"/>
    </row>
    <row r="467" spans="2:7">
      <c r="B467" s="170"/>
      <c r="C467" s="49"/>
      <c r="D467" s="49"/>
      <c r="E467" s="49"/>
      <c r="F467" s="49"/>
      <c r="G467" s="49"/>
    </row>
    <row r="468" spans="2:7">
      <c r="B468" s="170"/>
      <c r="C468" s="49"/>
      <c r="D468" s="49"/>
      <c r="E468" s="49"/>
      <c r="F468" s="49"/>
      <c r="G468" s="49"/>
    </row>
    <row r="469" spans="2:7">
      <c r="B469" s="170"/>
      <c r="C469" s="49"/>
      <c r="D469" s="49"/>
      <c r="E469" s="49"/>
      <c r="F469" s="49"/>
      <c r="G469" s="49"/>
    </row>
    <row r="470" spans="2:7">
      <c r="B470" s="170"/>
      <c r="C470" s="49"/>
      <c r="D470" s="49"/>
      <c r="E470" s="49"/>
      <c r="F470" s="49"/>
      <c r="G470" s="49"/>
    </row>
    <row r="471" spans="2:7">
      <c r="B471" s="170"/>
      <c r="C471" s="49"/>
      <c r="D471" s="49"/>
      <c r="E471" s="49"/>
      <c r="F471" s="49"/>
      <c r="G471" s="49"/>
    </row>
    <row r="472" spans="2:7">
      <c r="B472" s="170"/>
      <c r="C472" s="49"/>
      <c r="D472" s="49"/>
      <c r="E472" s="49"/>
      <c r="F472" s="49"/>
      <c r="G472" s="49"/>
    </row>
    <row r="473" spans="2:7">
      <c r="B473" s="170"/>
      <c r="C473" s="49"/>
      <c r="D473" s="49"/>
      <c r="E473" s="49"/>
      <c r="F473" s="49"/>
      <c r="G473" s="49"/>
    </row>
    <row r="474" spans="2:7">
      <c r="B474" s="170"/>
      <c r="C474" s="49"/>
      <c r="D474" s="49"/>
      <c r="E474" s="49"/>
      <c r="F474" s="49"/>
      <c r="G474" s="49"/>
    </row>
    <row r="475" spans="2:7">
      <c r="B475" s="170"/>
      <c r="C475" s="49"/>
      <c r="D475" s="49"/>
      <c r="E475" s="49"/>
      <c r="F475" s="49"/>
      <c r="G475" s="49"/>
    </row>
    <row r="476" spans="2:7">
      <c r="B476" s="170"/>
      <c r="C476" s="49"/>
      <c r="D476" s="49"/>
      <c r="E476" s="49"/>
      <c r="F476" s="49"/>
      <c r="G476" s="49"/>
    </row>
    <row r="477" spans="2:7">
      <c r="B477" s="170"/>
      <c r="C477" s="49"/>
      <c r="D477" s="49"/>
      <c r="E477" s="49"/>
      <c r="F477" s="49"/>
      <c r="G477" s="49"/>
    </row>
    <row r="478" spans="2:7">
      <c r="B478" s="170"/>
      <c r="C478" s="49"/>
      <c r="D478" s="49"/>
      <c r="E478" s="49"/>
      <c r="F478" s="49"/>
      <c r="G478" s="49"/>
    </row>
    <row r="479" spans="2:7">
      <c r="B479" s="170"/>
      <c r="C479" s="49"/>
      <c r="D479" s="49"/>
      <c r="E479" s="49"/>
      <c r="F479" s="49"/>
      <c r="G479" s="49"/>
    </row>
    <row r="480" spans="2:7">
      <c r="B480" s="170"/>
      <c r="C480" s="49"/>
      <c r="D480" s="49"/>
      <c r="E480" s="49"/>
      <c r="F480" s="49"/>
      <c r="G480" s="49"/>
    </row>
    <row r="481" spans="1:7">
      <c r="B481" s="170"/>
      <c r="C481" s="49"/>
      <c r="D481" s="49"/>
      <c r="E481" s="49"/>
      <c r="F481" s="49"/>
      <c r="G481" s="49"/>
    </row>
    <row r="482" spans="1:7">
      <c r="B482" s="170"/>
      <c r="C482" s="49"/>
      <c r="D482" s="49"/>
      <c r="E482" s="49"/>
      <c r="F482" s="49"/>
      <c r="G482" s="49"/>
    </row>
    <row r="483" spans="1:7">
      <c r="B483" s="170"/>
      <c r="C483" s="49"/>
      <c r="D483" s="49"/>
      <c r="E483" s="49"/>
      <c r="F483" s="49"/>
      <c r="G483" s="49"/>
    </row>
    <row r="484" spans="1:7">
      <c r="B484" s="170"/>
      <c r="C484" s="49"/>
      <c r="D484" s="49"/>
      <c r="E484" s="49"/>
      <c r="F484" s="49"/>
      <c r="G484" s="49"/>
    </row>
    <row r="485" spans="1:7">
      <c r="B485" s="170"/>
      <c r="C485" s="49"/>
      <c r="D485" s="49"/>
      <c r="E485" s="49"/>
      <c r="F485" s="49"/>
      <c r="G485" s="49"/>
    </row>
    <row r="486" spans="1:7">
      <c r="B486" s="170"/>
      <c r="C486" s="49"/>
      <c r="D486" s="49"/>
      <c r="E486" s="49"/>
      <c r="F486" s="49"/>
      <c r="G486" s="49"/>
    </row>
    <row r="487" spans="1:7">
      <c r="B487" s="170"/>
      <c r="C487" s="49"/>
      <c r="D487" s="49"/>
      <c r="E487" s="49"/>
      <c r="F487" s="49"/>
      <c r="G487" s="49"/>
    </row>
    <row r="488" spans="1:7">
      <c r="B488" s="170"/>
      <c r="C488" s="49"/>
      <c r="D488" s="49"/>
      <c r="E488" s="49"/>
      <c r="F488" s="49"/>
      <c r="G488" s="49"/>
    </row>
    <row r="489" spans="1:7">
      <c r="B489" s="170"/>
      <c r="C489" s="49"/>
      <c r="D489" s="49"/>
      <c r="E489" s="49"/>
      <c r="F489" s="49"/>
      <c r="G489" s="49"/>
    </row>
    <row r="490" spans="1:7">
      <c r="B490" s="170"/>
      <c r="C490" s="49"/>
      <c r="D490" s="49"/>
      <c r="E490" s="49"/>
      <c r="F490" s="49"/>
      <c r="G490" s="49"/>
    </row>
    <row r="491" spans="1:7">
      <c r="B491" s="170"/>
      <c r="C491" s="49"/>
      <c r="D491" s="49"/>
      <c r="E491" s="49"/>
      <c r="F491" s="49"/>
      <c r="G491" s="49"/>
    </row>
    <row r="492" spans="1:7">
      <c r="B492" s="170"/>
      <c r="C492" s="49"/>
      <c r="D492" s="49"/>
      <c r="E492" s="49"/>
      <c r="F492" s="49"/>
      <c r="G492" s="49"/>
    </row>
    <row r="493" spans="1:7">
      <c r="A493" s="171"/>
      <c r="B493" s="170"/>
      <c r="C493" s="49"/>
      <c r="D493" s="49"/>
      <c r="E493" s="49"/>
      <c r="F493" s="49"/>
      <c r="G493" s="49"/>
    </row>
    <row r="494" spans="1:7">
      <c r="B494" s="170"/>
      <c r="C494" s="49"/>
      <c r="D494" s="49"/>
      <c r="E494" s="49"/>
      <c r="F494" s="49"/>
      <c r="G494" s="49"/>
    </row>
    <row r="495" spans="1:7">
      <c r="B495" s="170"/>
      <c r="C495" s="49"/>
      <c r="D495" s="49"/>
      <c r="E495" s="49"/>
      <c r="F495" s="49"/>
      <c r="G495" s="49"/>
    </row>
    <row r="496" spans="1:7">
      <c r="B496" s="170"/>
      <c r="C496" s="49"/>
      <c r="D496" s="49"/>
      <c r="E496" s="49"/>
      <c r="F496" s="49"/>
      <c r="G496" s="49"/>
    </row>
    <row r="497" spans="2:24">
      <c r="B497" s="170"/>
      <c r="C497" s="49"/>
      <c r="D497" s="49"/>
      <c r="E497" s="49"/>
      <c r="F497" s="49"/>
      <c r="G497" s="49"/>
    </row>
    <row r="498" spans="2:24">
      <c r="B498" s="170"/>
      <c r="C498" s="49"/>
      <c r="D498" s="49"/>
      <c r="E498" s="49"/>
      <c r="F498" s="49"/>
      <c r="G498" s="49"/>
    </row>
    <row r="499" spans="2:24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</row>
    <row r="500" spans="2:24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</row>
    <row r="501" spans="2:24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</row>
    <row r="502" spans="2:24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</row>
    <row r="503" spans="2:24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</row>
    <row r="504" spans="2:24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</row>
    <row r="505" spans="2:24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</row>
    <row r="506" spans="2:24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</row>
    <row r="507" spans="2:24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</row>
    <row r="508" spans="2:24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</row>
    <row r="509" spans="2:24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</row>
    <row r="510" spans="2:24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</row>
    <row r="511" spans="2:24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</row>
    <row r="512" spans="2:24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</row>
    <row r="513" spans="2:24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</row>
    <row r="514" spans="2:24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</row>
    <row r="515" spans="2:24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</row>
    <row r="516" spans="2:24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</row>
    <row r="517" spans="2:24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</row>
    <row r="518" spans="2:24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</row>
    <row r="519" spans="2:24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</row>
    <row r="520" spans="2:24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</row>
    <row r="521" spans="2:24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</row>
    <row r="522" spans="2:24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</row>
    <row r="523" spans="2:24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</row>
    <row r="524" spans="2:24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</row>
    <row r="525" spans="2:24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</row>
    <row r="526" spans="2:24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</row>
    <row r="527" spans="2:24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</row>
    <row r="528" spans="2:24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</row>
    <row r="529" spans="2:24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</row>
    <row r="530" spans="2:24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</row>
    <row r="531" spans="2:24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</row>
    <row r="532" spans="2:24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</row>
    <row r="533" spans="2:24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</row>
    <row r="534" spans="2:24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</row>
    <row r="535" spans="2:24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</row>
    <row r="536" spans="2:24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</row>
    <row r="537" spans="2:24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</row>
    <row r="538" spans="2:24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</row>
    <row r="539" spans="2:24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</row>
    <row r="540" spans="2:24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</row>
    <row r="541" spans="2:24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</row>
    <row r="542" spans="2:24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</row>
    <row r="543" spans="2:24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</row>
    <row r="544" spans="2:24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</row>
    <row r="545" spans="2:24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</row>
    <row r="546" spans="2:24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</row>
    <row r="547" spans="2:24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</row>
    <row r="548" spans="2:24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</row>
    <row r="549" spans="2:24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</row>
    <row r="550" spans="2:24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</row>
    <row r="551" spans="2:24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</row>
    <row r="552" spans="2:24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</row>
    <row r="553" spans="2:24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</row>
    <row r="554" spans="2:24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</row>
    <row r="555" spans="2:24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</row>
    <row r="556" spans="2:24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</row>
    <row r="557" spans="2:24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</row>
    <row r="558" spans="2:24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</row>
    <row r="559" spans="2:24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</row>
    <row r="560" spans="2:24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</row>
    <row r="561" spans="2:24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</row>
    <row r="562" spans="2:24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</row>
    <row r="563" spans="2:24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</row>
    <row r="564" spans="2:24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</row>
    <row r="565" spans="2:24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</row>
    <row r="566" spans="2:24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</row>
    <row r="567" spans="2:24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</row>
    <row r="568" spans="2:24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</row>
    <row r="569" spans="2:24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</row>
    <row r="570" spans="2:24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</row>
    <row r="571" spans="2:24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</row>
    <row r="572" spans="2:24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</row>
    <row r="573" spans="2:24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</row>
    <row r="574" spans="2:24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</row>
    <row r="575" spans="2:24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</row>
    <row r="576" spans="2:24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</row>
    <row r="577" spans="2:24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</row>
    <row r="578" spans="2:24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</row>
    <row r="579" spans="2:24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</row>
    <row r="580" spans="2:24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</row>
    <row r="581" spans="2:24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</row>
    <row r="582" spans="2:24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</row>
    <row r="583" spans="2:24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</row>
    <row r="584" spans="2:24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</row>
    <row r="585" spans="2:24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</row>
    <row r="586" spans="2:24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</row>
    <row r="587" spans="2:24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</row>
    <row r="588" spans="2:24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</row>
    <row r="589" spans="2:24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</row>
    <row r="590" spans="2:24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</row>
    <row r="591" spans="2:24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</row>
    <row r="592" spans="2:24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</row>
    <row r="593" spans="2:24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</row>
    <row r="594" spans="2:24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</row>
    <row r="595" spans="2:24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</row>
    <row r="596" spans="2:24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</row>
    <row r="597" spans="2:24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</row>
    <row r="598" spans="2:24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</row>
    <row r="599" spans="2:24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</row>
    <row r="600" spans="2:24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</row>
    <row r="601" spans="2:24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</row>
    <row r="602" spans="2:24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</row>
    <row r="603" spans="2:24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</row>
    <row r="604" spans="2:24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</row>
    <row r="605" spans="2:24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</row>
    <row r="606" spans="2:24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</row>
    <row r="607" spans="2:24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</row>
    <row r="608" spans="2:24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</row>
    <row r="609" spans="2:24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</row>
    <row r="610" spans="2:24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</row>
    <row r="611" spans="2:24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</row>
    <row r="612" spans="2:24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</row>
    <row r="613" spans="2:24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</row>
    <row r="614" spans="2:24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</row>
    <row r="615" spans="2:24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</row>
    <row r="616" spans="2:24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</row>
    <row r="617" spans="2:24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</row>
    <row r="618" spans="2:24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</row>
    <row r="619" spans="2:24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</row>
    <row r="620" spans="2:24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</row>
    <row r="621" spans="2:24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</row>
    <row r="622" spans="2:24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</row>
    <row r="623" spans="2:24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</row>
    <row r="624" spans="2:24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</row>
    <row r="625" spans="2:24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</row>
    <row r="626" spans="2:24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</row>
    <row r="627" spans="2:24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</row>
    <row r="628" spans="2:24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</row>
    <row r="629" spans="2:24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</row>
    <row r="630" spans="2:24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</row>
    <row r="631" spans="2:24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</row>
    <row r="632" spans="2:24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</row>
    <row r="633" spans="2:24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</row>
    <row r="634" spans="2:24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</row>
    <row r="635" spans="2:24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</row>
    <row r="636" spans="2:24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</row>
    <row r="637" spans="2:24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</row>
    <row r="638" spans="2:24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</row>
    <row r="639" spans="2:24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</row>
    <row r="640" spans="2:24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</row>
    <row r="641" spans="2:24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</row>
    <row r="642" spans="2:24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</row>
    <row r="643" spans="2:24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</row>
    <row r="644" spans="2:24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</row>
    <row r="645" spans="2:24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</row>
    <row r="646" spans="2:24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</row>
    <row r="647" spans="2:24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</row>
    <row r="648" spans="2:24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</row>
    <row r="649" spans="2:24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</row>
    <row r="650" spans="2:24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</row>
    <row r="651" spans="2:24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</row>
    <row r="652" spans="2:24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</row>
    <row r="653" spans="2:24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</row>
    <row r="654" spans="2:24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</row>
    <row r="655" spans="2:24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</row>
    <row r="656" spans="2:24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</row>
    <row r="657" spans="2:24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</row>
    <row r="658" spans="2:24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</row>
    <row r="659" spans="2:24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</row>
    <row r="660" spans="2:24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</row>
    <row r="661" spans="2:24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</row>
    <row r="662" spans="2:24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</row>
    <row r="663" spans="2:24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</row>
    <row r="664" spans="2:24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</row>
    <row r="665" spans="2:24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</row>
    <row r="666" spans="2:24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</row>
    <row r="667" spans="2:24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</row>
    <row r="668" spans="2:24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</row>
    <row r="669" spans="2:24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</row>
    <row r="670" spans="2:24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</row>
    <row r="671" spans="2:24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</row>
    <row r="672" spans="2:24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</row>
    <row r="673" spans="2:24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</row>
    <row r="674" spans="2:24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</row>
    <row r="675" spans="2:24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</row>
    <row r="676" spans="2:24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</row>
    <row r="677" spans="2:24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</row>
    <row r="678" spans="2:24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</row>
    <row r="679" spans="2:24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</row>
    <row r="680" spans="2:24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</row>
    <row r="681" spans="2:24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</row>
    <row r="682" spans="2:24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</row>
    <row r="683" spans="2:24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</row>
    <row r="684" spans="2:24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</row>
    <row r="685" spans="2:24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</row>
    <row r="686" spans="2:24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</row>
    <row r="687" spans="2:24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</row>
    <row r="688" spans="2:24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</row>
    <row r="689" spans="2:24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</row>
    <row r="690" spans="2:24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</row>
    <row r="691" spans="2:24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</row>
    <row r="692" spans="2:24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</row>
    <row r="693" spans="2:24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</row>
    <row r="694" spans="2:24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</row>
    <row r="695" spans="2:24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</row>
    <row r="696" spans="2:24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</row>
    <row r="697" spans="2:24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</row>
    <row r="698" spans="2:24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</row>
    <row r="699" spans="2:24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</row>
    <row r="700" spans="2:24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</row>
    <row r="701" spans="2:24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</row>
    <row r="702" spans="2:24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</row>
    <row r="703" spans="2:24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</row>
    <row r="704" spans="2:24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</row>
    <row r="705" spans="2:24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</row>
    <row r="706" spans="2:24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</row>
    <row r="707" spans="2:24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</row>
    <row r="708" spans="2:24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</row>
    <row r="709" spans="2:24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</row>
    <row r="710" spans="2:24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</row>
    <row r="711" spans="2:24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</row>
    <row r="712" spans="2:24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</row>
    <row r="713" spans="2:24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</row>
    <row r="714" spans="2:24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</row>
    <row r="715" spans="2:24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</row>
    <row r="716" spans="2:24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</row>
    <row r="717" spans="2:24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</row>
    <row r="718" spans="2:24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</row>
    <row r="719" spans="2:24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</row>
    <row r="720" spans="2:24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</row>
    <row r="721" spans="2:24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</row>
    <row r="722" spans="2:24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</row>
    <row r="723" spans="2:24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</row>
    <row r="724" spans="2:24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</row>
    <row r="725" spans="2:24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</row>
    <row r="726" spans="2:24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</row>
    <row r="727" spans="2:24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</row>
    <row r="728" spans="2:24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</row>
    <row r="729" spans="2:24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</row>
    <row r="730" spans="2:24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</row>
    <row r="731" spans="2:24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</row>
    <row r="732" spans="2:24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</row>
    <row r="733" spans="2:24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</row>
    <row r="734" spans="2:24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</row>
    <row r="735" spans="2:24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</row>
    <row r="736" spans="2:24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</row>
    <row r="737" spans="2:24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</row>
    <row r="738" spans="2:24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</row>
    <row r="739" spans="2:24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</row>
    <row r="740" spans="2:24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</row>
    <row r="741" spans="2:24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</row>
    <row r="742" spans="2:24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</row>
    <row r="743" spans="2:24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</row>
    <row r="744" spans="2:24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</row>
    <row r="745" spans="2:24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</row>
    <row r="746" spans="2:24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</row>
    <row r="747" spans="2:24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</row>
    <row r="748" spans="2:24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</row>
    <row r="749" spans="2:24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</row>
    <row r="750" spans="2:24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</row>
    <row r="751" spans="2:24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</row>
    <row r="752" spans="2:24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</row>
    <row r="753" spans="2:24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</row>
    <row r="754" spans="2:24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</row>
    <row r="755" spans="2:24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</row>
    <row r="756" spans="2:24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</row>
    <row r="757" spans="2:24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</row>
    <row r="758" spans="2:24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</row>
    <row r="759" spans="2:24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</row>
    <row r="760" spans="2:24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</row>
    <row r="761" spans="2:24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</row>
    <row r="762" spans="2:24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</row>
    <row r="763" spans="2:24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</row>
    <row r="764" spans="2:24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</row>
    <row r="765" spans="2:24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</row>
    <row r="766" spans="2:24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</row>
    <row r="767" spans="2:24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</row>
    <row r="768" spans="2:24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</row>
    <row r="769" spans="2:24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</row>
    <row r="770" spans="2:24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</row>
    <row r="771" spans="2:24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</row>
    <row r="772" spans="2:24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</row>
    <row r="773" spans="2:24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</row>
    <row r="774" spans="2:24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</row>
    <row r="775" spans="2:24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</row>
    <row r="776" spans="2:24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</row>
    <row r="777" spans="2:24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</row>
    <row r="778" spans="2:24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</row>
    <row r="779" spans="2:24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</row>
    <row r="780" spans="2:24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</row>
    <row r="781" spans="2:24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</row>
    <row r="782" spans="2:24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</row>
    <row r="783" spans="2:24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</row>
    <row r="784" spans="2:24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</row>
    <row r="785" spans="2:24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</row>
    <row r="786" spans="2:24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</row>
    <row r="787" spans="2:24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</row>
    <row r="788" spans="2:24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</row>
    <row r="789" spans="2:24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</row>
    <row r="790" spans="2:24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</row>
    <row r="791" spans="2:24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</row>
    <row r="792" spans="2:24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</row>
    <row r="793" spans="2:24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</row>
    <row r="794" spans="2:24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</row>
    <row r="795" spans="2:24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</row>
    <row r="796" spans="2:24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</row>
    <row r="797" spans="2:24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</row>
    <row r="798" spans="2:24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</row>
    <row r="799" spans="2:24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</row>
    <row r="800" spans="2:24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</row>
    <row r="801" spans="2:24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</row>
    <row r="802" spans="2:24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</row>
    <row r="803" spans="2:24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</row>
    <row r="804" spans="2:24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</row>
    <row r="805" spans="2:24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</row>
    <row r="806" spans="2:24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</row>
    <row r="807" spans="2:24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</row>
    <row r="808" spans="2:24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</row>
    <row r="809" spans="2:24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</row>
    <row r="810" spans="2:24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</row>
    <row r="811" spans="2:24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</row>
    <row r="812" spans="2:24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</row>
    <row r="813" spans="2:24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</row>
    <row r="814" spans="2:24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</row>
    <row r="815" spans="2:24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</row>
    <row r="816" spans="2:24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</row>
    <row r="817" spans="2:24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</row>
    <row r="818" spans="2:24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</row>
    <row r="819" spans="2:24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</row>
    <row r="820" spans="2:24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</row>
    <row r="821" spans="2:24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</row>
    <row r="822" spans="2:24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</row>
    <row r="823" spans="2:24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</row>
    <row r="824" spans="2:24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</row>
    <row r="825" spans="2:24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</row>
    <row r="826" spans="2:24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</row>
    <row r="827" spans="2:24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</row>
    <row r="828" spans="2:24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</row>
    <row r="829" spans="2:24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</row>
    <row r="830" spans="2:24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</row>
    <row r="831" spans="2:24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</row>
    <row r="832" spans="2:24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</row>
    <row r="833" spans="2:24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</row>
    <row r="834" spans="2:24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</row>
    <row r="835" spans="2:24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</row>
    <row r="836" spans="2:24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</row>
    <row r="837" spans="2:24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</row>
    <row r="838" spans="2:24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</row>
    <row r="839" spans="2:24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</row>
    <row r="840" spans="2:24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</row>
    <row r="841" spans="2:24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</row>
    <row r="842" spans="2:24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</row>
    <row r="843" spans="2:24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</row>
    <row r="844" spans="2:24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</row>
    <row r="845" spans="2:24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</row>
    <row r="846" spans="2:24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</row>
    <row r="847" spans="2:24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</row>
    <row r="848" spans="2:24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</row>
    <row r="849" spans="2:24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</row>
    <row r="850" spans="2:24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</row>
    <row r="851" spans="2:24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</row>
    <row r="852" spans="2:24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</row>
    <row r="853" spans="2:24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</row>
    <row r="854" spans="2:24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</row>
    <row r="855" spans="2:24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</row>
    <row r="856" spans="2:24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</row>
    <row r="857" spans="2:24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</row>
    <row r="858" spans="2:24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</row>
    <row r="859" spans="2:24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</row>
    <row r="860" spans="2:24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</row>
    <row r="861" spans="2:24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</row>
    <row r="862" spans="2:24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</row>
    <row r="863" spans="2:24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</row>
    <row r="864" spans="2:24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</row>
    <row r="865" spans="2:24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</row>
    <row r="866" spans="2:24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</row>
    <row r="867" spans="2:24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</row>
    <row r="868" spans="2:24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</row>
    <row r="869" spans="2:24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</row>
    <row r="870" spans="2:24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</row>
    <row r="871" spans="2:24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</row>
    <row r="872" spans="2:24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</row>
    <row r="873" spans="2:24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</row>
    <row r="874" spans="2:24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</row>
    <row r="875" spans="2:24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</row>
    <row r="876" spans="2:24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</row>
    <row r="877" spans="2:24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</row>
  </sheetData>
  <pageMargins left="0.75" right="0.75" top="1" bottom="1" header="0.5" footer="0.5"/>
  <pageSetup scale="3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2C88-FA20-489D-B3FE-3CD9C0D004E9}">
  <sheetPr codeName="Sheet37"/>
  <dimension ref="A1:AS894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13" width="15.5" customWidth="1"/>
    <col min="14" max="18" width="12.5" customWidth="1"/>
  </cols>
  <sheetData>
    <row r="1" spans="1:45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</row>
    <row r="2" spans="1:45" s="78" customFormat="1" ht="18">
      <c r="A2" s="77"/>
      <c r="B2" s="84" t="s">
        <v>1333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</row>
    <row r="3" spans="1:4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</row>
    <row r="4" spans="1:45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</row>
    <row r="5" spans="1:45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</row>
    <row r="6" spans="1:45">
      <c r="A6" s="49"/>
      <c r="B6" s="136" t="s">
        <v>1336</v>
      </c>
      <c r="C6" s="59" t="s">
        <v>1337</v>
      </c>
      <c r="D6" s="59"/>
      <c r="E6" s="59"/>
      <c r="F6" s="58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</row>
    <row r="7" spans="1:45">
      <c r="A7" s="49"/>
      <c r="B7" s="141" t="s">
        <v>1339</v>
      </c>
      <c r="C7" s="49" t="s">
        <v>1340</v>
      </c>
      <c r="D7" s="49"/>
      <c r="E7" s="49"/>
      <c r="F7" s="57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</row>
    <row r="8" spans="1:45" ht="16" thickBot="1">
      <c r="A8" s="49"/>
      <c r="B8" s="137" t="s">
        <v>1335</v>
      </c>
      <c r="C8" s="56" t="s">
        <v>1338</v>
      </c>
      <c r="D8" s="56"/>
      <c r="E8" s="56"/>
      <c r="F8" s="55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</row>
    <row r="9" spans="1:45">
      <c r="A9" s="49"/>
      <c r="B9" s="135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</row>
    <row r="10" spans="1:45">
      <c r="A10" s="49"/>
      <c r="B10" s="49"/>
      <c r="C10" s="156" t="s">
        <v>500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</row>
    <row r="11" spans="1:45">
      <c r="A11" s="49"/>
      <c r="B11" s="49" t="s">
        <v>1341</v>
      </c>
      <c r="C11" s="49"/>
      <c r="D11" s="49"/>
      <c r="E11" s="49"/>
      <c r="F11" s="49"/>
      <c r="J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</row>
    <row r="12" spans="1:45">
      <c r="A12" s="49"/>
      <c r="B12" s="49" t="s">
        <v>1342</v>
      </c>
      <c r="C12" s="49"/>
      <c r="D12" s="49"/>
      <c r="E12" s="49"/>
      <c r="F12" s="49"/>
      <c r="J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</row>
    <row r="13" spans="1:45">
      <c r="A13" s="49"/>
      <c r="B13" s="49" t="s">
        <v>1343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</row>
    <row r="14" spans="1:45">
      <c r="A14" s="49"/>
      <c r="B14" s="49"/>
      <c r="C14" s="49"/>
      <c r="D14" s="49"/>
      <c r="E14" s="49"/>
      <c r="F14" s="49"/>
      <c r="G14" s="49"/>
      <c r="H14" s="15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</row>
    <row r="15" spans="1:4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</row>
    <row r="16" spans="1:45" ht="14.5" customHeight="1">
      <c r="A16" s="49"/>
      <c r="B16" s="152" t="s">
        <v>373</v>
      </c>
      <c r="C16" s="152" t="s">
        <v>475</v>
      </c>
      <c r="D16" s="152" t="s">
        <v>476</v>
      </c>
      <c r="E16" s="152" t="s">
        <v>477</v>
      </c>
      <c r="F16" s="152" t="s">
        <v>369</v>
      </c>
      <c r="G16" s="152" t="s">
        <v>496</v>
      </c>
      <c r="H16" s="152" t="s">
        <v>195</v>
      </c>
      <c r="I16" s="204" t="s">
        <v>495</v>
      </c>
      <c r="J16" s="201" t="s">
        <v>478</v>
      </c>
      <c r="K16" s="201" t="s">
        <v>479</v>
      </c>
      <c r="L16" s="202" t="s">
        <v>269</v>
      </c>
      <c r="M16" s="203" t="s">
        <v>101</v>
      </c>
      <c r="N16" s="15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</row>
    <row r="17" spans="1:45" ht="14.5" customHeight="1">
      <c r="A17" s="49"/>
      <c r="B17" s="134">
        <v>44196</v>
      </c>
      <c r="C17" s="150">
        <v>2922429</v>
      </c>
      <c r="D17" s="153" t="s">
        <v>480</v>
      </c>
      <c r="E17" s="153" t="s">
        <v>481</v>
      </c>
      <c r="F17" s="153" t="s">
        <v>370</v>
      </c>
      <c r="G17" s="153" t="s">
        <v>482</v>
      </c>
      <c r="H17" s="153" t="s">
        <v>483</v>
      </c>
      <c r="I17" s="187">
        <v>31</v>
      </c>
      <c r="J17" s="188">
        <v>38.94</v>
      </c>
      <c r="K17" s="188">
        <v>60.356999999999999</v>
      </c>
      <c r="L17" s="154">
        <f>I17*J17</f>
        <v>1207.1399999999999</v>
      </c>
      <c r="M17" s="155">
        <f>L17-K17</f>
        <v>1146.7829999999999</v>
      </c>
      <c r="N17" s="151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</row>
    <row r="18" spans="1:45" ht="14.5" customHeight="1">
      <c r="A18" s="49"/>
      <c r="B18" s="134">
        <v>44105</v>
      </c>
      <c r="C18" s="150">
        <v>6745007</v>
      </c>
      <c r="D18" s="153" t="s">
        <v>484</v>
      </c>
      <c r="E18" s="153" t="s">
        <v>485</v>
      </c>
      <c r="F18" s="153" t="s">
        <v>371</v>
      </c>
      <c r="G18" s="153" t="s">
        <v>486</v>
      </c>
      <c r="H18" s="153" t="s">
        <v>483</v>
      </c>
      <c r="I18" s="187">
        <v>28</v>
      </c>
      <c r="J18" s="188">
        <v>208.16</v>
      </c>
      <c r="K18" s="188">
        <v>291.42399999999998</v>
      </c>
      <c r="L18" s="154">
        <f t="shared" ref="L18:L40" si="0">I18*J18</f>
        <v>5828.48</v>
      </c>
      <c r="M18" s="155">
        <f t="shared" ref="M18:M40" si="1">L18-K18</f>
        <v>5537.0559999999996</v>
      </c>
      <c r="N18" s="151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</row>
    <row r="19" spans="1:45" ht="14.5" customHeight="1">
      <c r="A19" s="49"/>
      <c r="B19" s="134">
        <v>44105</v>
      </c>
      <c r="C19" s="150">
        <v>9127690</v>
      </c>
      <c r="D19" s="153" t="s">
        <v>484</v>
      </c>
      <c r="E19" s="153" t="s">
        <v>481</v>
      </c>
      <c r="F19" s="153" t="s">
        <v>371</v>
      </c>
      <c r="G19" s="153" t="s">
        <v>486</v>
      </c>
      <c r="H19" s="153" t="s">
        <v>483</v>
      </c>
      <c r="I19" s="187">
        <v>31</v>
      </c>
      <c r="J19" s="188">
        <v>8.69</v>
      </c>
      <c r="K19" s="188">
        <v>13.4695</v>
      </c>
      <c r="L19" s="154">
        <f t="shared" si="0"/>
        <v>269.39</v>
      </c>
      <c r="M19" s="155">
        <f t="shared" si="1"/>
        <v>255.92049999999998</v>
      </c>
      <c r="N19" s="151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</row>
    <row r="20" spans="1:45" ht="14.5" customHeight="1">
      <c r="A20" s="49"/>
      <c r="B20" s="134">
        <v>43656</v>
      </c>
      <c r="C20" s="150">
        <v>9546559</v>
      </c>
      <c r="D20" s="153" t="s">
        <v>484</v>
      </c>
      <c r="E20" s="153" t="s">
        <v>481</v>
      </c>
      <c r="F20" s="153" t="s">
        <v>371</v>
      </c>
      <c r="G20" s="153" t="s">
        <v>487</v>
      </c>
      <c r="H20" s="153" t="s">
        <v>488</v>
      </c>
      <c r="I20" s="187">
        <v>26</v>
      </c>
      <c r="J20" s="188">
        <v>195.99</v>
      </c>
      <c r="K20" s="188">
        <v>254.78700000000001</v>
      </c>
      <c r="L20" s="154">
        <f t="shared" si="0"/>
        <v>5095.74</v>
      </c>
      <c r="M20" s="155">
        <f t="shared" si="1"/>
        <v>4840.9529999999995</v>
      </c>
      <c r="N20" s="151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</row>
    <row r="21" spans="1:45" ht="14.5" customHeight="1">
      <c r="A21" s="49"/>
      <c r="B21" s="134">
        <v>43340</v>
      </c>
      <c r="C21" s="150">
        <v>5436175</v>
      </c>
      <c r="D21" s="153" t="s">
        <v>489</v>
      </c>
      <c r="E21" s="153" t="s">
        <v>481</v>
      </c>
      <c r="F21" s="153" t="s">
        <v>370</v>
      </c>
      <c r="G21" s="153" t="s">
        <v>486</v>
      </c>
      <c r="H21" s="153" t="s">
        <v>483</v>
      </c>
      <c r="I21" s="187">
        <v>16</v>
      </c>
      <c r="J21" s="188">
        <v>21.78</v>
      </c>
      <c r="K21" s="188">
        <v>17.424000000000003</v>
      </c>
      <c r="L21" s="154">
        <f t="shared" si="0"/>
        <v>348.48</v>
      </c>
      <c r="M21" s="155">
        <f t="shared" si="1"/>
        <v>331.05600000000004</v>
      </c>
      <c r="N21" s="151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</row>
    <row r="22" spans="1:45" ht="14.5" customHeight="1">
      <c r="A22" s="49"/>
      <c r="B22" s="134">
        <v>43340</v>
      </c>
      <c r="C22" s="150">
        <v>1010967</v>
      </c>
      <c r="D22" s="153" t="s">
        <v>489</v>
      </c>
      <c r="E22" s="153" t="s">
        <v>481</v>
      </c>
      <c r="F22" s="153" t="s">
        <v>372</v>
      </c>
      <c r="G22" s="153" t="s">
        <v>486</v>
      </c>
      <c r="H22" s="153" t="s">
        <v>490</v>
      </c>
      <c r="I22" s="187">
        <v>30</v>
      </c>
      <c r="J22" s="188">
        <v>6.64</v>
      </c>
      <c r="K22" s="188">
        <v>9.9600000000000009</v>
      </c>
      <c r="L22" s="154">
        <f t="shared" si="0"/>
        <v>199.2</v>
      </c>
      <c r="M22" s="155">
        <f t="shared" si="1"/>
        <v>189.23999999999998</v>
      </c>
      <c r="N22" s="151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</row>
    <row r="23" spans="1:45" ht="14.5" customHeight="1">
      <c r="A23" s="49"/>
      <c r="B23" s="134">
        <v>43633</v>
      </c>
      <c r="C23" s="150">
        <v>8929877</v>
      </c>
      <c r="D23" s="153" t="s">
        <v>484</v>
      </c>
      <c r="E23" s="153" t="s">
        <v>481</v>
      </c>
      <c r="F23" s="153" t="s">
        <v>371</v>
      </c>
      <c r="G23" s="153" t="s">
        <v>487</v>
      </c>
      <c r="H23" s="153" t="s">
        <v>483</v>
      </c>
      <c r="I23" s="187">
        <v>5</v>
      </c>
      <c r="J23" s="188">
        <v>7.3</v>
      </c>
      <c r="K23" s="188">
        <v>1.8250000000000002</v>
      </c>
      <c r="L23" s="154">
        <f t="shared" si="0"/>
        <v>36.5</v>
      </c>
      <c r="M23" s="155">
        <f t="shared" si="1"/>
        <v>34.674999999999997</v>
      </c>
      <c r="N23" s="151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</row>
    <row r="24" spans="1:45" ht="14.5" customHeight="1">
      <c r="A24" s="49"/>
      <c r="B24" s="134">
        <v>43633</v>
      </c>
      <c r="C24" s="150">
        <v>6473081</v>
      </c>
      <c r="D24" s="153" t="s">
        <v>484</v>
      </c>
      <c r="E24" s="153" t="s">
        <v>481</v>
      </c>
      <c r="F24" s="153" t="s">
        <v>370</v>
      </c>
      <c r="G24" s="153" t="s">
        <v>487</v>
      </c>
      <c r="H24" s="153" t="s">
        <v>483</v>
      </c>
      <c r="I24" s="187">
        <v>10</v>
      </c>
      <c r="J24" s="188">
        <v>42.76</v>
      </c>
      <c r="K24" s="188">
        <v>21.38</v>
      </c>
      <c r="L24" s="154">
        <f t="shared" si="0"/>
        <v>427.59999999999997</v>
      </c>
      <c r="M24" s="155">
        <f t="shared" si="1"/>
        <v>406.21999999999997</v>
      </c>
      <c r="N24" s="151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</row>
    <row r="25" spans="1:45" ht="14.5" customHeight="1">
      <c r="A25" s="49"/>
      <c r="B25" s="134">
        <v>43548</v>
      </c>
      <c r="C25" s="150">
        <v>3734736</v>
      </c>
      <c r="D25" s="153" t="s">
        <v>484</v>
      </c>
      <c r="E25" s="153" t="s">
        <v>491</v>
      </c>
      <c r="F25" s="153" t="s">
        <v>370</v>
      </c>
      <c r="G25" s="153" t="s">
        <v>487</v>
      </c>
      <c r="H25" s="153" t="s">
        <v>483</v>
      </c>
      <c r="I25" s="187">
        <v>7</v>
      </c>
      <c r="J25" s="188">
        <v>138.13999999999999</v>
      </c>
      <c r="K25" s="188">
        <v>48.348999999999997</v>
      </c>
      <c r="L25" s="154">
        <f t="shared" si="0"/>
        <v>966.9799999999999</v>
      </c>
      <c r="M25" s="155">
        <f t="shared" si="1"/>
        <v>918.63099999999986</v>
      </c>
      <c r="N25" s="151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</row>
    <row r="26" spans="1:45" ht="14.5" customHeight="1">
      <c r="A26" s="49"/>
      <c r="B26" s="134">
        <v>43157</v>
      </c>
      <c r="C26" s="150">
        <v>3198155</v>
      </c>
      <c r="D26" s="153" t="s">
        <v>480</v>
      </c>
      <c r="E26" s="153" t="s">
        <v>481</v>
      </c>
      <c r="F26" s="153" t="s">
        <v>371</v>
      </c>
      <c r="G26" s="153" t="s">
        <v>492</v>
      </c>
      <c r="H26" s="153" t="s">
        <v>483</v>
      </c>
      <c r="I26" s="187">
        <v>33</v>
      </c>
      <c r="J26" s="188">
        <v>4.9800000000000004</v>
      </c>
      <c r="K26" s="188">
        <v>8.2170000000000005</v>
      </c>
      <c r="L26" s="154">
        <f t="shared" si="0"/>
        <v>164.34</v>
      </c>
      <c r="M26" s="155">
        <f t="shared" si="1"/>
        <v>156.12299999999999</v>
      </c>
      <c r="N26" s="151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</row>
    <row r="27" spans="1:45">
      <c r="A27" s="49"/>
      <c r="B27" s="134">
        <v>43427</v>
      </c>
      <c r="C27" s="150">
        <v>9367443</v>
      </c>
      <c r="D27" s="153" t="s">
        <v>493</v>
      </c>
      <c r="E27" s="153" t="s">
        <v>481</v>
      </c>
      <c r="F27" s="153" t="s">
        <v>372</v>
      </c>
      <c r="G27" s="153" t="s">
        <v>492</v>
      </c>
      <c r="H27" s="153" t="s">
        <v>483</v>
      </c>
      <c r="I27" s="187">
        <v>27</v>
      </c>
      <c r="J27" s="188">
        <v>4.28</v>
      </c>
      <c r="K27" s="188">
        <v>5.7780000000000005</v>
      </c>
      <c r="L27" s="154">
        <f t="shared" si="0"/>
        <v>115.56</v>
      </c>
      <c r="M27" s="155">
        <f t="shared" si="1"/>
        <v>109.782</v>
      </c>
      <c r="N27" s="151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</row>
    <row r="28" spans="1:45">
      <c r="A28" s="49"/>
      <c r="B28" s="134">
        <v>43427</v>
      </c>
      <c r="C28" s="150">
        <v>1607038</v>
      </c>
      <c r="D28" s="153" t="s">
        <v>493</v>
      </c>
      <c r="E28" s="153" t="s">
        <v>481</v>
      </c>
      <c r="F28" s="153" t="s">
        <v>372</v>
      </c>
      <c r="G28" s="153" t="s">
        <v>492</v>
      </c>
      <c r="H28" s="153" t="s">
        <v>483</v>
      </c>
      <c r="I28" s="187">
        <v>25</v>
      </c>
      <c r="J28" s="188">
        <v>3.95</v>
      </c>
      <c r="K28" s="188">
        <v>4.9375</v>
      </c>
      <c r="L28" s="154">
        <f t="shared" si="0"/>
        <v>98.75</v>
      </c>
      <c r="M28" s="155">
        <f t="shared" si="1"/>
        <v>93.8125</v>
      </c>
      <c r="N28" s="151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</row>
    <row r="29" spans="1:45">
      <c r="A29" s="49"/>
      <c r="B29" s="134">
        <v>43990</v>
      </c>
      <c r="C29" s="150">
        <v>7795664</v>
      </c>
      <c r="D29" s="153" t="s">
        <v>489</v>
      </c>
      <c r="E29" s="153" t="s">
        <v>481</v>
      </c>
      <c r="F29" s="153" t="s">
        <v>370</v>
      </c>
      <c r="G29" s="153" t="s">
        <v>492</v>
      </c>
      <c r="H29" s="153" t="s">
        <v>483</v>
      </c>
      <c r="I29" s="187">
        <v>33</v>
      </c>
      <c r="J29" s="188">
        <v>21.78</v>
      </c>
      <c r="K29" s="188">
        <v>35.937000000000005</v>
      </c>
      <c r="L29" s="154">
        <f t="shared" si="0"/>
        <v>718.74</v>
      </c>
      <c r="M29" s="155">
        <f t="shared" si="1"/>
        <v>682.803</v>
      </c>
      <c r="N29" s="151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</row>
    <row r="30" spans="1:45">
      <c r="A30" s="49"/>
      <c r="B30" s="134">
        <v>43990</v>
      </c>
      <c r="C30" s="150">
        <v>8083418</v>
      </c>
      <c r="D30" s="153" t="s">
        <v>489</v>
      </c>
      <c r="E30" s="153" t="s">
        <v>481</v>
      </c>
      <c r="F30" s="153" t="s">
        <v>372</v>
      </c>
      <c r="G30" s="153" t="s">
        <v>492</v>
      </c>
      <c r="H30" s="153" t="s">
        <v>488</v>
      </c>
      <c r="I30" s="187">
        <v>32</v>
      </c>
      <c r="J30" s="188">
        <v>47.98</v>
      </c>
      <c r="K30" s="188">
        <v>76.768000000000001</v>
      </c>
      <c r="L30" s="154">
        <f t="shared" si="0"/>
        <v>1535.36</v>
      </c>
      <c r="M30" s="155">
        <f t="shared" si="1"/>
        <v>1458.5919999999999</v>
      </c>
      <c r="N30" s="151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</row>
    <row r="31" spans="1:45">
      <c r="A31" s="49"/>
      <c r="B31" s="134">
        <v>44047</v>
      </c>
      <c r="C31" s="150">
        <v>2119747</v>
      </c>
      <c r="D31" s="153" t="s">
        <v>489</v>
      </c>
      <c r="E31" s="153" t="s">
        <v>481</v>
      </c>
      <c r="F31" s="153" t="s">
        <v>497</v>
      </c>
      <c r="G31" s="153" t="s">
        <v>482</v>
      </c>
      <c r="H31" s="153" t="s">
        <v>483</v>
      </c>
      <c r="I31" s="187">
        <v>21</v>
      </c>
      <c r="J31" s="188">
        <v>5.28</v>
      </c>
      <c r="K31" s="188">
        <v>5.5440000000000005</v>
      </c>
      <c r="L31" s="154">
        <f t="shared" si="0"/>
        <v>110.88000000000001</v>
      </c>
      <c r="M31" s="155">
        <f t="shared" si="1"/>
        <v>105.33600000000001</v>
      </c>
      <c r="N31" s="151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</row>
    <row r="32" spans="1:45">
      <c r="A32" s="49"/>
      <c r="B32" s="134">
        <v>43615</v>
      </c>
      <c r="C32" s="150">
        <v>1109393</v>
      </c>
      <c r="D32" s="153" t="s">
        <v>493</v>
      </c>
      <c r="E32" s="153" t="s">
        <v>481</v>
      </c>
      <c r="F32" s="153" t="s">
        <v>371</v>
      </c>
      <c r="G32" s="153" t="s">
        <v>492</v>
      </c>
      <c r="H32" s="153" t="s">
        <v>490</v>
      </c>
      <c r="I32" s="187">
        <v>21</v>
      </c>
      <c r="J32" s="188">
        <v>39.89</v>
      </c>
      <c r="K32" s="188">
        <v>41.884500000000003</v>
      </c>
      <c r="L32" s="154">
        <f t="shared" si="0"/>
        <v>837.69</v>
      </c>
      <c r="M32" s="155">
        <f t="shared" si="1"/>
        <v>795.80550000000005</v>
      </c>
      <c r="N32" s="151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</row>
    <row r="33" spans="1:45">
      <c r="A33" s="49"/>
      <c r="B33" s="134">
        <v>43064</v>
      </c>
      <c r="C33" s="150">
        <v>6417201</v>
      </c>
      <c r="D33" s="153" t="s">
        <v>489</v>
      </c>
      <c r="E33" s="153" t="s">
        <v>481</v>
      </c>
      <c r="F33" s="153" t="s">
        <v>370</v>
      </c>
      <c r="G33" s="153" t="s">
        <v>482</v>
      </c>
      <c r="H33" s="153" t="s">
        <v>483</v>
      </c>
      <c r="I33" s="187">
        <v>12</v>
      </c>
      <c r="J33" s="188">
        <v>15.74</v>
      </c>
      <c r="K33" s="188">
        <v>9.4440000000000008</v>
      </c>
      <c r="L33" s="154">
        <f t="shared" si="0"/>
        <v>188.88</v>
      </c>
      <c r="M33" s="155">
        <f t="shared" si="1"/>
        <v>179.43600000000001</v>
      </c>
      <c r="N33" s="151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</row>
    <row r="34" spans="1:45">
      <c r="A34" s="49"/>
      <c r="B34" s="134">
        <v>43875</v>
      </c>
      <c r="C34" s="150">
        <v>8493894</v>
      </c>
      <c r="D34" s="153" t="s">
        <v>494</v>
      </c>
      <c r="E34" s="153" t="s">
        <v>485</v>
      </c>
      <c r="F34" s="153" t="s">
        <v>372</v>
      </c>
      <c r="G34" s="153" t="s">
        <v>492</v>
      </c>
      <c r="H34" s="153" t="s">
        <v>490</v>
      </c>
      <c r="I34" s="187">
        <v>32</v>
      </c>
      <c r="J34" s="188">
        <v>100.98</v>
      </c>
      <c r="K34" s="188">
        <v>161.56800000000001</v>
      </c>
      <c r="L34" s="154">
        <f t="shared" si="0"/>
        <v>3231.36</v>
      </c>
      <c r="M34" s="155">
        <f t="shared" si="1"/>
        <v>3069.7919999999999</v>
      </c>
      <c r="N34" s="151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</row>
    <row r="35" spans="1:45">
      <c r="A35" s="49"/>
      <c r="B35" s="134">
        <v>43875</v>
      </c>
      <c r="C35" s="150">
        <v>9776378</v>
      </c>
      <c r="D35" s="153" t="s">
        <v>494</v>
      </c>
      <c r="E35" s="153" t="s">
        <v>481</v>
      </c>
      <c r="F35" s="153" t="s">
        <v>371</v>
      </c>
      <c r="G35" s="153" t="s">
        <v>492</v>
      </c>
      <c r="H35" s="153" t="s">
        <v>490</v>
      </c>
      <c r="I35" s="187">
        <v>15</v>
      </c>
      <c r="J35" s="188">
        <v>71.37</v>
      </c>
      <c r="K35" s="188">
        <v>53.527500000000011</v>
      </c>
      <c r="L35" s="154">
        <f t="shared" si="0"/>
        <v>1070.5500000000002</v>
      </c>
      <c r="M35" s="155">
        <f t="shared" si="1"/>
        <v>1017.0225000000002</v>
      </c>
      <c r="N35" s="151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</row>
    <row r="36" spans="1:45">
      <c r="A36" s="49"/>
      <c r="B36" s="134">
        <v>43936</v>
      </c>
      <c r="C36" s="150">
        <v>6351031</v>
      </c>
      <c r="D36" s="153" t="s">
        <v>480</v>
      </c>
      <c r="E36" s="153" t="s">
        <v>481</v>
      </c>
      <c r="F36" s="153" t="s">
        <v>370</v>
      </c>
      <c r="G36" s="153" t="s">
        <v>487</v>
      </c>
      <c r="H36" s="153" t="s">
        <v>488</v>
      </c>
      <c r="I36" s="187">
        <v>6</v>
      </c>
      <c r="J36" s="188">
        <v>65.989999999999995</v>
      </c>
      <c r="K36" s="188">
        <v>19.796999999999997</v>
      </c>
      <c r="L36" s="154">
        <f t="shared" si="0"/>
        <v>395.93999999999994</v>
      </c>
      <c r="M36" s="155">
        <f t="shared" si="1"/>
        <v>376.14299999999992</v>
      </c>
      <c r="N36" s="151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</row>
    <row r="37" spans="1:45">
      <c r="A37" s="49"/>
      <c r="B37" s="134">
        <v>43936</v>
      </c>
      <c r="C37" s="150">
        <v>8435213</v>
      </c>
      <c r="D37" s="153" t="s">
        <v>480</v>
      </c>
      <c r="E37" s="153" t="s">
        <v>481</v>
      </c>
      <c r="F37" s="153" t="s">
        <v>370</v>
      </c>
      <c r="G37" s="153" t="s">
        <v>487</v>
      </c>
      <c r="H37" s="153" t="s">
        <v>488</v>
      </c>
      <c r="I37" s="187">
        <v>19</v>
      </c>
      <c r="J37" s="188">
        <v>155.99</v>
      </c>
      <c r="K37" s="188">
        <v>148.19050000000001</v>
      </c>
      <c r="L37" s="154">
        <f t="shared" si="0"/>
        <v>2963.8100000000004</v>
      </c>
      <c r="M37" s="155">
        <f t="shared" si="1"/>
        <v>2815.6195000000002</v>
      </c>
      <c r="N37" s="151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</row>
    <row r="38" spans="1:45">
      <c r="A38" s="49"/>
      <c r="B38" s="134">
        <v>43171</v>
      </c>
      <c r="C38" s="150">
        <v>2131858</v>
      </c>
      <c r="D38" s="153" t="s">
        <v>489</v>
      </c>
      <c r="E38" s="153" t="s">
        <v>491</v>
      </c>
      <c r="F38" s="153" t="s">
        <v>371</v>
      </c>
      <c r="G38" s="153" t="s">
        <v>486</v>
      </c>
      <c r="H38" s="153" t="s">
        <v>483</v>
      </c>
      <c r="I38" s="187">
        <v>19</v>
      </c>
      <c r="J38" s="188">
        <v>3.69</v>
      </c>
      <c r="K38" s="188">
        <v>3.5055000000000001</v>
      </c>
      <c r="L38" s="154">
        <f t="shared" si="0"/>
        <v>70.11</v>
      </c>
      <c r="M38" s="155">
        <f t="shared" si="1"/>
        <v>66.604500000000002</v>
      </c>
      <c r="N38" s="151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</row>
    <row r="39" spans="1:45">
      <c r="A39" s="49"/>
      <c r="B39" s="134">
        <v>43171</v>
      </c>
      <c r="C39" s="150">
        <v>7634165</v>
      </c>
      <c r="D39" s="153" t="s">
        <v>489</v>
      </c>
      <c r="E39" s="153" t="s">
        <v>481</v>
      </c>
      <c r="F39" s="153" t="s">
        <v>372</v>
      </c>
      <c r="G39" s="153" t="s">
        <v>486</v>
      </c>
      <c r="H39" s="153" t="s">
        <v>483</v>
      </c>
      <c r="I39" s="187">
        <v>15</v>
      </c>
      <c r="J39" s="188">
        <v>12</v>
      </c>
      <c r="K39" s="188">
        <v>9</v>
      </c>
      <c r="L39" s="154">
        <f t="shared" si="0"/>
        <v>180</v>
      </c>
      <c r="M39" s="155">
        <f t="shared" si="1"/>
        <v>171</v>
      </c>
      <c r="N39" s="151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</row>
    <row r="40" spans="1:45">
      <c r="A40" s="49"/>
      <c r="B40" s="134">
        <v>43533</v>
      </c>
      <c r="C40" s="150">
        <v>6341653</v>
      </c>
      <c r="D40" s="153" t="s">
        <v>480</v>
      </c>
      <c r="E40" s="153" t="s">
        <v>481</v>
      </c>
      <c r="F40" s="153" t="s">
        <v>372</v>
      </c>
      <c r="G40" s="153" t="s">
        <v>487</v>
      </c>
      <c r="H40" s="153" t="s">
        <v>483</v>
      </c>
      <c r="I40" s="187">
        <v>15</v>
      </c>
      <c r="J40" s="188">
        <v>15.99</v>
      </c>
      <c r="K40" s="188">
        <v>11.9925</v>
      </c>
      <c r="L40" s="154">
        <f t="shared" si="0"/>
        <v>239.85</v>
      </c>
      <c r="M40" s="155">
        <f t="shared" si="1"/>
        <v>227.85749999999999</v>
      </c>
      <c r="N40" s="151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</row>
    <row r="41" spans="1:45">
      <c r="A41" s="49"/>
      <c r="B41" s="49"/>
      <c r="C41" s="138"/>
      <c r="D41" s="138"/>
      <c r="E41" s="138"/>
      <c r="F41" s="138"/>
      <c r="G41" s="139"/>
      <c r="H41" s="49"/>
      <c r="I41" s="247"/>
      <c r="J41" s="188"/>
      <c r="K41" s="188"/>
      <c r="L41" s="154"/>
      <c r="M41" s="155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</row>
    <row r="42" spans="1:45">
      <c r="A42" s="49"/>
      <c r="B42" s="49"/>
      <c r="C42" s="138"/>
      <c r="D42" s="138"/>
      <c r="E42" s="138"/>
      <c r="F42" s="138"/>
      <c r="G42" s="139"/>
      <c r="H42" s="49"/>
      <c r="I42" s="247"/>
      <c r="J42" s="49"/>
      <c r="K42" s="49"/>
      <c r="L42" s="326"/>
      <c r="M42" s="326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</row>
    <row r="43" spans="1:45">
      <c r="A43" s="49"/>
      <c r="B43" s="49"/>
      <c r="C43" s="138"/>
      <c r="D43" s="138"/>
      <c r="E43" s="138"/>
      <c r="F43" s="138"/>
      <c r="G43" s="13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</row>
    <row r="44" spans="1:45">
      <c r="A44" s="49"/>
      <c r="B44" s="49"/>
      <c r="C44" s="138"/>
      <c r="D44" s="138"/>
      <c r="E44" s="138"/>
      <c r="F44" s="138"/>
      <c r="G44" s="13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</row>
    <row r="45" spans="1:45">
      <c r="A45" s="49"/>
      <c r="B45" s="49"/>
      <c r="C45" s="138"/>
      <c r="D45" s="138"/>
      <c r="E45" s="138"/>
      <c r="F45" s="138"/>
      <c r="G45" s="13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</row>
    <row r="46" spans="1:45">
      <c r="A46" s="49"/>
      <c r="B46" s="49"/>
      <c r="C46" s="138"/>
      <c r="D46" s="138"/>
      <c r="E46" s="138"/>
      <c r="F46" s="138"/>
      <c r="G46" s="13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</row>
    <row r="47" spans="1:45">
      <c r="A47" s="49"/>
      <c r="B47" s="49"/>
      <c r="C47" s="138"/>
      <c r="D47" s="138"/>
      <c r="E47" s="138"/>
      <c r="F47" s="138"/>
      <c r="G47" s="13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</row>
    <row r="48" spans="1:45">
      <c r="A48" s="49"/>
      <c r="B48" s="49"/>
      <c r="C48" s="138"/>
      <c r="D48" s="138"/>
      <c r="E48" s="138"/>
      <c r="F48" s="138"/>
      <c r="G48" s="13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</row>
    <row r="49" spans="1:45">
      <c r="A49" s="49"/>
      <c r="B49" s="49"/>
      <c r="C49" s="138"/>
      <c r="D49" s="138"/>
      <c r="E49" s="138"/>
      <c r="F49" s="138"/>
      <c r="G49" s="13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</row>
    <row r="50" spans="1:45">
      <c r="A50" s="49"/>
      <c r="B50" s="49"/>
      <c r="C50" s="138"/>
      <c r="D50" s="138"/>
      <c r="E50" s="138"/>
      <c r="F50" s="138"/>
      <c r="G50" s="13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</row>
    <row r="51" spans="1:45">
      <c r="A51" s="49"/>
      <c r="B51" s="49"/>
      <c r="C51" s="138"/>
      <c r="D51" s="138"/>
      <c r="E51" s="138"/>
      <c r="F51" s="138"/>
      <c r="G51" s="13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</row>
    <row r="52" spans="1:45">
      <c r="A52" s="49"/>
      <c r="B52" s="49"/>
      <c r="C52" s="138"/>
      <c r="D52" s="138"/>
      <c r="E52" s="138"/>
      <c r="F52" s="138"/>
      <c r="G52" s="13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</row>
    <row r="53" spans="1:45">
      <c r="A53" s="49"/>
      <c r="B53" s="49"/>
      <c r="C53" s="138"/>
      <c r="D53" s="138"/>
      <c r="E53" s="138"/>
      <c r="F53" s="138"/>
      <c r="G53" s="13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</row>
    <row r="54" spans="1:45">
      <c r="A54" s="49"/>
      <c r="B54" s="49"/>
      <c r="C54" s="138"/>
      <c r="D54" s="138"/>
      <c r="E54" s="138"/>
      <c r="F54" s="138"/>
      <c r="G54" s="13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</row>
    <row r="55" spans="1:45">
      <c r="A55" s="49"/>
      <c r="B55" s="49"/>
      <c r="C55" s="138"/>
      <c r="D55" s="138"/>
      <c r="E55" s="138"/>
      <c r="F55" s="138"/>
      <c r="G55" s="13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</row>
    <row r="56" spans="1:45">
      <c r="A56" s="49"/>
      <c r="B56" s="49"/>
      <c r="C56" s="138"/>
      <c r="D56" s="138"/>
      <c r="E56" s="138"/>
      <c r="F56" s="138"/>
      <c r="G56" s="13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</row>
    <row r="57" spans="1:45">
      <c r="A57" s="49"/>
      <c r="B57" s="49"/>
      <c r="C57" s="138"/>
      <c r="D57" s="138"/>
      <c r="E57" s="138"/>
      <c r="F57" s="138"/>
      <c r="G57" s="13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</row>
    <row r="58" spans="1:45">
      <c r="A58" s="49"/>
      <c r="B58" s="49"/>
      <c r="C58" s="138"/>
      <c r="D58" s="138"/>
      <c r="E58" s="138"/>
      <c r="F58" s="138"/>
      <c r="G58" s="13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</row>
    <row r="59" spans="1:45">
      <c r="A59" s="49"/>
      <c r="B59" s="49"/>
      <c r="C59" s="138"/>
      <c r="D59" s="138"/>
      <c r="E59" s="138"/>
      <c r="F59" s="138"/>
      <c r="G59" s="13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</row>
    <row r="60" spans="1:45">
      <c r="A60" s="49"/>
      <c r="B60" s="49"/>
      <c r="C60" s="138"/>
      <c r="D60" s="138"/>
      <c r="E60" s="138"/>
      <c r="F60" s="138"/>
      <c r="G60" s="13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</row>
    <row r="61" spans="1:45">
      <c r="A61" s="49"/>
      <c r="B61" s="49"/>
      <c r="C61" s="138"/>
      <c r="D61" s="138"/>
      <c r="E61" s="138"/>
      <c r="F61" s="138"/>
      <c r="G61" s="13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</row>
    <row r="62" spans="1:45">
      <c r="A62" s="49"/>
      <c r="B62" s="49"/>
      <c r="C62" s="138"/>
      <c r="D62" s="138"/>
      <c r="E62" s="138"/>
      <c r="F62" s="138"/>
      <c r="G62" s="13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</row>
    <row r="63" spans="1:45">
      <c r="A63" s="49"/>
      <c r="B63" s="49"/>
      <c r="C63" s="138"/>
      <c r="D63" s="138"/>
      <c r="E63" s="138"/>
      <c r="F63" s="138"/>
      <c r="G63" s="13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</row>
    <row r="64" spans="1:45">
      <c r="A64" s="49"/>
      <c r="B64" s="49"/>
      <c r="C64" s="138"/>
      <c r="D64" s="138"/>
      <c r="E64" s="138"/>
      <c r="F64" s="138"/>
      <c r="G64" s="13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</row>
    <row r="65" spans="1:45">
      <c r="A65" s="49"/>
      <c r="B65" s="49"/>
      <c r="C65" s="138"/>
      <c r="D65" s="138"/>
      <c r="E65" s="138"/>
      <c r="F65" s="138"/>
      <c r="G65" s="13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</row>
    <row r="66" spans="1:4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</row>
    <row r="67" spans="1:4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</row>
    <row r="68" spans="1:4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</row>
    <row r="69" spans="1:4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</row>
    <row r="70" spans="1:4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</row>
    <row r="71" spans="1:4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</row>
    <row r="72" spans="1:4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</row>
    <row r="73" spans="1:4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</row>
    <row r="74" spans="1:4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</row>
    <row r="75" spans="1:4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</row>
    <row r="76" spans="1:4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</row>
    <row r="77" spans="1:4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</row>
    <row r="78" spans="1:4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</row>
    <row r="79" spans="1:4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</row>
    <row r="81" spans="1:4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</row>
    <row r="82" spans="1:4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</row>
    <row r="83" spans="1:4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</row>
    <row r="84" spans="1:4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</row>
    <row r="85" spans="1:4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</row>
    <row r="86" spans="1:4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</row>
    <row r="87" spans="1:4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</row>
    <row r="88" spans="1:4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</row>
    <row r="89" spans="1:4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</row>
    <row r="90" spans="1:4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</row>
    <row r="91" spans="1:4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</row>
    <row r="92" spans="1:4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</row>
    <row r="93" spans="1:4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</row>
    <row r="94" spans="1:4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</row>
    <row r="95" spans="1:4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</row>
    <row r="96" spans="1:4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</row>
    <row r="97" spans="1:4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</row>
    <row r="98" spans="1:4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</row>
    <row r="99" spans="1:4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</row>
    <row r="100" spans="1:4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</row>
    <row r="101" spans="1:4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</row>
    <row r="102" spans="1:4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</row>
    <row r="103" spans="1:4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</row>
    <row r="104" spans="1:4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</row>
    <row r="105" spans="1:4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</row>
    <row r="106" spans="1:4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</row>
    <row r="107" spans="1:4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</row>
    <row r="108" spans="1:4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</row>
    <row r="109" spans="1:4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</row>
    <row r="110" spans="1:4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</row>
    <row r="111" spans="1:4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</row>
    <row r="112" spans="1:4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</row>
    <row r="113" spans="1:4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</row>
    <row r="114" spans="1:4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</row>
    <row r="115" spans="1:4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</row>
    <row r="116" spans="1:4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</row>
    <row r="117" spans="1:4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</row>
    <row r="118" spans="1:4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</row>
    <row r="119" spans="1:4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</row>
    <row r="120" spans="1:4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</row>
    <row r="121" spans="1:4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</row>
    <row r="122" spans="1:4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</row>
    <row r="123" spans="1:4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</row>
    <row r="124" spans="1:4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</row>
    <row r="125" spans="1:4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</row>
    <row r="126" spans="1:4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</row>
    <row r="127" spans="1:4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</row>
    <row r="128" spans="1:4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</row>
    <row r="129" spans="1:4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</row>
    <row r="130" spans="1:4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</row>
    <row r="131" spans="1:4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</row>
    <row r="132" spans="1:4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</row>
    <row r="133" spans="1:4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</row>
    <row r="134" spans="1:4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</row>
    <row r="135" spans="1:4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</row>
    <row r="136" spans="1:4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</row>
    <row r="137" spans="1:4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</row>
    <row r="138" spans="1:4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</row>
    <row r="139" spans="1:4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</row>
    <row r="140" spans="1:4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</row>
    <row r="141" spans="1:4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</row>
    <row r="142" spans="1:4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</row>
    <row r="143" spans="1:4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</row>
    <row r="144" spans="1:4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</row>
    <row r="145" spans="1: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</row>
    <row r="146" spans="1:4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</row>
    <row r="147" spans="1:4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</row>
    <row r="148" spans="1:4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</row>
    <row r="149" spans="1:4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</row>
    <row r="150" spans="1:4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</row>
    <row r="151" spans="1:4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</row>
    <row r="152" spans="1:4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</row>
    <row r="153" spans="1:4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</row>
    <row r="154" spans="1:4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</row>
    <row r="155" spans="1:4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</row>
    <row r="156" spans="1:4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</row>
    <row r="157" spans="1:4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</row>
    <row r="158" spans="1:4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</row>
    <row r="159" spans="1:4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</row>
    <row r="160" spans="1:4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</row>
    <row r="161" spans="1:4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</row>
    <row r="162" spans="1:4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</row>
    <row r="163" spans="1:4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</row>
    <row r="164" spans="1:4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</row>
    <row r="165" spans="1:4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</row>
    <row r="166" spans="1:4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</row>
    <row r="167" spans="1:4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</row>
    <row r="168" spans="1:4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</row>
    <row r="169" spans="1:4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</row>
    <row r="170" spans="1:4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</row>
    <row r="171" spans="1:4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</row>
    <row r="172" spans="1:4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</row>
    <row r="173" spans="1:4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</row>
    <row r="174" spans="1:4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</row>
    <row r="175" spans="1:4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</row>
    <row r="176" spans="1:4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</row>
    <row r="177" spans="1:4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</row>
    <row r="178" spans="1:4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</row>
    <row r="179" spans="1:4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</row>
    <row r="180" spans="1:4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</row>
    <row r="181" spans="1:4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</row>
    <row r="182" spans="1:4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</row>
    <row r="183" spans="1:4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</row>
    <row r="184" spans="1:4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</row>
    <row r="185" spans="1:4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</row>
    <row r="186" spans="1:4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</row>
    <row r="187" spans="1:4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</row>
    <row r="188" spans="1:4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</row>
    <row r="189" spans="1:4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</row>
    <row r="190" spans="1:4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</row>
    <row r="191" spans="1:4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</row>
    <row r="192" spans="1:4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</row>
    <row r="193" spans="1:4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</row>
    <row r="194" spans="1:4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</row>
    <row r="195" spans="1:4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</row>
    <row r="196" spans="1:4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</row>
    <row r="197" spans="1:4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</row>
    <row r="198" spans="1:4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</row>
    <row r="199" spans="1:4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</row>
    <row r="200" spans="1:4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</row>
    <row r="201" spans="1:4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</row>
    <row r="202" spans="1:4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</row>
    <row r="203" spans="1:4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</row>
    <row r="204" spans="1:4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</row>
    <row r="205" spans="1:4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</row>
    <row r="206" spans="1:4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</row>
    <row r="207" spans="1:4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</row>
    <row r="208" spans="1:4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</row>
    <row r="209" spans="1:4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</row>
    <row r="210" spans="1:4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</row>
    <row r="211" spans="1:4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</row>
    <row r="212" spans="1:4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</row>
    <row r="213" spans="1:4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</row>
    <row r="214" spans="1:4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</row>
    <row r="215" spans="1:4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</row>
    <row r="216" spans="1:4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</row>
    <row r="217" spans="1:4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</row>
    <row r="218" spans="1:4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</row>
    <row r="219" spans="1:4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</row>
    <row r="220" spans="1:4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</row>
    <row r="221" spans="1:4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</row>
    <row r="222" spans="1:4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</row>
    <row r="223" spans="1:4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</row>
    <row r="224" spans="1:4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</row>
    <row r="225" spans="1:4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</row>
    <row r="226" spans="1:4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</row>
    <row r="227" spans="1:4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</row>
    <row r="228" spans="1:4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</row>
    <row r="229" spans="1:4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</row>
    <row r="230" spans="1:4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</row>
    <row r="231" spans="1:4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</row>
    <row r="232" spans="1:4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</row>
    <row r="233" spans="1:4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</row>
    <row r="234" spans="1:4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</row>
    <row r="235" spans="1:4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</row>
    <row r="236" spans="1:4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</row>
    <row r="237" spans="1:4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</row>
    <row r="238" spans="1:4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</row>
    <row r="239" spans="1:4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</row>
    <row r="240" spans="1:4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</row>
    <row r="241" spans="1:4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</row>
    <row r="242" spans="1:4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</row>
    <row r="243" spans="1:4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</row>
    <row r="244" spans="1:4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</row>
    <row r="245" spans="1: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</row>
    <row r="246" spans="1:4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</row>
    <row r="247" spans="1:4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</row>
    <row r="248" spans="1:4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</row>
    <row r="249" spans="1:4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</row>
    <row r="250" spans="1:4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</row>
    <row r="251" spans="1:4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</row>
    <row r="252" spans="1:4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</row>
    <row r="253" spans="1:4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</row>
    <row r="254" spans="1:4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</row>
    <row r="255" spans="1:4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</row>
    <row r="256" spans="1:4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</row>
    <row r="257" spans="1:4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</row>
    <row r="258" spans="1:4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</row>
    <row r="259" spans="1:4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</row>
    <row r="260" spans="1:4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</row>
    <row r="261" spans="1:4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</row>
    <row r="262" spans="1:4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</row>
    <row r="263" spans="1:4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</row>
    <row r="264" spans="1:4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</row>
    <row r="265" spans="1:4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</row>
    <row r="266" spans="1:4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</row>
    <row r="267" spans="1:4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</row>
    <row r="268" spans="1:4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</row>
    <row r="269" spans="1:4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</row>
    <row r="270" spans="1:4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</row>
    <row r="271" spans="1:4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</row>
    <row r="272" spans="1:4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</row>
    <row r="273" spans="1:4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</row>
    <row r="274" spans="1:4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</row>
    <row r="275" spans="1:4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</row>
    <row r="276" spans="1:4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</row>
    <row r="277" spans="1:4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</row>
    <row r="278" spans="1:4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</row>
    <row r="279" spans="1:4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</row>
    <row r="280" spans="1:4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</row>
    <row r="281" spans="1:4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</row>
    <row r="282" spans="1:4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</row>
    <row r="283" spans="1:4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</row>
    <row r="284" spans="1:4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</row>
    <row r="285" spans="1:4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</row>
    <row r="286" spans="1:4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</row>
    <row r="287" spans="1:4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</row>
    <row r="288" spans="1:4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</row>
    <row r="289" spans="1:4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</row>
    <row r="290" spans="1:4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</row>
    <row r="291" spans="1:4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</row>
    <row r="292" spans="1:4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</row>
    <row r="293" spans="1:4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</row>
    <row r="294" spans="1:4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</row>
    <row r="295" spans="1:4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</row>
    <row r="296" spans="1:45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</row>
    <row r="297" spans="1:45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</row>
    <row r="298" spans="1:45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</row>
    <row r="299" spans="1:45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</row>
    <row r="300" spans="1:45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</row>
    <row r="301" spans="1:45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</row>
    <row r="302" spans="1:45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</row>
    <row r="303" spans="1:45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</row>
    <row r="304" spans="1:45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</row>
    <row r="305" spans="2:45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</row>
    <row r="306" spans="2:45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</row>
    <row r="307" spans="2:45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</row>
    <row r="308" spans="2:45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</row>
    <row r="309" spans="2:45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</row>
    <row r="310" spans="2:45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</row>
    <row r="311" spans="2:45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</row>
    <row r="312" spans="2:45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</row>
    <row r="313" spans="2:45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</row>
    <row r="314" spans="2:45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</row>
    <row r="315" spans="2:45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</row>
    <row r="316" spans="2:45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</row>
    <row r="317" spans="2:45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</row>
    <row r="318" spans="2:45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</row>
    <row r="319" spans="2:45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</row>
    <row r="320" spans="2:45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</row>
    <row r="321" spans="2:45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</row>
    <row r="322" spans="2:45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</row>
    <row r="323" spans="2:45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</row>
    <row r="324" spans="2:45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</row>
    <row r="325" spans="2:45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</row>
    <row r="326" spans="2:45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</row>
    <row r="327" spans="2:45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</row>
    <row r="328" spans="2:45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</row>
    <row r="329" spans="2:45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</row>
    <row r="330" spans="2:45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</row>
    <row r="331" spans="2:45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</row>
    <row r="332" spans="2:45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</row>
    <row r="333" spans="2:45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</row>
    <row r="334" spans="2:45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</row>
    <row r="335" spans="2:45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</row>
    <row r="336" spans="2:45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</row>
    <row r="337" spans="2:45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</row>
    <row r="338" spans="2:45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</row>
    <row r="339" spans="2:45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</row>
    <row r="340" spans="2:45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</row>
    <row r="341" spans="2:45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</row>
    <row r="342" spans="2:45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</row>
    <row r="343" spans="2:45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</row>
    <row r="344" spans="2:45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</row>
    <row r="345" spans="2:45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</row>
    <row r="346" spans="2:45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</row>
    <row r="347" spans="2:45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</row>
    <row r="348" spans="2:45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</row>
    <row r="349" spans="2:45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</row>
    <row r="350" spans="2:45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</row>
    <row r="351" spans="2:45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</row>
    <row r="352" spans="2:45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</row>
    <row r="353" spans="2:45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</row>
    <row r="354" spans="2:45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</row>
    <row r="355" spans="2:45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</row>
    <row r="356" spans="2:45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</row>
    <row r="357" spans="2:45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</row>
    <row r="358" spans="2:45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</row>
    <row r="359" spans="2:45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</row>
    <row r="360" spans="2:45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</row>
    <row r="361" spans="2:45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</row>
    <row r="362" spans="2:45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</row>
    <row r="363" spans="2:45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</row>
    <row r="364" spans="2:45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</row>
    <row r="365" spans="2:45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</row>
    <row r="366" spans="2:45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</row>
    <row r="367" spans="2:45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</row>
    <row r="368" spans="2:45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</row>
    <row r="369" spans="2:45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</row>
    <row r="370" spans="2:45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</row>
    <row r="371" spans="2:45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</row>
    <row r="372" spans="2:45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</row>
    <row r="373" spans="2:45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</row>
    <row r="374" spans="2:45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</row>
    <row r="375" spans="2:45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</row>
    <row r="376" spans="2:45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</row>
    <row r="377" spans="2:45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</row>
    <row r="378" spans="2:45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</row>
    <row r="379" spans="2:45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</row>
    <row r="380" spans="2:45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</row>
    <row r="381" spans="2:45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</row>
    <row r="382" spans="2:45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</row>
    <row r="383" spans="2:45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</row>
    <row r="384" spans="2:45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</row>
    <row r="385" spans="2:45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</row>
    <row r="386" spans="2:45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</row>
    <row r="387" spans="2:45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</row>
    <row r="388" spans="2:45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</row>
    <row r="389" spans="2:45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</row>
    <row r="390" spans="2:45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</row>
    <row r="391" spans="2:45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</row>
    <row r="392" spans="2:45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</row>
    <row r="393" spans="2:45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</row>
    <row r="394" spans="2:45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</row>
    <row r="395" spans="2:45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</row>
    <row r="396" spans="2:45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</row>
    <row r="397" spans="2:45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</row>
    <row r="398" spans="2:45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</row>
    <row r="399" spans="2:45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</row>
    <row r="400" spans="2:45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</row>
    <row r="401" spans="2:45"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</row>
    <row r="402" spans="2:45"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</row>
    <row r="403" spans="2:45"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</row>
    <row r="404" spans="2:45"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</row>
    <row r="405" spans="2:45"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</row>
    <row r="406" spans="2:45"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</row>
    <row r="407" spans="2:45"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</row>
    <row r="408" spans="2:45"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</row>
    <row r="409" spans="2:45"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</row>
    <row r="410" spans="2:45"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</row>
    <row r="411" spans="2:45"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</row>
    <row r="412" spans="2:45"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</row>
    <row r="413" spans="2:45"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</row>
    <row r="414" spans="2:45"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</row>
    <row r="415" spans="2:45"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</row>
    <row r="416" spans="2:45"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</row>
    <row r="417" spans="2:45"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</row>
    <row r="418" spans="2:45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</row>
    <row r="419" spans="2:45"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</row>
    <row r="420" spans="2:45"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</row>
    <row r="421" spans="2:45"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</row>
    <row r="422" spans="2:45"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</row>
    <row r="423" spans="2:45"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</row>
    <row r="424" spans="2:45"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</row>
    <row r="425" spans="2:45"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</row>
    <row r="426" spans="2:45"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</row>
    <row r="427" spans="2:45"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</row>
    <row r="428" spans="2:45"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</row>
    <row r="429" spans="2:45"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</row>
    <row r="430" spans="2:45"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</row>
    <row r="431" spans="2:45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</row>
    <row r="432" spans="2:45"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</row>
    <row r="433" spans="2:45"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</row>
    <row r="434" spans="2:45"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</row>
    <row r="435" spans="2:45"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</row>
    <row r="436" spans="2:45"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</row>
    <row r="437" spans="2:45"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</row>
    <row r="438" spans="2:45"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</row>
    <row r="439" spans="2:45"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</row>
    <row r="440" spans="2:45"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</row>
    <row r="441" spans="2:45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</row>
    <row r="442" spans="2:45"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</row>
    <row r="443" spans="2:45"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</row>
    <row r="444" spans="2:45"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</row>
    <row r="445" spans="2:45"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</row>
    <row r="446" spans="2:45"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</row>
    <row r="447" spans="2:45"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</row>
    <row r="448" spans="2:45"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</row>
    <row r="449" spans="2:45"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</row>
    <row r="450" spans="2:45"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</row>
    <row r="451" spans="2:45"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</row>
    <row r="452" spans="2:45"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</row>
    <row r="453" spans="2:45"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</row>
    <row r="454" spans="2:45"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</row>
    <row r="455" spans="2:45"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</row>
    <row r="456" spans="2:45"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</row>
    <row r="457" spans="2:45"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</row>
    <row r="458" spans="2:45"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</row>
    <row r="459" spans="2:45"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</row>
    <row r="460" spans="2:45"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</row>
    <row r="461" spans="2:45"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</row>
    <row r="462" spans="2:45"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</row>
    <row r="463" spans="2:45"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</row>
    <row r="464" spans="2:45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</row>
    <row r="465" spans="2:45"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</row>
    <row r="466" spans="2:45"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</row>
    <row r="467" spans="2:45"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</row>
    <row r="468" spans="2:45"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</row>
    <row r="469" spans="2:45"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</row>
    <row r="470" spans="2:45"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</row>
    <row r="471" spans="2:45"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</row>
    <row r="472" spans="2:45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</row>
    <row r="473" spans="2:45"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</row>
    <row r="474" spans="2:45"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</row>
    <row r="475" spans="2:45"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</row>
    <row r="476" spans="2:45"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</row>
    <row r="477" spans="2:45"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</row>
    <row r="478" spans="2:45"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</row>
    <row r="479" spans="2:45"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</row>
    <row r="480" spans="2:45"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</row>
    <row r="481" spans="2:45"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</row>
    <row r="482" spans="2:45"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</row>
    <row r="483" spans="2:45"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</row>
    <row r="484" spans="2:45"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</row>
    <row r="485" spans="2:45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</row>
    <row r="486" spans="2:45"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</row>
    <row r="487" spans="2:45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</row>
    <row r="488" spans="2:45"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</row>
    <row r="489" spans="2:45"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</row>
    <row r="490" spans="2:45"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</row>
    <row r="491" spans="2:45"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</row>
    <row r="492" spans="2:45"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</row>
    <row r="493" spans="2:45"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</row>
    <row r="494" spans="2:45"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</row>
    <row r="495" spans="2:45"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</row>
    <row r="496" spans="2:45"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</row>
    <row r="497" spans="2:45"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</row>
    <row r="498" spans="2:45"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</row>
    <row r="499" spans="2:45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</row>
    <row r="500" spans="2:45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</row>
    <row r="501" spans="2:45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</row>
    <row r="502" spans="2:45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</row>
    <row r="503" spans="2:45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</row>
    <row r="504" spans="2:45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</row>
    <row r="505" spans="2:45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</row>
    <row r="506" spans="2:45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</row>
    <row r="507" spans="2:45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</row>
    <row r="508" spans="2:45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</row>
    <row r="509" spans="2:45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</row>
    <row r="510" spans="2:45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</row>
    <row r="511" spans="2:45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</row>
    <row r="512" spans="2:45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</row>
    <row r="513" spans="2:45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</row>
    <row r="514" spans="2:45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</row>
    <row r="515" spans="2:45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</row>
    <row r="516" spans="2:45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</row>
    <row r="517" spans="2:45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</row>
    <row r="518" spans="2:45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</row>
    <row r="519" spans="2:45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</row>
    <row r="520" spans="2:45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</row>
    <row r="521" spans="2:45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</row>
    <row r="522" spans="2:45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</row>
    <row r="523" spans="2:45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</row>
    <row r="524" spans="2:45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</row>
    <row r="525" spans="2:45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</row>
    <row r="526" spans="2:45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</row>
    <row r="527" spans="2:45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</row>
    <row r="528" spans="2:45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</row>
    <row r="529" spans="2:45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</row>
    <row r="530" spans="2:45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</row>
    <row r="531" spans="2:45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</row>
    <row r="532" spans="2:45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</row>
    <row r="533" spans="2:45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</row>
    <row r="534" spans="2:45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</row>
    <row r="535" spans="2:45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</row>
    <row r="536" spans="2:45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</row>
    <row r="537" spans="2:45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</row>
    <row r="538" spans="2:45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</row>
    <row r="539" spans="2:45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</row>
    <row r="540" spans="2:45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</row>
    <row r="541" spans="2:45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</row>
    <row r="542" spans="2:45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</row>
    <row r="543" spans="2:45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</row>
    <row r="544" spans="2:45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</row>
    <row r="545" spans="2:45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</row>
    <row r="546" spans="2:45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</row>
    <row r="547" spans="2:45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</row>
    <row r="548" spans="2:45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</row>
    <row r="549" spans="2:45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</row>
    <row r="550" spans="2:45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</row>
    <row r="551" spans="2:45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</row>
    <row r="552" spans="2:45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</row>
    <row r="553" spans="2:45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</row>
    <row r="554" spans="2:45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</row>
    <row r="555" spans="2:45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</row>
    <row r="556" spans="2:45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</row>
    <row r="557" spans="2:45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</row>
    <row r="558" spans="2:45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</row>
    <row r="559" spans="2:45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</row>
    <row r="560" spans="2:45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</row>
    <row r="561" spans="2:45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</row>
    <row r="562" spans="2:45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</row>
    <row r="563" spans="2:45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</row>
    <row r="564" spans="2:45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</row>
    <row r="565" spans="2:45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</row>
    <row r="566" spans="2:45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</row>
    <row r="567" spans="2:45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</row>
    <row r="568" spans="2:45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</row>
    <row r="569" spans="2:45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</row>
    <row r="570" spans="2:45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</row>
    <row r="571" spans="2:45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</row>
    <row r="572" spans="2:45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</row>
    <row r="573" spans="2:45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</row>
    <row r="574" spans="2:45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</row>
    <row r="575" spans="2:45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</row>
    <row r="576" spans="2:45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</row>
    <row r="577" spans="2:45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</row>
    <row r="578" spans="2:45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</row>
    <row r="579" spans="2:45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</row>
    <row r="580" spans="2:45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</row>
    <row r="581" spans="2:45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</row>
    <row r="582" spans="2:45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</row>
    <row r="583" spans="2:45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</row>
    <row r="584" spans="2:45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</row>
    <row r="585" spans="2:45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</row>
    <row r="586" spans="2:45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</row>
    <row r="587" spans="2:45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</row>
    <row r="588" spans="2:45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</row>
    <row r="589" spans="2:45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</row>
    <row r="590" spans="2:45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</row>
    <row r="591" spans="2:45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</row>
    <row r="592" spans="2:45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</row>
    <row r="593" spans="2:45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</row>
    <row r="594" spans="2:45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</row>
    <row r="595" spans="2:45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</row>
    <row r="596" spans="2:45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</row>
    <row r="597" spans="2:45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</row>
    <row r="598" spans="2:45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</row>
    <row r="599" spans="2:45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</row>
    <row r="600" spans="2:45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</row>
    <row r="601" spans="2:45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</row>
    <row r="602" spans="2:45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</row>
    <row r="603" spans="2:45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</row>
    <row r="604" spans="2:45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</row>
    <row r="605" spans="2:45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</row>
    <row r="606" spans="2:45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</row>
    <row r="607" spans="2:45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</row>
    <row r="608" spans="2:45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</row>
    <row r="609" spans="2:45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</row>
    <row r="610" spans="2:45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</row>
    <row r="611" spans="2:45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</row>
    <row r="612" spans="2:45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</row>
    <row r="613" spans="2:45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</row>
    <row r="614" spans="2:45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</row>
    <row r="615" spans="2:45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</row>
    <row r="616" spans="2:45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</row>
    <row r="617" spans="2:45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</row>
    <row r="618" spans="2:45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</row>
    <row r="619" spans="2:45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</row>
    <row r="620" spans="2:45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</row>
    <row r="621" spans="2:45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</row>
    <row r="622" spans="2:45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</row>
    <row r="623" spans="2:45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</row>
    <row r="624" spans="2:45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</row>
    <row r="625" spans="2:45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</row>
    <row r="626" spans="2:45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</row>
    <row r="627" spans="2:45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</row>
    <row r="628" spans="2:45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</row>
    <row r="629" spans="2:45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</row>
    <row r="630" spans="2:45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</row>
    <row r="631" spans="2:45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</row>
    <row r="632" spans="2:45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</row>
    <row r="633" spans="2:45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</row>
    <row r="634" spans="2:45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</row>
    <row r="635" spans="2:45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</row>
    <row r="636" spans="2:45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</row>
    <row r="637" spans="2:45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</row>
    <row r="638" spans="2:45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</row>
    <row r="639" spans="2:45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</row>
    <row r="640" spans="2:45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</row>
    <row r="641" spans="2:45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</row>
    <row r="642" spans="2:45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</row>
    <row r="643" spans="2:45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</row>
    <row r="644" spans="2:45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</row>
    <row r="645" spans="2:45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</row>
    <row r="646" spans="2:45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</row>
    <row r="647" spans="2:45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</row>
    <row r="648" spans="2:45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</row>
    <row r="649" spans="2:45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</row>
    <row r="650" spans="2:45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</row>
    <row r="651" spans="2:45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</row>
    <row r="652" spans="2:45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</row>
    <row r="653" spans="2:45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</row>
    <row r="654" spans="2:45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</row>
    <row r="655" spans="2:45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</row>
    <row r="656" spans="2:45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</row>
    <row r="657" spans="2:45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</row>
    <row r="658" spans="2:45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</row>
    <row r="659" spans="2:45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</row>
    <row r="660" spans="2:45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</row>
    <row r="661" spans="2:45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</row>
    <row r="662" spans="2:45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</row>
    <row r="663" spans="2:45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</row>
    <row r="664" spans="2:45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</row>
    <row r="665" spans="2:45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</row>
    <row r="666" spans="2:45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</row>
    <row r="667" spans="2:45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</row>
    <row r="668" spans="2:45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</row>
    <row r="669" spans="2:45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</row>
    <row r="670" spans="2:45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</row>
    <row r="671" spans="2:45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</row>
    <row r="672" spans="2:45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</row>
    <row r="673" spans="2:45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</row>
    <row r="674" spans="2:45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</row>
    <row r="675" spans="2:45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</row>
    <row r="676" spans="2:45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</row>
    <row r="677" spans="2:45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</row>
    <row r="678" spans="2:45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</row>
    <row r="679" spans="2:45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</row>
    <row r="680" spans="2:45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</row>
    <row r="681" spans="2:45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</row>
    <row r="682" spans="2:45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</row>
    <row r="683" spans="2:45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</row>
    <row r="684" spans="2:45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</row>
    <row r="685" spans="2:45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</row>
    <row r="686" spans="2:45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</row>
    <row r="687" spans="2:45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</row>
    <row r="688" spans="2:45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</row>
    <row r="689" spans="2:45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</row>
    <row r="690" spans="2:45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</row>
    <row r="691" spans="2:45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</row>
    <row r="692" spans="2:45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</row>
    <row r="693" spans="2:45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</row>
    <row r="694" spans="2:45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</row>
    <row r="695" spans="2:45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</row>
    <row r="696" spans="2:45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</row>
    <row r="697" spans="2:45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</row>
    <row r="698" spans="2:45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</row>
    <row r="699" spans="2:45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</row>
    <row r="700" spans="2:45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</row>
    <row r="701" spans="2:45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</row>
    <row r="702" spans="2:45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</row>
    <row r="703" spans="2:45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</row>
    <row r="704" spans="2:45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</row>
    <row r="705" spans="2:45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</row>
    <row r="706" spans="2:45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</row>
    <row r="707" spans="2:45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</row>
    <row r="708" spans="2:45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</row>
    <row r="709" spans="2:45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</row>
    <row r="710" spans="2:45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</row>
    <row r="711" spans="2:45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</row>
    <row r="712" spans="2:45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</row>
    <row r="713" spans="2:45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</row>
    <row r="714" spans="2:45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</row>
    <row r="715" spans="2:45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</row>
    <row r="716" spans="2:45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</row>
    <row r="717" spans="2:45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</row>
    <row r="718" spans="2:45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</row>
    <row r="719" spans="2:45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</row>
    <row r="720" spans="2:45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</row>
    <row r="721" spans="2:45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</row>
    <row r="722" spans="2:45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</row>
    <row r="723" spans="2:45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</row>
    <row r="724" spans="2:45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</row>
    <row r="725" spans="2:45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</row>
    <row r="726" spans="2:45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</row>
    <row r="727" spans="2:45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</row>
    <row r="728" spans="2:45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</row>
    <row r="729" spans="2:45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</row>
    <row r="730" spans="2:45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</row>
    <row r="731" spans="2:45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</row>
    <row r="732" spans="2:45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</row>
    <row r="733" spans="2:45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</row>
    <row r="734" spans="2:45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</row>
    <row r="735" spans="2:45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</row>
    <row r="736" spans="2:45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</row>
    <row r="737" spans="2:45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</row>
    <row r="738" spans="2:45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</row>
    <row r="739" spans="2:45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</row>
    <row r="740" spans="2:45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</row>
    <row r="741" spans="2:45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</row>
    <row r="742" spans="2:45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</row>
    <row r="743" spans="2:45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</row>
    <row r="744" spans="2:45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</row>
    <row r="745" spans="2:45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</row>
    <row r="746" spans="2:45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</row>
    <row r="747" spans="2:45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</row>
    <row r="748" spans="2:45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</row>
    <row r="749" spans="2:45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</row>
    <row r="750" spans="2:45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</row>
    <row r="751" spans="2:45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</row>
    <row r="752" spans="2:45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</row>
    <row r="753" spans="2:45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</row>
    <row r="754" spans="2:45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</row>
    <row r="755" spans="2:45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</row>
    <row r="756" spans="2:45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</row>
    <row r="757" spans="2:45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</row>
    <row r="758" spans="2:45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</row>
    <row r="759" spans="2:45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</row>
    <row r="760" spans="2:45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</row>
    <row r="761" spans="2:45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</row>
    <row r="762" spans="2:45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</row>
    <row r="763" spans="2:45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</row>
    <row r="764" spans="2:45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</row>
    <row r="765" spans="2:45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</row>
    <row r="766" spans="2:45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</row>
    <row r="767" spans="2:45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</row>
    <row r="768" spans="2:45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</row>
    <row r="769" spans="2:45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</row>
    <row r="770" spans="2:45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</row>
    <row r="771" spans="2:45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</row>
    <row r="772" spans="2:45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</row>
    <row r="773" spans="2:45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</row>
    <row r="774" spans="2:45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</row>
    <row r="775" spans="2:45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</row>
    <row r="776" spans="2:45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</row>
    <row r="777" spans="2:45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</row>
    <row r="778" spans="2:45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</row>
    <row r="779" spans="2:45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</row>
    <row r="780" spans="2:45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</row>
    <row r="781" spans="2:45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</row>
    <row r="782" spans="2:45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</row>
    <row r="783" spans="2:45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</row>
    <row r="784" spans="2:45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</row>
    <row r="785" spans="2:45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</row>
    <row r="786" spans="2:45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</row>
    <row r="787" spans="2:45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</row>
    <row r="788" spans="2:45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</row>
    <row r="789" spans="2:45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</row>
    <row r="790" spans="2:45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</row>
    <row r="791" spans="2:45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</row>
    <row r="792" spans="2:45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</row>
    <row r="793" spans="2:45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</row>
    <row r="794" spans="2:45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</row>
    <row r="795" spans="2:45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</row>
    <row r="796" spans="2:45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</row>
    <row r="797" spans="2:45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</row>
    <row r="798" spans="2:45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</row>
    <row r="799" spans="2:45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</row>
    <row r="800" spans="2:45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</row>
    <row r="801" spans="2:45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</row>
    <row r="802" spans="2:45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</row>
    <row r="803" spans="2:45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</row>
    <row r="804" spans="2:45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</row>
    <row r="805" spans="2:45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</row>
    <row r="806" spans="2:45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</row>
    <row r="807" spans="2:45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</row>
    <row r="808" spans="2:45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</row>
    <row r="809" spans="2:45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</row>
    <row r="810" spans="2:45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</row>
    <row r="811" spans="2:45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</row>
    <row r="812" spans="2:45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</row>
    <row r="813" spans="2:45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</row>
    <row r="814" spans="2:45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</row>
    <row r="815" spans="2:45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</row>
    <row r="816" spans="2:45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</row>
    <row r="817" spans="2:45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</row>
    <row r="818" spans="2:45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</row>
    <row r="819" spans="2:45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</row>
    <row r="820" spans="2:45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</row>
    <row r="821" spans="2:45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</row>
    <row r="822" spans="2:45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</row>
    <row r="823" spans="2:45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</row>
    <row r="824" spans="2:45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</row>
    <row r="825" spans="2:45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</row>
    <row r="826" spans="2:45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</row>
    <row r="827" spans="2:45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</row>
    <row r="828" spans="2:45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</row>
    <row r="829" spans="2:45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</row>
    <row r="830" spans="2:45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</row>
    <row r="831" spans="2:45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</row>
    <row r="832" spans="2:45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</row>
    <row r="833" spans="2:45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</row>
    <row r="834" spans="2:45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</row>
    <row r="835" spans="2:45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</row>
    <row r="836" spans="2:45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</row>
    <row r="837" spans="2:45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</row>
    <row r="838" spans="2:45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</row>
    <row r="839" spans="2:45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</row>
    <row r="840" spans="2:45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</row>
    <row r="841" spans="2:45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</row>
    <row r="842" spans="2:45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</row>
    <row r="843" spans="2:45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</row>
    <row r="844" spans="2:45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</row>
    <row r="845" spans="2:45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</row>
    <row r="846" spans="2:45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</row>
    <row r="847" spans="2:45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</row>
    <row r="848" spans="2:45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</row>
    <row r="849" spans="2:45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</row>
    <row r="850" spans="2:45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</row>
    <row r="851" spans="2:45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</row>
    <row r="852" spans="2:45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</row>
    <row r="853" spans="2:45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</row>
    <row r="854" spans="2:45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</row>
    <row r="855" spans="2:45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</row>
    <row r="856" spans="2:45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</row>
    <row r="857" spans="2:45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</row>
    <row r="858" spans="2:45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</row>
    <row r="859" spans="2:45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</row>
    <row r="860" spans="2:45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</row>
    <row r="861" spans="2:45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</row>
    <row r="862" spans="2:45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</row>
    <row r="863" spans="2:45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</row>
    <row r="864" spans="2:45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</row>
    <row r="865" spans="2:45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</row>
    <row r="866" spans="2:45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</row>
    <row r="867" spans="2:45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</row>
    <row r="868" spans="2:45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</row>
    <row r="869" spans="2:45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</row>
    <row r="870" spans="2:45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</row>
    <row r="871" spans="2:45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</row>
    <row r="872" spans="2:45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</row>
    <row r="873" spans="2:45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</row>
    <row r="874" spans="2:45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</row>
    <row r="875" spans="2:45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</row>
    <row r="876" spans="2:45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</row>
    <row r="877" spans="2:45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</row>
    <row r="878" spans="2:45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</row>
    <row r="879" spans="2:45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</row>
    <row r="880" spans="2:45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</row>
    <row r="881" spans="2:45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</row>
    <row r="882" spans="2:45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</row>
    <row r="883" spans="2:45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</row>
    <row r="884" spans="2:45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</row>
    <row r="885" spans="2:45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</row>
    <row r="886" spans="2:45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</row>
    <row r="887" spans="2:45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</row>
    <row r="888" spans="2:45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</row>
    <row r="889" spans="2:45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</row>
    <row r="890" spans="2:45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</row>
    <row r="891" spans="2:45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</row>
    <row r="892" spans="2:45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</row>
    <row r="893" spans="2:45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</row>
    <row r="894" spans="2:45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</row>
  </sheetData>
  <pageMargins left="0.75" right="0.75" top="1" bottom="1" header="0.5" footer="0.5"/>
  <pageSetup scale="3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B36D-43F4-46AF-9C95-62A9B885BCC5}">
  <sheetPr codeName="Sheet38"/>
  <dimension ref="A1:AE892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5" width="20.5" customWidth="1"/>
    <col min="6" max="6" width="5.5" customWidth="1"/>
  </cols>
  <sheetData>
    <row r="1" spans="1:31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</row>
    <row r="2" spans="1:31" s="78" customFormat="1" ht="18">
      <c r="A2" s="77"/>
      <c r="B2" s="84" t="s">
        <v>1334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</row>
    <row r="3" spans="1:3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31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</row>
    <row r="5" spans="1:31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</row>
    <row r="6" spans="1:31" ht="16" thickBot="1">
      <c r="A6" s="49"/>
      <c r="B6" s="131" t="s">
        <v>1344</v>
      </c>
      <c r="C6" s="104" t="s">
        <v>1345</v>
      </c>
      <c r="D6" s="104"/>
      <c r="E6" s="105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</row>
    <row r="7" spans="1:31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</row>
    <row r="8" spans="1:31">
      <c r="A8" s="49"/>
      <c r="B8" s="49"/>
      <c r="C8" s="156" t="s">
        <v>500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</row>
    <row r="9" spans="1:31">
      <c r="A9" s="49"/>
      <c r="B9" s="49" t="s">
        <v>1476</v>
      </c>
      <c r="C9" s="49"/>
      <c r="D9" s="49"/>
      <c r="E9" s="49"/>
      <c r="F9" s="140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</row>
    <row r="10" spans="1:31">
      <c r="A10" s="49"/>
      <c r="B10" s="49" t="s">
        <v>1346</v>
      </c>
      <c r="C10" s="49"/>
      <c r="D10" s="49"/>
      <c r="E10" s="49"/>
      <c r="F10" s="168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</row>
    <row r="11" spans="1:31">
      <c r="A11" s="49"/>
      <c r="B11" s="49"/>
      <c r="C11" s="49"/>
      <c r="D11" s="49"/>
      <c r="E11" s="49"/>
      <c r="F11" s="168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</row>
    <row r="12" spans="1:31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</row>
    <row r="13" spans="1:31" s="243" customFormat="1" ht="14.5" customHeight="1">
      <c r="A13" s="241"/>
      <c r="B13" s="245" t="s">
        <v>1323</v>
      </c>
      <c r="C13" s="245" t="s">
        <v>1324</v>
      </c>
      <c r="D13" s="245" t="s">
        <v>369</v>
      </c>
      <c r="E13" s="246" t="s">
        <v>1347</v>
      </c>
      <c r="F13" s="242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</row>
    <row r="14" spans="1:31" ht="14.5" customHeight="1">
      <c r="A14" s="167"/>
      <c r="B14" s="299">
        <v>43761</v>
      </c>
      <c r="C14" s="300" t="s">
        <v>1325</v>
      </c>
      <c r="D14" s="300" t="s">
        <v>1326</v>
      </c>
      <c r="E14" s="301">
        <v>11197</v>
      </c>
      <c r="F14" s="170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</row>
    <row r="15" spans="1:31" ht="14.5" customHeight="1">
      <c r="A15" s="49"/>
      <c r="B15" s="299">
        <v>43577</v>
      </c>
      <c r="C15" s="300" t="s">
        <v>1327</v>
      </c>
      <c r="D15" s="300" t="s">
        <v>1328</v>
      </c>
      <c r="E15" s="301">
        <v>20335</v>
      </c>
      <c r="F15" s="170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</row>
    <row r="16" spans="1:31" ht="14.5" customHeight="1">
      <c r="A16" s="49"/>
      <c r="B16" s="299">
        <v>43903</v>
      </c>
      <c r="C16" s="300" t="s">
        <v>1329</v>
      </c>
      <c r="D16" s="300" t="s">
        <v>1326</v>
      </c>
      <c r="E16" s="301">
        <v>20874</v>
      </c>
      <c r="F16" s="170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</row>
    <row r="17" spans="1:21" ht="14.5" customHeight="1">
      <c r="A17" s="49"/>
      <c r="B17" s="299">
        <v>43966</v>
      </c>
      <c r="C17" s="300" t="s">
        <v>1325</v>
      </c>
      <c r="D17" s="300" t="s">
        <v>1330</v>
      </c>
      <c r="E17" s="301">
        <v>20166</v>
      </c>
      <c r="F17" s="170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</row>
    <row r="18" spans="1:21" ht="14.5" customHeight="1">
      <c r="A18" s="49"/>
      <c r="B18" s="299">
        <v>44104</v>
      </c>
      <c r="C18" s="300" t="s">
        <v>1331</v>
      </c>
      <c r="D18" s="300" t="s">
        <v>1326</v>
      </c>
      <c r="E18" s="301">
        <v>26349</v>
      </c>
      <c r="F18" s="170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</row>
    <row r="19" spans="1:21" ht="14.5" customHeight="1">
      <c r="A19" s="49"/>
      <c r="B19" s="299">
        <v>44880</v>
      </c>
      <c r="C19" s="300" t="s">
        <v>1331</v>
      </c>
      <c r="D19" s="300" t="s">
        <v>1330</v>
      </c>
      <c r="E19" s="301">
        <v>17918</v>
      </c>
      <c r="F19" s="170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</row>
    <row r="20" spans="1:21" ht="14.5" customHeight="1">
      <c r="A20" s="49"/>
      <c r="B20" s="299">
        <v>43694</v>
      </c>
      <c r="C20" s="300" t="s">
        <v>1329</v>
      </c>
      <c r="D20" s="300" t="s">
        <v>1330</v>
      </c>
      <c r="E20" s="301">
        <v>39341</v>
      </c>
      <c r="F20" s="17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</row>
    <row r="21" spans="1:21" ht="14.5" customHeight="1">
      <c r="A21" s="49"/>
      <c r="B21" s="299">
        <v>43810</v>
      </c>
      <c r="C21" s="300" t="s">
        <v>1325</v>
      </c>
      <c r="D21" s="300" t="s">
        <v>1326</v>
      </c>
      <c r="E21" s="301">
        <v>33241</v>
      </c>
      <c r="F21" s="170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</row>
    <row r="22" spans="1:21" ht="14.5" customHeight="1">
      <c r="A22" s="49"/>
      <c r="B22" s="299">
        <v>43706</v>
      </c>
      <c r="C22" s="300" t="s">
        <v>1327</v>
      </c>
      <c r="D22" s="300" t="s">
        <v>1330</v>
      </c>
      <c r="E22" s="301">
        <v>22824</v>
      </c>
      <c r="F22" s="170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</row>
    <row r="23" spans="1:21" ht="14.5" customHeight="1">
      <c r="A23" s="49"/>
      <c r="B23" s="299">
        <v>43944</v>
      </c>
      <c r="C23" s="300" t="s">
        <v>1329</v>
      </c>
      <c r="D23" s="300" t="s">
        <v>1332</v>
      </c>
      <c r="E23" s="301">
        <v>15745</v>
      </c>
      <c r="F23" s="170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</row>
    <row r="24" spans="1:21">
      <c r="A24" s="49"/>
      <c r="B24" s="299">
        <v>44909</v>
      </c>
      <c r="C24" s="300" t="s">
        <v>1331</v>
      </c>
      <c r="D24" s="300" t="s">
        <v>1332</v>
      </c>
      <c r="E24" s="301">
        <v>22782</v>
      </c>
      <c r="F24" s="170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</row>
    <row r="25" spans="1:21">
      <c r="A25" s="49"/>
      <c r="B25" s="299">
        <v>44810</v>
      </c>
      <c r="C25" s="300" t="s">
        <v>1329</v>
      </c>
      <c r="D25" s="300" t="s">
        <v>1326</v>
      </c>
      <c r="E25" s="301">
        <v>14181</v>
      </c>
      <c r="F25" s="170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</row>
    <row r="26" spans="1:21">
      <c r="A26" s="49"/>
      <c r="B26" s="299">
        <v>43893</v>
      </c>
      <c r="C26" s="300" t="s">
        <v>1325</v>
      </c>
      <c r="D26" s="300" t="s">
        <v>1326</v>
      </c>
      <c r="E26" s="301">
        <v>28985</v>
      </c>
      <c r="F26" s="170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</row>
    <row r="27" spans="1:21">
      <c r="A27" s="49"/>
      <c r="B27" s="299">
        <v>44122</v>
      </c>
      <c r="C27" s="300" t="s">
        <v>1327</v>
      </c>
      <c r="D27" s="300" t="s">
        <v>1332</v>
      </c>
      <c r="E27" s="301">
        <v>6242</v>
      </c>
      <c r="F27" s="170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</row>
    <row r="28" spans="1:21">
      <c r="A28" s="49"/>
      <c r="B28" s="299">
        <v>43698</v>
      </c>
      <c r="C28" s="300" t="s">
        <v>1329</v>
      </c>
      <c r="D28" s="300" t="s">
        <v>1332</v>
      </c>
      <c r="E28" s="301">
        <v>19720</v>
      </c>
      <c r="F28" s="170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</row>
    <row r="29" spans="1:21">
      <c r="A29" s="49"/>
      <c r="B29" s="299">
        <v>43985</v>
      </c>
      <c r="C29" s="300" t="s">
        <v>1329</v>
      </c>
      <c r="D29" s="300" t="s">
        <v>1330</v>
      </c>
      <c r="E29" s="301">
        <v>30713</v>
      </c>
      <c r="F29" s="170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</row>
    <row r="30" spans="1:21">
      <c r="A30" s="49"/>
      <c r="B30" s="299">
        <v>43821</v>
      </c>
      <c r="C30" s="300" t="s">
        <v>1325</v>
      </c>
      <c r="D30" s="300" t="s">
        <v>1330</v>
      </c>
      <c r="E30" s="301">
        <v>8901</v>
      </c>
      <c r="F30" s="170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</row>
    <row r="31" spans="1:21">
      <c r="A31" s="49"/>
      <c r="B31" s="299">
        <v>43849</v>
      </c>
      <c r="C31" s="300" t="s">
        <v>1329</v>
      </c>
      <c r="D31" s="300" t="s">
        <v>1326</v>
      </c>
      <c r="E31" s="301">
        <v>33834</v>
      </c>
      <c r="F31" s="170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</row>
    <row r="32" spans="1:21">
      <c r="A32" s="49"/>
      <c r="B32" s="299">
        <v>44919</v>
      </c>
      <c r="C32" s="300" t="s">
        <v>1329</v>
      </c>
      <c r="D32" s="300" t="s">
        <v>1326</v>
      </c>
      <c r="E32" s="301">
        <v>33896</v>
      </c>
      <c r="F32" s="170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</row>
    <row r="33" spans="1:21">
      <c r="A33" s="49"/>
      <c r="B33" s="299">
        <v>44894</v>
      </c>
      <c r="C33" s="300" t="s">
        <v>1329</v>
      </c>
      <c r="D33" s="300" t="s">
        <v>1328</v>
      </c>
      <c r="E33" s="301">
        <v>24520</v>
      </c>
      <c r="F33" s="170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</row>
    <row r="34" spans="1:21">
      <c r="A34" s="49"/>
      <c r="B34" s="299">
        <v>43721</v>
      </c>
      <c r="C34" s="300" t="s">
        <v>1325</v>
      </c>
      <c r="D34" s="300" t="s">
        <v>1330</v>
      </c>
      <c r="E34" s="301">
        <v>12519</v>
      </c>
      <c r="F34" s="170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</row>
    <row r="35" spans="1:21">
      <c r="A35" s="49"/>
      <c r="B35" s="299">
        <v>43684</v>
      </c>
      <c r="C35" s="300" t="s">
        <v>1331</v>
      </c>
      <c r="D35" s="300" t="s">
        <v>1330</v>
      </c>
      <c r="E35" s="301">
        <v>34324</v>
      </c>
      <c r="F35" s="170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</row>
    <row r="36" spans="1:21">
      <c r="A36" s="49"/>
      <c r="B36" s="299">
        <v>44028</v>
      </c>
      <c r="C36" s="300" t="s">
        <v>1327</v>
      </c>
      <c r="D36" s="300" t="s">
        <v>1326</v>
      </c>
      <c r="E36" s="301">
        <v>36139</v>
      </c>
      <c r="F36" s="170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</row>
    <row r="37" spans="1:21">
      <c r="A37" s="49"/>
      <c r="B37" s="299">
        <v>44788</v>
      </c>
      <c r="C37" s="300" t="s">
        <v>1329</v>
      </c>
      <c r="D37" s="300" t="s">
        <v>1326</v>
      </c>
      <c r="E37" s="301">
        <v>20595</v>
      </c>
      <c r="F37" s="170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</row>
    <row r="38" spans="1:21">
      <c r="A38" s="49"/>
      <c r="B38" s="299">
        <v>44824</v>
      </c>
      <c r="C38" s="300" t="s">
        <v>1329</v>
      </c>
      <c r="D38" s="300" t="s">
        <v>1328</v>
      </c>
      <c r="E38" s="301">
        <v>19799</v>
      </c>
      <c r="F38" s="170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</row>
    <row r="39" spans="1:21">
      <c r="A39" s="49"/>
      <c r="B39" s="299">
        <v>44874</v>
      </c>
      <c r="C39" s="300" t="s">
        <v>1327</v>
      </c>
      <c r="D39" s="300" t="s">
        <v>1326</v>
      </c>
      <c r="E39" s="301">
        <v>27644</v>
      </c>
      <c r="F39" s="170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</row>
    <row r="40" spans="1:21">
      <c r="A40" s="49"/>
      <c r="B40" s="299">
        <v>43860</v>
      </c>
      <c r="C40" s="300" t="s">
        <v>1327</v>
      </c>
      <c r="D40" s="300" t="s">
        <v>1332</v>
      </c>
      <c r="E40" s="301">
        <v>21741</v>
      </c>
      <c r="F40" s="170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</row>
    <row r="41" spans="1:21">
      <c r="A41" s="49"/>
      <c r="B41" s="299">
        <v>44778</v>
      </c>
      <c r="C41" s="300" t="s">
        <v>1331</v>
      </c>
      <c r="D41" s="300" t="s">
        <v>1328</v>
      </c>
      <c r="E41" s="301">
        <v>14052</v>
      </c>
      <c r="F41" s="170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</row>
    <row r="42" spans="1:21">
      <c r="A42" s="49"/>
      <c r="B42" s="299">
        <v>44912</v>
      </c>
      <c r="C42" s="300" t="s">
        <v>1329</v>
      </c>
      <c r="D42" s="300" t="s">
        <v>1330</v>
      </c>
      <c r="E42" s="301">
        <v>7231</v>
      </c>
      <c r="F42" s="170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</row>
    <row r="43" spans="1:21">
      <c r="A43" s="49"/>
      <c r="B43" s="299">
        <v>43682</v>
      </c>
      <c r="C43" s="300" t="s">
        <v>1331</v>
      </c>
      <c r="D43" s="300" t="s">
        <v>1326</v>
      </c>
      <c r="E43" s="301">
        <v>31277</v>
      </c>
      <c r="F43" s="170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</row>
    <row r="44" spans="1:21">
      <c r="A44" s="49"/>
      <c r="B44" s="299">
        <v>43654</v>
      </c>
      <c r="C44" s="300" t="s">
        <v>1327</v>
      </c>
      <c r="D44" s="300" t="s">
        <v>1330</v>
      </c>
      <c r="E44" s="301">
        <v>24074</v>
      </c>
      <c r="F44" s="170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</row>
    <row r="45" spans="1:21">
      <c r="A45" s="49"/>
      <c r="B45" s="299">
        <v>44834</v>
      </c>
      <c r="C45" s="300" t="s">
        <v>1329</v>
      </c>
      <c r="D45" s="300" t="s">
        <v>1326</v>
      </c>
      <c r="E45" s="301">
        <v>36267</v>
      </c>
      <c r="F45" s="170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</row>
    <row r="46" spans="1:21">
      <c r="A46" s="49"/>
      <c r="B46" s="299">
        <v>44097</v>
      </c>
      <c r="C46" s="300" t="s">
        <v>1327</v>
      </c>
      <c r="D46" s="300" t="s">
        <v>1326</v>
      </c>
      <c r="E46" s="301">
        <v>29160</v>
      </c>
      <c r="F46" s="170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</row>
    <row r="47" spans="1:21">
      <c r="A47" s="49"/>
      <c r="B47" s="299">
        <v>43953</v>
      </c>
      <c r="C47" s="300" t="s">
        <v>1331</v>
      </c>
      <c r="D47" s="300" t="s">
        <v>1332</v>
      </c>
      <c r="E47" s="301">
        <v>35826</v>
      </c>
      <c r="F47" s="170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</row>
    <row r="48" spans="1:21">
      <c r="A48" s="49"/>
      <c r="B48" s="299">
        <v>44024</v>
      </c>
      <c r="C48" s="300" t="s">
        <v>1325</v>
      </c>
      <c r="D48" s="300" t="s">
        <v>1332</v>
      </c>
      <c r="E48" s="301">
        <v>20847</v>
      </c>
      <c r="F48" s="170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</row>
    <row r="49" spans="1:21">
      <c r="A49" s="49"/>
      <c r="B49" s="299">
        <v>44910</v>
      </c>
      <c r="C49" s="300" t="s">
        <v>1331</v>
      </c>
      <c r="D49" s="300" t="s">
        <v>1328</v>
      </c>
      <c r="E49" s="301">
        <v>39946</v>
      </c>
      <c r="F49" s="170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</row>
    <row r="50" spans="1:21">
      <c r="A50" s="49"/>
      <c r="B50" s="299">
        <v>43727</v>
      </c>
      <c r="C50" s="300" t="s">
        <v>1331</v>
      </c>
      <c r="D50" s="300" t="s">
        <v>1330</v>
      </c>
      <c r="E50" s="301">
        <v>16733</v>
      </c>
      <c r="F50" s="170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</row>
    <row r="51" spans="1:21">
      <c r="A51" s="49"/>
      <c r="B51" s="299">
        <v>43623</v>
      </c>
      <c r="C51" s="300" t="s">
        <v>1331</v>
      </c>
      <c r="D51" s="300" t="s">
        <v>1328</v>
      </c>
      <c r="E51" s="301">
        <v>7395</v>
      </c>
      <c r="F51" s="170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</row>
    <row r="52" spans="1:21">
      <c r="A52" s="49"/>
      <c r="B52" s="299">
        <v>43902</v>
      </c>
      <c r="C52" s="300" t="s">
        <v>1325</v>
      </c>
      <c r="D52" s="300" t="s">
        <v>1326</v>
      </c>
      <c r="E52" s="301">
        <v>30969</v>
      </c>
      <c r="F52" s="170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</row>
    <row r="53" spans="1:21">
      <c r="A53" s="49"/>
      <c r="B53" s="299">
        <v>44812</v>
      </c>
      <c r="C53" s="300" t="s">
        <v>1325</v>
      </c>
      <c r="D53" s="300" t="s">
        <v>1326</v>
      </c>
      <c r="E53" s="301">
        <v>19078</v>
      </c>
      <c r="F53" s="170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</row>
    <row r="54" spans="1:21">
      <c r="A54" s="49"/>
      <c r="B54" s="299">
        <v>44891</v>
      </c>
      <c r="C54" s="300" t="s">
        <v>1327</v>
      </c>
      <c r="D54" s="300" t="s">
        <v>1328</v>
      </c>
      <c r="E54" s="301">
        <v>25177</v>
      </c>
      <c r="F54" s="170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</row>
    <row r="55" spans="1:21">
      <c r="A55" s="49"/>
      <c r="B55" s="299">
        <v>44819</v>
      </c>
      <c r="C55" s="300" t="s">
        <v>1327</v>
      </c>
      <c r="D55" s="300" t="s">
        <v>1330</v>
      </c>
      <c r="E55" s="301">
        <v>9269</v>
      </c>
      <c r="F55" s="170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</row>
    <row r="56" spans="1:21">
      <c r="A56" s="49"/>
      <c r="B56" s="299">
        <v>43550</v>
      </c>
      <c r="C56" s="300" t="s">
        <v>1325</v>
      </c>
      <c r="D56" s="300" t="s">
        <v>1328</v>
      </c>
      <c r="E56" s="301">
        <v>10714</v>
      </c>
      <c r="F56" s="170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</row>
    <row r="57" spans="1:21">
      <c r="A57" s="49"/>
      <c r="B57" s="299">
        <v>43966</v>
      </c>
      <c r="C57" s="300" t="s">
        <v>1325</v>
      </c>
      <c r="D57" s="300" t="s">
        <v>1326</v>
      </c>
      <c r="E57" s="301">
        <v>6429</v>
      </c>
      <c r="F57" s="170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</row>
    <row r="58" spans="1:21">
      <c r="A58" s="49"/>
      <c r="B58" s="299">
        <v>43574</v>
      </c>
      <c r="C58" s="300" t="s">
        <v>1329</v>
      </c>
      <c r="D58" s="300" t="s">
        <v>1330</v>
      </c>
      <c r="E58" s="301">
        <v>39196</v>
      </c>
      <c r="F58" s="170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</row>
    <row r="59" spans="1:21">
      <c r="A59" s="49"/>
      <c r="B59" s="299">
        <v>44829</v>
      </c>
      <c r="C59" s="300" t="s">
        <v>1327</v>
      </c>
      <c r="D59" s="300" t="s">
        <v>1332</v>
      </c>
      <c r="E59" s="301">
        <v>37725</v>
      </c>
      <c r="F59" s="170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</row>
    <row r="60" spans="1:21">
      <c r="A60" s="49"/>
      <c r="B60" s="299">
        <v>43547</v>
      </c>
      <c r="C60" s="300" t="s">
        <v>1331</v>
      </c>
      <c r="D60" s="300" t="s">
        <v>1332</v>
      </c>
      <c r="E60" s="301">
        <v>8019</v>
      </c>
      <c r="F60" s="170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</row>
    <row r="61" spans="1:21">
      <c r="A61" s="49"/>
      <c r="B61" s="299">
        <v>43586</v>
      </c>
      <c r="C61" s="300" t="s">
        <v>1325</v>
      </c>
      <c r="D61" s="300" t="s">
        <v>1330</v>
      </c>
      <c r="E61" s="301">
        <v>25347</v>
      </c>
      <c r="F61" s="170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</row>
    <row r="62" spans="1:21">
      <c r="A62" s="49"/>
      <c r="B62" s="299">
        <v>43525</v>
      </c>
      <c r="C62" s="300" t="s">
        <v>1329</v>
      </c>
      <c r="D62" s="300" t="s">
        <v>1326</v>
      </c>
      <c r="E62" s="301">
        <v>30992</v>
      </c>
      <c r="F62" s="170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</row>
    <row r="63" spans="1:21">
      <c r="A63" s="49"/>
      <c r="B63" s="299">
        <v>43857</v>
      </c>
      <c r="C63" s="300" t="s">
        <v>1327</v>
      </c>
      <c r="D63" s="300" t="s">
        <v>1326</v>
      </c>
      <c r="E63" s="301">
        <v>33952</v>
      </c>
      <c r="F63" s="170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</row>
    <row r="64" spans="1:21">
      <c r="A64" s="49"/>
      <c r="B64" s="299">
        <v>43864</v>
      </c>
      <c r="C64" s="300" t="s">
        <v>1325</v>
      </c>
      <c r="D64" s="300" t="s">
        <v>1328</v>
      </c>
      <c r="E64" s="301">
        <v>13546</v>
      </c>
      <c r="F64" s="170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</row>
    <row r="65" spans="1:14">
      <c r="A65" s="49"/>
      <c r="B65" s="299">
        <v>44048</v>
      </c>
      <c r="C65" s="300" t="s">
        <v>1325</v>
      </c>
      <c r="D65" s="300" t="s">
        <v>1330</v>
      </c>
      <c r="E65" s="301">
        <v>10361</v>
      </c>
      <c r="F65" s="49"/>
      <c r="G65" s="49"/>
      <c r="H65" s="49"/>
      <c r="I65" s="49"/>
      <c r="J65" s="49"/>
      <c r="K65" s="49"/>
      <c r="L65" s="49"/>
      <c r="M65" s="49"/>
      <c r="N65" s="49"/>
    </row>
    <row r="66" spans="1:14">
      <c r="A66" s="49"/>
      <c r="B66" s="299">
        <v>44199</v>
      </c>
      <c r="C66" s="300" t="s">
        <v>1331</v>
      </c>
      <c r="D66" s="300" t="s">
        <v>1330</v>
      </c>
      <c r="E66" s="301">
        <v>10637</v>
      </c>
      <c r="F66" s="49"/>
      <c r="G66" s="49"/>
      <c r="H66" s="49"/>
      <c r="I66" s="49"/>
      <c r="J66" s="49"/>
      <c r="K66" s="49"/>
      <c r="L66" s="49"/>
      <c r="M66" s="49"/>
      <c r="N66" s="49"/>
    </row>
    <row r="67" spans="1:14">
      <c r="A67" s="49"/>
      <c r="B67" s="299">
        <v>44094</v>
      </c>
      <c r="C67" s="300" t="s">
        <v>1327</v>
      </c>
      <c r="D67" s="300" t="s">
        <v>1332</v>
      </c>
      <c r="E67" s="301">
        <v>11689</v>
      </c>
      <c r="F67" s="49"/>
      <c r="G67" s="49"/>
      <c r="H67" s="49"/>
      <c r="I67" s="49"/>
      <c r="J67" s="49"/>
      <c r="K67" s="49"/>
      <c r="L67" s="49"/>
      <c r="M67" s="49"/>
      <c r="N67" s="49"/>
    </row>
    <row r="68" spans="1:14">
      <c r="A68" s="49"/>
      <c r="B68" s="299">
        <v>44841</v>
      </c>
      <c r="C68" s="300" t="s">
        <v>1329</v>
      </c>
      <c r="D68" s="300" t="s">
        <v>1330</v>
      </c>
      <c r="E68" s="301">
        <v>29480</v>
      </c>
      <c r="F68" s="49"/>
      <c r="G68" s="49"/>
      <c r="H68" s="49"/>
      <c r="I68" s="49"/>
      <c r="J68" s="49"/>
      <c r="K68" s="49"/>
      <c r="L68" s="49"/>
      <c r="M68" s="49"/>
      <c r="N68" s="49"/>
    </row>
    <row r="69" spans="1:14">
      <c r="A69" s="49"/>
      <c r="B69" s="170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</row>
    <row r="70" spans="1:14">
      <c r="A70" s="49"/>
      <c r="B70" s="170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</row>
    <row r="71" spans="1:14">
      <c r="A71" s="49"/>
      <c r="B71" s="170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</row>
    <row r="72" spans="1:14">
      <c r="A72" s="49"/>
      <c r="B72" s="170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</row>
    <row r="73" spans="1:14">
      <c r="A73" s="49"/>
      <c r="B73" s="170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</row>
    <row r="74" spans="1:14">
      <c r="A74" s="49"/>
      <c r="B74" s="170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</row>
    <row r="75" spans="1:14">
      <c r="A75" s="49"/>
      <c r="B75" s="170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</row>
    <row r="76" spans="1:14">
      <c r="A76" s="49"/>
      <c r="B76" s="170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</row>
    <row r="77" spans="1:14">
      <c r="A77" s="49"/>
      <c r="B77" s="170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</row>
    <row r="78" spans="1:14">
      <c r="A78" s="49"/>
      <c r="B78" s="170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</row>
    <row r="79" spans="1:14">
      <c r="A79" s="49"/>
      <c r="B79" s="170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</row>
    <row r="80" spans="1:14">
      <c r="A80" s="49"/>
      <c r="B80" s="170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</row>
    <row r="81" spans="1:14">
      <c r="A81" s="49"/>
      <c r="B81" s="170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</row>
    <row r="82" spans="1:14">
      <c r="A82" s="49"/>
      <c r="B82" s="170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</row>
    <row r="83" spans="1:14">
      <c r="A83" s="49"/>
      <c r="B83" s="170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</row>
    <row r="84" spans="1:14">
      <c r="A84" s="49"/>
      <c r="B84" s="170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</row>
    <row r="85" spans="1:14">
      <c r="A85" s="49"/>
      <c r="B85" s="170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</row>
    <row r="86" spans="1:14">
      <c r="A86" s="49"/>
      <c r="B86" s="170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</row>
    <row r="87" spans="1:14">
      <c r="A87" s="49"/>
      <c r="B87" s="170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</row>
    <row r="88" spans="1:14">
      <c r="A88" s="49"/>
      <c r="B88" s="170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</row>
    <row r="89" spans="1:14">
      <c r="A89" s="49"/>
      <c r="B89" s="170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</row>
    <row r="90" spans="1:14">
      <c r="A90" s="49"/>
      <c r="B90" s="170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</row>
    <row r="91" spans="1:14">
      <c r="A91" s="49"/>
      <c r="B91" s="170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</row>
    <row r="92" spans="1:14">
      <c r="A92" s="49"/>
      <c r="B92" s="170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</row>
    <row r="93" spans="1:14">
      <c r="A93" s="49"/>
      <c r="B93" s="170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</row>
    <row r="94" spans="1:14">
      <c r="A94" s="49"/>
      <c r="B94" s="170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</row>
    <row r="95" spans="1:14">
      <c r="A95" s="49"/>
      <c r="B95" s="170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</row>
    <row r="96" spans="1:14">
      <c r="A96" s="49"/>
      <c r="B96" s="170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</row>
    <row r="97" spans="1:14">
      <c r="A97" s="49"/>
      <c r="B97" s="170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</row>
    <row r="98" spans="1:14">
      <c r="A98" s="49"/>
      <c r="B98" s="170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</row>
    <row r="99" spans="1:14">
      <c r="A99" s="49"/>
      <c r="B99" s="170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</row>
    <row r="100" spans="1:14">
      <c r="A100" s="49"/>
      <c r="B100" s="170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</row>
    <row r="101" spans="1:14">
      <c r="A101" s="49"/>
      <c r="B101" s="170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</row>
    <row r="102" spans="1:14">
      <c r="A102" s="49"/>
      <c r="B102" s="170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</row>
    <row r="103" spans="1:14">
      <c r="A103" s="49"/>
      <c r="B103" s="170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</row>
    <row r="104" spans="1:14">
      <c r="A104" s="49"/>
      <c r="B104" s="170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</row>
    <row r="105" spans="1:14">
      <c r="A105" s="49"/>
      <c r="B105" s="170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</row>
    <row r="106" spans="1:14">
      <c r="A106" s="49"/>
      <c r="B106" s="170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</row>
    <row r="107" spans="1:14">
      <c r="A107" s="49"/>
      <c r="B107" s="170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</row>
    <row r="108" spans="1:14">
      <c r="A108" s="49"/>
      <c r="B108" s="170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</row>
    <row r="109" spans="1:14">
      <c r="A109" s="49"/>
      <c r="B109" s="170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</row>
    <row r="110" spans="1:14">
      <c r="A110" s="49"/>
      <c r="B110" s="170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</row>
    <row r="111" spans="1:14">
      <c r="A111" s="49"/>
      <c r="B111" s="170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</row>
    <row r="112" spans="1:14">
      <c r="A112" s="49"/>
      <c r="B112" s="170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</row>
    <row r="113" spans="1:14">
      <c r="A113" s="49"/>
      <c r="B113" s="170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</row>
    <row r="114" spans="1:14">
      <c r="A114" s="49"/>
      <c r="B114" s="170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</row>
    <row r="115" spans="1:14">
      <c r="A115" s="49"/>
      <c r="B115" s="170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</row>
    <row r="116" spans="1:14">
      <c r="A116" s="49"/>
      <c r="B116" s="170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</row>
    <row r="117" spans="1:14">
      <c r="A117" s="49"/>
      <c r="B117" s="170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</row>
    <row r="118" spans="1:14">
      <c r="A118" s="49"/>
      <c r="B118" s="170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</row>
    <row r="119" spans="1:14">
      <c r="A119" s="49"/>
      <c r="B119" s="170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</row>
    <row r="120" spans="1:14">
      <c r="A120" s="49"/>
      <c r="B120" s="170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</row>
    <row r="121" spans="1:14">
      <c r="A121" s="49"/>
      <c r="B121" s="170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</row>
    <row r="122" spans="1:14">
      <c r="A122" s="49"/>
      <c r="B122" s="170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</row>
    <row r="123" spans="1:14">
      <c r="A123" s="49"/>
      <c r="B123" s="170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</row>
    <row r="124" spans="1:14">
      <c r="A124" s="49"/>
      <c r="B124" s="170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</row>
    <row r="125" spans="1:14">
      <c r="A125" s="49"/>
      <c r="B125" s="170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</row>
    <row r="126" spans="1:14">
      <c r="A126" s="49"/>
      <c r="B126" s="170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</row>
    <row r="127" spans="1:14">
      <c r="A127" s="49"/>
      <c r="B127" s="170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</row>
    <row r="128" spans="1:14">
      <c r="A128" s="49"/>
      <c r="B128" s="170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</row>
    <row r="129" spans="1:14">
      <c r="A129" s="49"/>
      <c r="B129" s="170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</row>
    <row r="130" spans="1:14">
      <c r="A130" s="49"/>
      <c r="B130" s="170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</row>
    <row r="131" spans="1:14">
      <c r="A131" s="49"/>
      <c r="B131" s="170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</row>
    <row r="132" spans="1:14">
      <c r="A132" s="49"/>
      <c r="B132" s="170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</row>
    <row r="133" spans="1:14">
      <c r="A133" s="49"/>
      <c r="B133" s="170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</row>
    <row r="134" spans="1:14">
      <c r="A134" s="49"/>
      <c r="B134" s="170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</row>
    <row r="135" spans="1:14">
      <c r="A135" s="49"/>
      <c r="B135" s="170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</row>
    <row r="136" spans="1:14">
      <c r="A136" s="49"/>
      <c r="B136" s="170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</row>
    <row r="137" spans="1:14">
      <c r="A137" s="49"/>
      <c r="B137" s="170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</row>
    <row r="138" spans="1:14">
      <c r="A138" s="49"/>
      <c r="B138" s="170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</row>
    <row r="139" spans="1:14">
      <c r="A139" s="49"/>
      <c r="B139" s="170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</row>
    <row r="140" spans="1:14">
      <c r="A140" s="49"/>
      <c r="B140" s="170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</row>
    <row r="141" spans="1:14">
      <c r="A141" s="49"/>
      <c r="B141" s="170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</row>
    <row r="142" spans="1:14">
      <c r="A142" s="49"/>
      <c r="B142" s="170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</row>
    <row r="143" spans="1:14">
      <c r="A143" s="49"/>
      <c r="B143" s="170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</row>
    <row r="144" spans="1:14">
      <c r="A144" s="49"/>
      <c r="B144" s="170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</row>
    <row r="145" spans="1:14">
      <c r="A145" s="49"/>
      <c r="B145" s="170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</row>
    <row r="146" spans="1:14">
      <c r="A146" s="49"/>
      <c r="B146" s="170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</row>
    <row r="147" spans="1:14">
      <c r="A147" s="49"/>
      <c r="B147" s="170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</row>
    <row r="148" spans="1:14">
      <c r="A148" s="49"/>
      <c r="B148" s="170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</row>
    <row r="149" spans="1:14">
      <c r="A149" s="49"/>
      <c r="B149" s="170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</row>
    <row r="150" spans="1:14">
      <c r="A150" s="49"/>
      <c r="B150" s="170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</row>
    <row r="151" spans="1:14">
      <c r="A151" s="49"/>
      <c r="B151" s="170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</row>
    <row r="152" spans="1:14">
      <c r="A152" s="49"/>
      <c r="B152" s="170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</row>
    <row r="153" spans="1:14">
      <c r="A153" s="49"/>
      <c r="B153" s="170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</row>
    <row r="154" spans="1:14">
      <c r="A154" s="49"/>
      <c r="B154" s="170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</row>
    <row r="155" spans="1:14">
      <c r="A155" s="49"/>
      <c r="B155" s="170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</row>
    <row r="156" spans="1:14">
      <c r="A156" s="49"/>
      <c r="B156" s="170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</row>
    <row r="157" spans="1:14">
      <c r="A157" s="49"/>
      <c r="B157" s="170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</row>
    <row r="158" spans="1:14">
      <c r="A158" s="49"/>
      <c r="B158" s="170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</row>
    <row r="159" spans="1:14">
      <c r="A159" s="49"/>
      <c r="B159" s="170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</row>
    <row r="160" spans="1:14">
      <c r="A160" s="49"/>
      <c r="B160" s="170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</row>
    <row r="161" spans="1:14">
      <c r="A161" s="49"/>
      <c r="B161" s="170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</row>
    <row r="162" spans="1:14">
      <c r="A162" s="49"/>
      <c r="B162" s="170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</row>
    <row r="163" spans="1:14">
      <c r="A163" s="49"/>
      <c r="B163" s="170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</row>
    <row r="164" spans="1:14">
      <c r="A164" s="49"/>
      <c r="B164" s="170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</row>
    <row r="165" spans="1:14">
      <c r="A165" s="49"/>
      <c r="B165" s="170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</row>
    <row r="166" spans="1:14">
      <c r="A166" s="49"/>
      <c r="B166" s="170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</row>
    <row r="167" spans="1:14">
      <c r="A167" s="49"/>
      <c r="B167" s="170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</row>
    <row r="168" spans="1:14">
      <c r="A168" s="49"/>
      <c r="B168" s="170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</row>
    <row r="169" spans="1:14">
      <c r="A169" s="49"/>
      <c r="B169" s="170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</row>
    <row r="170" spans="1:14">
      <c r="A170" s="49"/>
      <c r="B170" s="170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</row>
    <row r="171" spans="1:14">
      <c r="A171" s="49"/>
      <c r="B171" s="170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</row>
    <row r="172" spans="1:14">
      <c r="A172" s="49"/>
      <c r="B172" s="170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</row>
    <row r="173" spans="1:14">
      <c r="A173" s="49"/>
      <c r="B173" s="170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</row>
    <row r="174" spans="1:14">
      <c r="A174" s="49"/>
      <c r="B174" s="170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</row>
    <row r="175" spans="1:14">
      <c r="A175" s="49"/>
      <c r="B175" s="170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</row>
    <row r="176" spans="1:14">
      <c r="A176" s="49"/>
      <c r="B176" s="170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</row>
    <row r="177" spans="1:14">
      <c r="A177" s="49"/>
      <c r="B177" s="170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</row>
    <row r="178" spans="1:14">
      <c r="A178" s="49"/>
      <c r="B178" s="170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</row>
    <row r="179" spans="1:14">
      <c r="A179" s="49"/>
      <c r="B179" s="170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</row>
    <row r="180" spans="1:14">
      <c r="A180" s="49"/>
      <c r="B180" s="170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</row>
    <row r="181" spans="1:14">
      <c r="A181" s="49"/>
      <c r="B181" s="170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</row>
    <row r="182" spans="1:14">
      <c r="A182" s="49"/>
      <c r="B182" s="170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</row>
    <row r="183" spans="1:14">
      <c r="A183" s="49"/>
      <c r="B183" s="170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</row>
    <row r="184" spans="1:14">
      <c r="A184" s="49"/>
      <c r="B184" s="170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</row>
    <row r="185" spans="1:14">
      <c r="A185" s="49"/>
      <c r="B185" s="170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</row>
    <row r="186" spans="1:14">
      <c r="A186" s="49"/>
      <c r="B186" s="170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</row>
    <row r="187" spans="1:14">
      <c r="A187" s="49"/>
      <c r="B187" s="170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</row>
    <row r="188" spans="1:14">
      <c r="A188" s="49"/>
      <c r="B188" s="170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</row>
    <row r="189" spans="1:14">
      <c r="A189" s="49"/>
      <c r="B189" s="170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</row>
    <row r="190" spans="1:14">
      <c r="A190" s="49"/>
      <c r="B190" s="170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</row>
    <row r="191" spans="1:14">
      <c r="A191" s="49"/>
      <c r="B191" s="170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</row>
    <row r="192" spans="1:14">
      <c r="A192" s="49"/>
      <c r="B192" s="170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</row>
    <row r="193" spans="1:14">
      <c r="A193" s="49"/>
      <c r="B193" s="170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</row>
    <row r="194" spans="1:14">
      <c r="A194" s="49"/>
      <c r="B194" s="170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</row>
    <row r="195" spans="1:14">
      <c r="A195" s="49"/>
      <c r="B195" s="170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</row>
    <row r="196" spans="1:14">
      <c r="A196" s="49"/>
      <c r="B196" s="170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</row>
    <row r="197" spans="1:14">
      <c r="A197" s="49"/>
      <c r="B197" s="170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</row>
    <row r="198" spans="1:14">
      <c r="A198" s="49"/>
      <c r="B198" s="170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</row>
    <row r="199" spans="1:14">
      <c r="A199" s="49"/>
      <c r="B199" s="170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</row>
    <row r="200" spans="1:14">
      <c r="A200" s="49"/>
      <c r="B200" s="170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</row>
    <row r="201" spans="1:14">
      <c r="A201" s="49"/>
      <c r="B201" s="170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</row>
    <row r="202" spans="1:14">
      <c r="A202" s="49"/>
      <c r="B202" s="170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</row>
    <row r="203" spans="1:14">
      <c r="A203" s="49"/>
      <c r="B203" s="170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</row>
    <row r="204" spans="1:14">
      <c r="A204" s="49"/>
      <c r="B204" s="170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</row>
    <row r="205" spans="1:14">
      <c r="A205" s="49"/>
      <c r="B205" s="170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</row>
    <row r="206" spans="1:14">
      <c r="A206" s="49"/>
      <c r="B206" s="170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</row>
    <row r="207" spans="1:14">
      <c r="A207" s="49"/>
      <c r="B207" s="170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</row>
    <row r="208" spans="1:14">
      <c r="A208" s="49"/>
      <c r="B208" s="170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</row>
    <row r="209" spans="1:14">
      <c r="A209" s="49"/>
      <c r="B209" s="170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</row>
    <row r="210" spans="1:14">
      <c r="A210" s="49"/>
      <c r="B210" s="170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</row>
    <row r="211" spans="1:14">
      <c r="A211" s="49"/>
      <c r="B211" s="170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</row>
    <row r="212" spans="1:14">
      <c r="A212" s="49"/>
      <c r="B212" s="170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</row>
    <row r="213" spans="1:14">
      <c r="A213" s="49"/>
      <c r="B213" s="170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</row>
    <row r="214" spans="1:14">
      <c r="A214" s="49"/>
      <c r="B214" s="170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</row>
    <row r="215" spans="1:14">
      <c r="A215" s="49"/>
      <c r="B215" s="170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</row>
    <row r="216" spans="1:14">
      <c r="A216" s="49"/>
      <c r="B216" s="170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</row>
    <row r="217" spans="1:14">
      <c r="A217" s="49"/>
      <c r="B217" s="170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</row>
    <row r="218" spans="1:14">
      <c r="A218" s="49"/>
      <c r="B218" s="170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</row>
    <row r="219" spans="1:14">
      <c r="A219" s="49"/>
      <c r="B219" s="170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</row>
    <row r="220" spans="1:14">
      <c r="A220" s="49"/>
      <c r="B220" s="170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</row>
    <row r="221" spans="1:14">
      <c r="A221" s="49"/>
      <c r="B221" s="170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</row>
    <row r="222" spans="1:14">
      <c r="A222" s="49"/>
      <c r="B222" s="170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</row>
    <row r="223" spans="1:14">
      <c r="A223" s="49"/>
      <c r="B223" s="170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</row>
    <row r="224" spans="1:14">
      <c r="A224" s="49"/>
      <c r="B224" s="170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</row>
    <row r="225" spans="1:14">
      <c r="A225" s="49"/>
      <c r="B225" s="170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</row>
    <row r="226" spans="1:14">
      <c r="A226" s="49"/>
      <c r="B226" s="170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</row>
    <row r="227" spans="1:14">
      <c r="A227" s="49"/>
      <c r="B227" s="170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</row>
    <row r="228" spans="1:14">
      <c r="A228" s="49"/>
      <c r="B228" s="170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</row>
    <row r="229" spans="1:14">
      <c r="A229" s="49"/>
      <c r="B229" s="170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</row>
    <row r="230" spans="1:14">
      <c r="A230" s="49"/>
      <c r="B230" s="170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</row>
    <row r="231" spans="1:14">
      <c r="A231" s="49"/>
      <c r="B231" s="170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</row>
    <row r="232" spans="1:14">
      <c r="A232" s="49"/>
      <c r="B232" s="170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</row>
    <row r="233" spans="1:14">
      <c r="A233" s="49"/>
      <c r="B233" s="170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</row>
    <row r="234" spans="1:14">
      <c r="A234" s="49"/>
      <c r="B234" s="170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</row>
    <row r="235" spans="1:14">
      <c r="A235" s="49"/>
      <c r="B235" s="170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</row>
    <row r="236" spans="1:14">
      <c r="A236" s="49"/>
      <c r="B236" s="170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</row>
    <row r="237" spans="1:14">
      <c r="A237" s="49"/>
      <c r="B237" s="170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</row>
    <row r="238" spans="1:14">
      <c r="A238" s="49"/>
      <c r="B238" s="170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</row>
    <row r="239" spans="1:14">
      <c r="A239" s="49"/>
      <c r="B239" s="170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</row>
    <row r="240" spans="1:14">
      <c r="A240" s="49"/>
      <c r="B240" s="170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</row>
    <row r="241" spans="1:14">
      <c r="A241" s="49"/>
      <c r="B241" s="170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</row>
    <row r="242" spans="1:14">
      <c r="A242" s="49"/>
      <c r="B242" s="170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</row>
    <row r="243" spans="1:14">
      <c r="A243" s="49"/>
      <c r="B243" s="170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</row>
    <row r="244" spans="1:14">
      <c r="A244" s="49"/>
      <c r="B244" s="170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</row>
    <row r="245" spans="1:14">
      <c r="A245" s="49"/>
      <c r="B245" s="170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</row>
    <row r="246" spans="1:14">
      <c r="A246" s="49"/>
      <c r="B246" s="170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</row>
    <row r="247" spans="1:14">
      <c r="A247" s="49"/>
      <c r="B247" s="170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</row>
    <row r="248" spans="1:14">
      <c r="A248" s="49"/>
      <c r="B248" s="170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</row>
    <row r="249" spans="1:14">
      <c r="A249" s="49"/>
      <c r="B249" s="170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</row>
    <row r="250" spans="1:14">
      <c r="A250" s="49"/>
      <c r="B250" s="170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</row>
    <row r="251" spans="1:14">
      <c r="A251" s="49"/>
      <c r="B251" s="170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</row>
    <row r="252" spans="1:14">
      <c r="A252" s="49"/>
      <c r="B252" s="170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</row>
    <row r="253" spans="1:14">
      <c r="A253" s="49"/>
      <c r="B253" s="170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</row>
    <row r="254" spans="1:14">
      <c r="A254" s="49"/>
      <c r="B254" s="170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</row>
    <row r="255" spans="1:14">
      <c r="A255" s="49"/>
      <c r="B255" s="170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</row>
    <row r="256" spans="1:14">
      <c r="A256" s="49"/>
      <c r="B256" s="170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</row>
    <row r="257" spans="1:14">
      <c r="A257" s="49"/>
      <c r="B257" s="170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</row>
    <row r="258" spans="1:14">
      <c r="A258" s="49"/>
      <c r="B258" s="170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</row>
    <row r="259" spans="1:14">
      <c r="A259" s="49"/>
      <c r="B259" s="170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</row>
    <row r="260" spans="1:14">
      <c r="A260" s="49"/>
      <c r="B260" s="170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</row>
    <row r="261" spans="1:14">
      <c r="A261" s="49"/>
      <c r="B261" s="170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</row>
    <row r="262" spans="1:14">
      <c r="A262" s="49"/>
      <c r="B262" s="170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</row>
    <row r="263" spans="1:14">
      <c r="A263" s="49"/>
      <c r="B263" s="170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</row>
    <row r="264" spans="1:14">
      <c r="A264" s="49"/>
      <c r="B264" s="170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</row>
    <row r="265" spans="1:14">
      <c r="A265" s="49"/>
      <c r="B265" s="170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</row>
    <row r="266" spans="1:14">
      <c r="A266" s="49"/>
      <c r="B266" s="170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</row>
    <row r="267" spans="1:14">
      <c r="A267" s="49"/>
      <c r="B267" s="170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</row>
    <row r="268" spans="1:14">
      <c r="A268" s="49"/>
      <c r="B268" s="170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</row>
    <row r="269" spans="1:14">
      <c r="A269" s="49"/>
      <c r="B269" s="170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</row>
    <row r="270" spans="1:14">
      <c r="A270" s="49"/>
      <c r="B270" s="170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</row>
    <row r="271" spans="1:14">
      <c r="A271" s="49"/>
      <c r="B271" s="170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</row>
    <row r="272" spans="1:14">
      <c r="A272" s="49"/>
      <c r="B272" s="170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</row>
    <row r="273" spans="1:14">
      <c r="A273" s="49"/>
      <c r="B273" s="170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</row>
    <row r="274" spans="1:14">
      <c r="A274" s="49"/>
      <c r="B274" s="170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</row>
    <row r="275" spans="1:14">
      <c r="A275" s="49"/>
      <c r="B275" s="170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</row>
    <row r="276" spans="1:14">
      <c r="A276" s="49"/>
      <c r="B276" s="170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</row>
    <row r="277" spans="1:14">
      <c r="A277" s="49"/>
      <c r="B277" s="170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</row>
    <row r="278" spans="1:14">
      <c r="A278" s="49"/>
      <c r="B278" s="170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</row>
    <row r="279" spans="1:14">
      <c r="A279" s="49"/>
      <c r="B279" s="170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</row>
    <row r="280" spans="1:14">
      <c r="A280" s="49"/>
      <c r="B280" s="170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</row>
    <row r="281" spans="1:14">
      <c r="A281" s="49"/>
      <c r="B281" s="170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</row>
    <row r="282" spans="1:14">
      <c r="A282" s="49"/>
      <c r="B282" s="170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</row>
    <row r="283" spans="1:14">
      <c r="A283" s="49"/>
      <c r="B283" s="170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</row>
    <row r="284" spans="1:14">
      <c r="A284" s="49"/>
      <c r="B284" s="170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</row>
    <row r="285" spans="1:14">
      <c r="A285" s="49"/>
      <c r="B285" s="170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</row>
    <row r="286" spans="1:14">
      <c r="A286" s="49"/>
      <c r="B286" s="170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</row>
    <row r="287" spans="1:14">
      <c r="A287" s="49"/>
      <c r="B287" s="170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</row>
    <row r="288" spans="1:14">
      <c r="A288" s="49"/>
      <c r="B288" s="170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</row>
    <row r="289" spans="1:14">
      <c r="A289" s="49"/>
      <c r="B289" s="170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</row>
    <row r="290" spans="1:14">
      <c r="A290" s="49"/>
      <c r="B290" s="170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</row>
    <row r="291" spans="1:14">
      <c r="A291" s="49"/>
      <c r="B291" s="170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</row>
    <row r="292" spans="1:14">
      <c r="A292" s="49"/>
      <c r="B292" s="170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</row>
    <row r="293" spans="1:14">
      <c r="A293" s="49"/>
      <c r="B293" s="170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</row>
    <row r="294" spans="1:14">
      <c r="B294" s="170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</row>
    <row r="295" spans="1:14">
      <c r="B295" s="170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</row>
    <row r="296" spans="1:14">
      <c r="B296" s="170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</row>
    <row r="297" spans="1:14">
      <c r="B297" s="170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</row>
    <row r="298" spans="1:14">
      <c r="B298" s="170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</row>
    <row r="299" spans="1:14">
      <c r="B299" s="170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</row>
    <row r="300" spans="1:14">
      <c r="B300" s="170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</row>
    <row r="301" spans="1:14">
      <c r="B301" s="170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</row>
    <row r="302" spans="1:14">
      <c r="B302" s="170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</row>
    <row r="303" spans="1:14">
      <c r="B303" s="170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</row>
    <row r="304" spans="1:14">
      <c r="B304" s="170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</row>
    <row r="305" spans="2:14">
      <c r="B305" s="170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</row>
    <row r="306" spans="2:14">
      <c r="B306" s="170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</row>
    <row r="307" spans="2:14">
      <c r="B307" s="170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</row>
    <row r="308" spans="2:14">
      <c r="B308" s="170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</row>
    <row r="309" spans="2:14">
      <c r="B309" s="170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</row>
    <row r="310" spans="2:14">
      <c r="B310" s="170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</row>
    <row r="311" spans="2:14">
      <c r="B311" s="170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</row>
    <row r="312" spans="2:14">
      <c r="B312" s="170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</row>
    <row r="313" spans="2:14">
      <c r="B313" s="170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</row>
    <row r="314" spans="2:14">
      <c r="B314" s="170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</row>
    <row r="315" spans="2:14">
      <c r="B315" s="170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</row>
    <row r="316" spans="2:14">
      <c r="B316" s="170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</row>
    <row r="317" spans="2:14">
      <c r="B317" s="170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</row>
    <row r="318" spans="2:14">
      <c r="B318" s="170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</row>
    <row r="319" spans="2:14">
      <c r="B319" s="170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</row>
    <row r="320" spans="2:14">
      <c r="B320" s="170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</row>
    <row r="321" spans="2:14">
      <c r="B321" s="170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</row>
    <row r="322" spans="2:14">
      <c r="B322" s="170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</row>
    <row r="323" spans="2:14">
      <c r="B323" s="170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</row>
    <row r="324" spans="2:14">
      <c r="B324" s="170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</row>
    <row r="325" spans="2:14">
      <c r="B325" s="170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</row>
    <row r="326" spans="2:14">
      <c r="B326" s="170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</row>
    <row r="327" spans="2:14">
      <c r="B327" s="170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</row>
    <row r="328" spans="2:14">
      <c r="B328" s="170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</row>
    <row r="329" spans="2:14">
      <c r="B329" s="170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</row>
    <row r="330" spans="2:14">
      <c r="B330" s="170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</row>
    <row r="331" spans="2:14">
      <c r="B331" s="170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</row>
    <row r="332" spans="2:14">
      <c r="B332" s="170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</row>
    <row r="333" spans="2:14">
      <c r="B333" s="170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</row>
    <row r="334" spans="2:14">
      <c r="B334" s="170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</row>
    <row r="335" spans="2:14">
      <c r="B335" s="170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</row>
    <row r="336" spans="2:14">
      <c r="B336" s="170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</row>
    <row r="337" spans="2:14">
      <c r="B337" s="170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</row>
    <row r="338" spans="2:14">
      <c r="B338" s="170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</row>
    <row r="339" spans="2:14">
      <c r="B339" s="170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</row>
    <row r="340" spans="2:14">
      <c r="B340" s="170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</row>
    <row r="341" spans="2:14">
      <c r="B341" s="170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</row>
    <row r="342" spans="2:14">
      <c r="B342" s="170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</row>
    <row r="343" spans="2:14">
      <c r="B343" s="170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</row>
    <row r="344" spans="2:14">
      <c r="B344" s="170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</row>
    <row r="345" spans="2:14">
      <c r="B345" s="170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</row>
    <row r="346" spans="2:14">
      <c r="B346" s="170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</row>
    <row r="347" spans="2:14">
      <c r="B347" s="170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</row>
    <row r="348" spans="2:14">
      <c r="B348" s="170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</row>
    <row r="349" spans="2:14">
      <c r="B349" s="170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</row>
    <row r="350" spans="2:14">
      <c r="B350" s="170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</row>
    <row r="351" spans="2:14">
      <c r="B351" s="170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</row>
    <row r="352" spans="2:14">
      <c r="B352" s="170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</row>
    <row r="353" spans="2:14">
      <c r="B353" s="170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</row>
    <row r="354" spans="2:14">
      <c r="B354" s="170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</row>
    <row r="355" spans="2:14">
      <c r="B355" s="170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</row>
    <row r="356" spans="2:14">
      <c r="B356" s="170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</row>
    <row r="357" spans="2:14">
      <c r="B357" s="170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</row>
    <row r="358" spans="2:14">
      <c r="B358" s="170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</row>
    <row r="359" spans="2:14">
      <c r="B359" s="170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</row>
    <row r="360" spans="2:14">
      <c r="B360" s="170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</row>
    <row r="361" spans="2:14">
      <c r="B361" s="170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</row>
    <row r="362" spans="2:14">
      <c r="B362" s="170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</row>
    <row r="363" spans="2:14">
      <c r="B363" s="170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</row>
    <row r="364" spans="2:14">
      <c r="B364" s="170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</row>
    <row r="365" spans="2:14">
      <c r="B365" s="170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</row>
    <row r="366" spans="2:14">
      <c r="B366" s="170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</row>
    <row r="367" spans="2:14">
      <c r="B367" s="170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</row>
    <row r="368" spans="2:14">
      <c r="B368" s="170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</row>
    <row r="369" spans="2:14">
      <c r="B369" s="170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</row>
    <row r="370" spans="2:14">
      <c r="B370" s="170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</row>
    <row r="371" spans="2:14">
      <c r="B371" s="170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</row>
    <row r="372" spans="2:14">
      <c r="B372" s="170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</row>
    <row r="373" spans="2:14">
      <c r="B373" s="170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</row>
    <row r="374" spans="2:14">
      <c r="B374" s="170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</row>
    <row r="375" spans="2:14">
      <c r="B375" s="170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</row>
    <row r="376" spans="2:14">
      <c r="B376" s="170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</row>
    <row r="377" spans="2:14">
      <c r="B377" s="170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</row>
    <row r="378" spans="2:14">
      <c r="B378" s="170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</row>
    <row r="379" spans="2:14">
      <c r="B379" s="170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</row>
    <row r="380" spans="2:14">
      <c r="B380" s="170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</row>
    <row r="381" spans="2:14">
      <c r="B381" s="170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</row>
    <row r="382" spans="2:14">
      <c r="B382" s="170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</row>
    <row r="383" spans="2:14">
      <c r="B383" s="170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</row>
    <row r="384" spans="2:14">
      <c r="B384" s="170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</row>
    <row r="385" spans="2:14">
      <c r="B385" s="170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</row>
    <row r="386" spans="2:14">
      <c r="B386" s="170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</row>
    <row r="387" spans="2:14">
      <c r="B387" s="170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</row>
    <row r="388" spans="2:14">
      <c r="B388" s="170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</row>
    <row r="389" spans="2:14">
      <c r="B389" s="170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</row>
    <row r="390" spans="2:14">
      <c r="B390" s="170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</row>
    <row r="391" spans="2:14">
      <c r="B391" s="170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</row>
    <row r="392" spans="2:14">
      <c r="B392" s="170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</row>
    <row r="393" spans="2:14">
      <c r="B393" s="170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</row>
    <row r="394" spans="2:14">
      <c r="B394" s="170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</row>
    <row r="395" spans="2:14">
      <c r="B395" s="170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</row>
    <row r="396" spans="2:14">
      <c r="B396" s="170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</row>
    <row r="397" spans="2:14">
      <c r="B397" s="170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</row>
    <row r="398" spans="2:14">
      <c r="B398" s="170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</row>
    <row r="399" spans="2:14">
      <c r="B399" s="170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</row>
    <row r="400" spans="2:14">
      <c r="B400" s="170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</row>
    <row r="401" spans="2:14">
      <c r="B401" s="170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</row>
    <row r="402" spans="2:14">
      <c r="B402" s="170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</row>
    <row r="403" spans="2:14">
      <c r="B403" s="170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</row>
    <row r="404" spans="2:14">
      <c r="B404" s="170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</row>
    <row r="405" spans="2:14">
      <c r="B405" s="170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</row>
    <row r="406" spans="2:14">
      <c r="B406" s="170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</row>
    <row r="407" spans="2:14">
      <c r="B407" s="170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</row>
    <row r="408" spans="2:14">
      <c r="B408" s="170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</row>
    <row r="409" spans="2:14">
      <c r="B409" s="170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</row>
    <row r="410" spans="2:14">
      <c r="B410" s="170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</row>
    <row r="411" spans="2:14">
      <c r="B411" s="170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</row>
    <row r="412" spans="2:14">
      <c r="B412" s="170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</row>
    <row r="413" spans="2:14">
      <c r="B413" s="170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</row>
    <row r="414" spans="2:14">
      <c r="B414" s="170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</row>
    <row r="415" spans="2:14">
      <c r="B415" s="170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</row>
    <row r="416" spans="2:14">
      <c r="B416" s="170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</row>
    <row r="417" spans="2:14">
      <c r="B417" s="170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</row>
    <row r="418" spans="2:14">
      <c r="B418" s="170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</row>
    <row r="419" spans="2:14">
      <c r="B419" s="170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</row>
    <row r="420" spans="2:14">
      <c r="B420" s="170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</row>
    <row r="421" spans="2:14">
      <c r="B421" s="170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</row>
    <row r="422" spans="2:14">
      <c r="B422" s="170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</row>
    <row r="423" spans="2:14">
      <c r="B423" s="170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</row>
    <row r="424" spans="2:14">
      <c r="B424" s="170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</row>
    <row r="425" spans="2:14">
      <c r="B425" s="170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</row>
    <row r="426" spans="2:14">
      <c r="B426" s="170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</row>
    <row r="427" spans="2:14">
      <c r="B427" s="170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</row>
    <row r="428" spans="2:14">
      <c r="B428" s="170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</row>
    <row r="429" spans="2:14">
      <c r="B429" s="170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</row>
    <row r="430" spans="2:14">
      <c r="B430" s="170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</row>
    <row r="431" spans="2:14">
      <c r="B431" s="170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</row>
    <row r="432" spans="2:14">
      <c r="B432" s="170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</row>
    <row r="433" spans="2:14">
      <c r="B433" s="170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</row>
    <row r="434" spans="2:14">
      <c r="B434" s="170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</row>
    <row r="435" spans="2:14">
      <c r="B435" s="170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</row>
    <row r="436" spans="2:14">
      <c r="B436" s="170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</row>
    <row r="437" spans="2:14">
      <c r="B437" s="170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</row>
    <row r="438" spans="2:14">
      <c r="B438" s="170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</row>
    <row r="439" spans="2:14">
      <c r="B439" s="170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</row>
    <row r="440" spans="2:14">
      <c r="B440" s="170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</row>
    <row r="441" spans="2:14">
      <c r="B441" s="170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</row>
    <row r="442" spans="2:14">
      <c r="B442" s="170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</row>
    <row r="443" spans="2:14">
      <c r="B443" s="170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</row>
    <row r="444" spans="2:14">
      <c r="B444" s="170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</row>
    <row r="445" spans="2:14">
      <c r="B445" s="170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</row>
    <row r="446" spans="2:14">
      <c r="B446" s="170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</row>
    <row r="447" spans="2:14">
      <c r="B447" s="170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</row>
    <row r="448" spans="2:14">
      <c r="B448" s="170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</row>
    <row r="449" spans="2:14">
      <c r="B449" s="170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</row>
    <row r="450" spans="2:14">
      <c r="B450" s="170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</row>
    <row r="451" spans="2:14">
      <c r="B451" s="170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</row>
    <row r="452" spans="2:14">
      <c r="B452" s="170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</row>
    <row r="453" spans="2:14">
      <c r="B453" s="170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</row>
    <row r="454" spans="2:14">
      <c r="B454" s="170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</row>
    <row r="455" spans="2:14">
      <c r="B455" s="170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</row>
    <row r="456" spans="2:14">
      <c r="B456" s="170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</row>
    <row r="457" spans="2:14">
      <c r="B457" s="170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</row>
    <row r="458" spans="2:14">
      <c r="B458" s="170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</row>
    <row r="459" spans="2:14">
      <c r="B459" s="170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</row>
    <row r="460" spans="2:14">
      <c r="B460" s="170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</row>
    <row r="461" spans="2:14">
      <c r="B461" s="170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</row>
    <row r="462" spans="2:14">
      <c r="B462" s="170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</row>
    <row r="463" spans="2:14">
      <c r="B463" s="170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</row>
    <row r="464" spans="2:14">
      <c r="B464" s="170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</row>
    <row r="465" spans="2:14">
      <c r="B465" s="170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</row>
    <row r="466" spans="2:14">
      <c r="B466" s="170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</row>
    <row r="467" spans="2:14">
      <c r="B467" s="170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</row>
    <row r="468" spans="2:14">
      <c r="B468" s="170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</row>
    <row r="469" spans="2:14">
      <c r="B469" s="170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</row>
    <row r="470" spans="2:14">
      <c r="B470" s="170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</row>
    <row r="471" spans="2:14">
      <c r="B471" s="170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</row>
    <row r="472" spans="2:14">
      <c r="B472" s="170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</row>
    <row r="473" spans="2:14">
      <c r="B473" s="170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</row>
    <row r="474" spans="2:14">
      <c r="B474" s="170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</row>
    <row r="475" spans="2:14">
      <c r="B475" s="170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</row>
    <row r="476" spans="2:14">
      <c r="B476" s="170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</row>
    <row r="477" spans="2:14">
      <c r="B477" s="170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</row>
    <row r="478" spans="2:14">
      <c r="B478" s="170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</row>
    <row r="479" spans="2:14">
      <c r="B479" s="170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</row>
    <row r="480" spans="2:14">
      <c r="B480" s="170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</row>
    <row r="481" spans="2:14">
      <c r="B481" s="170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</row>
    <row r="482" spans="2:14">
      <c r="B482" s="170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</row>
    <row r="483" spans="2:14">
      <c r="B483" s="170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</row>
    <row r="484" spans="2:14">
      <c r="B484" s="170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</row>
    <row r="485" spans="2:14">
      <c r="B485" s="170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</row>
    <row r="486" spans="2:14">
      <c r="B486" s="170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</row>
    <row r="487" spans="2:14">
      <c r="B487" s="170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</row>
    <row r="488" spans="2:14">
      <c r="B488" s="170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</row>
    <row r="489" spans="2:14">
      <c r="B489" s="170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</row>
    <row r="490" spans="2:14">
      <c r="B490" s="170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</row>
    <row r="491" spans="2:14">
      <c r="B491" s="170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</row>
    <row r="492" spans="2:14">
      <c r="B492" s="170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</row>
    <row r="493" spans="2:14">
      <c r="B493" s="170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</row>
    <row r="494" spans="2:14">
      <c r="B494" s="170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</row>
    <row r="495" spans="2:14">
      <c r="B495" s="170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</row>
    <row r="496" spans="2:14">
      <c r="B496" s="170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</row>
    <row r="497" spans="1:14">
      <c r="B497" s="170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</row>
    <row r="498" spans="1:14">
      <c r="B498" s="170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</row>
    <row r="499" spans="1:14">
      <c r="B499" s="170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</row>
    <row r="500" spans="1:14">
      <c r="B500" s="170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</row>
    <row r="501" spans="1:14">
      <c r="B501" s="170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</row>
    <row r="502" spans="1:14">
      <c r="B502" s="170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</row>
    <row r="503" spans="1:14">
      <c r="B503" s="170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</row>
    <row r="504" spans="1:14">
      <c r="B504" s="170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</row>
    <row r="505" spans="1:14">
      <c r="B505" s="170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</row>
    <row r="506" spans="1:14">
      <c r="B506" s="170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</row>
    <row r="507" spans="1:14">
      <c r="B507" s="170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</row>
    <row r="508" spans="1:14">
      <c r="A508" s="171"/>
      <c r="B508" s="170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</row>
    <row r="509" spans="1:14">
      <c r="B509" s="170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</row>
    <row r="510" spans="1:14">
      <c r="B510" s="170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</row>
    <row r="511" spans="1:14">
      <c r="B511" s="170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</row>
    <row r="512" spans="1:14">
      <c r="B512" s="170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</row>
    <row r="513" spans="2:31">
      <c r="B513" s="170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</row>
    <row r="514" spans="2:31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</row>
    <row r="515" spans="2:31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</row>
    <row r="516" spans="2:31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</row>
    <row r="517" spans="2:31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</row>
    <row r="518" spans="2:31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</row>
    <row r="519" spans="2:31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</row>
    <row r="520" spans="2:31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</row>
    <row r="521" spans="2:31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</row>
    <row r="522" spans="2:31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</row>
    <row r="523" spans="2:31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</row>
    <row r="524" spans="2:31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</row>
    <row r="525" spans="2:31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</row>
    <row r="526" spans="2:31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</row>
    <row r="527" spans="2:31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</row>
    <row r="528" spans="2:31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</row>
    <row r="529" spans="2:31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</row>
    <row r="530" spans="2:31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</row>
    <row r="531" spans="2:31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</row>
    <row r="532" spans="2:31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</row>
    <row r="533" spans="2:31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</row>
    <row r="534" spans="2:31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</row>
    <row r="535" spans="2:31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</row>
    <row r="536" spans="2:31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</row>
    <row r="537" spans="2:31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</row>
    <row r="538" spans="2:31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</row>
    <row r="539" spans="2:31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</row>
    <row r="540" spans="2:31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</row>
    <row r="541" spans="2:31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</row>
    <row r="542" spans="2:31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</row>
    <row r="543" spans="2:31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</row>
    <row r="544" spans="2:31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</row>
    <row r="545" spans="2:31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</row>
    <row r="546" spans="2:31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</row>
    <row r="547" spans="2:31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</row>
    <row r="548" spans="2:31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</row>
    <row r="549" spans="2:31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</row>
    <row r="550" spans="2:31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</row>
    <row r="551" spans="2:31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</row>
    <row r="552" spans="2:31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</row>
    <row r="553" spans="2:31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</row>
    <row r="554" spans="2:31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</row>
    <row r="555" spans="2:31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</row>
    <row r="556" spans="2:31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</row>
    <row r="557" spans="2:31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</row>
    <row r="558" spans="2:31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</row>
    <row r="559" spans="2:31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</row>
    <row r="560" spans="2:31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</row>
    <row r="561" spans="2:31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</row>
    <row r="562" spans="2:31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</row>
    <row r="563" spans="2:31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</row>
    <row r="564" spans="2:31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</row>
    <row r="565" spans="2:31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</row>
    <row r="566" spans="2:31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</row>
    <row r="567" spans="2:31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</row>
    <row r="568" spans="2:31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</row>
    <row r="569" spans="2:31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</row>
    <row r="570" spans="2:31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</row>
    <row r="571" spans="2:31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</row>
    <row r="572" spans="2:31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</row>
    <row r="573" spans="2:31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</row>
    <row r="574" spans="2:31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</row>
    <row r="575" spans="2:31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</row>
    <row r="576" spans="2:31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</row>
    <row r="577" spans="2:31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</row>
    <row r="578" spans="2:31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</row>
    <row r="579" spans="2:31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</row>
    <row r="580" spans="2:31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</row>
    <row r="581" spans="2:31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</row>
    <row r="582" spans="2:31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</row>
    <row r="583" spans="2:31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</row>
    <row r="584" spans="2:31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</row>
    <row r="585" spans="2:31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</row>
    <row r="586" spans="2:31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</row>
    <row r="587" spans="2:31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</row>
    <row r="588" spans="2:31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</row>
    <row r="589" spans="2:31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</row>
    <row r="590" spans="2:31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</row>
    <row r="591" spans="2:31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</row>
    <row r="592" spans="2:31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</row>
    <row r="593" spans="2:31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</row>
    <row r="594" spans="2:31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</row>
    <row r="595" spans="2:31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</row>
    <row r="596" spans="2:31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</row>
    <row r="597" spans="2:31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</row>
    <row r="598" spans="2:31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</row>
    <row r="599" spans="2:31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</row>
    <row r="600" spans="2:31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</row>
    <row r="601" spans="2:31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</row>
    <row r="602" spans="2:31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</row>
    <row r="603" spans="2:31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</row>
    <row r="604" spans="2:31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</row>
    <row r="605" spans="2:31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</row>
    <row r="606" spans="2:31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</row>
    <row r="607" spans="2:31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</row>
    <row r="608" spans="2:31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</row>
    <row r="609" spans="2:31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</row>
    <row r="610" spans="2:31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</row>
    <row r="611" spans="2:31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</row>
    <row r="612" spans="2:31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</row>
    <row r="613" spans="2:31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</row>
    <row r="614" spans="2:31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</row>
    <row r="615" spans="2:31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</row>
    <row r="616" spans="2:31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</row>
    <row r="617" spans="2:31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</row>
    <row r="618" spans="2:31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</row>
    <row r="619" spans="2:31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</row>
    <row r="620" spans="2:31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</row>
    <row r="621" spans="2:31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</row>
    <row r="622" spans="2:31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</row>
    <row r="623" spans="2:31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</row>
    <row r="624" spans="2:31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</row>
    <row r="625" spans="2:31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</row>
    <row r="626" spans="2:31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</row>
    <row r="627" spans="2:31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</row>
    <row r="628" spans="2:31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</row>
    <row r="629" spans="2:31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</row>
    <row r="630" spans="2:31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</row>
    <row r="631" spans="2:31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</row>
    <row r="632" spans="2:31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</row>
    <row r="633" spans="2:31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</row>
    <row r="634" spans="2:31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</row>
    <row r="635" spans="2:31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</row>
    <row r="636" spans="2:31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</row>
    <row r="637" spans="2:31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</row>
    <row r="638" spans="2:31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</row>
    <row r="639" spans="2:31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</row>
    <row r="640" spans="2:31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</row>
    <row r="641" spans="2:31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</row>
    <row r="642" spans="2:31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</row>
    <row r="643" spans="2:31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</row>
    <row r="644" spans="2:31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</row>
    <row r="645" spans="2:31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</row>
    <row r="646" spans="2:31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</row>
    <row r="647" spans="2:31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</row>
    <row r="648" spans="2:31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</row>
    <row r="649" spans="2:31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</row>
    <row r="650" spans="2:31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</row>
    <row r="651" spans="2:31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</row>
    <row r="652" spans="2:31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</row>
    <row r="653" spans="2:31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</row>
    <row r="654" spans="2:31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</row>
    <row r="655" spans="2:31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</row>
    <row r="656" spans="2:31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</row>
    <row r="657" spans="2:31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</row>
    <row r="658" spans="2:31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</row>
    <row r="659" spans="2:31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</row>
    <row r="660" spans="2:31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</row>
    <row r="661" spans="2:31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</row>
    <row r="662" spans="2:31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</row>
    <row r="663" spans="2:31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</row>
    <row r="664" spans="2:31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</row>
    <row r="665" spans="2:31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</row>
    <row r="666" spans="2:31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</row>
    <row r="667" spans="2:31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</row>
    <row r="668" spans="2:31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</row>
    <row r="669" spans="2:31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</row>
    <row r="670" spans="2:31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</row>
    <row r="671" spans="2:31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</row>
    <row r="672" spans="2:31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</row>
    <row r="673" spans="2:31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</row>
    <row r="674" spans="2:31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</row>
    <row r="675" spans="2:31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</row>
    <row r="676" spans="2:31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</row>
    <row r="677" spans="2:31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</row>
    <row r="678" spans="2:31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</row>
    <row r="679" spans="2:31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</row>
    <row r="680" spans="2:31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</row>
    <row r="681" spans="2:31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</row>
    <row r="682" spans="2:31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</row>
    <row r="683" spans="2:31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</row>
    <row r="684" spans="2:31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</row>
    <row r="685" spans="2:31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</row>
    <row r="686" spans="2:31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</row>
    <row r="687" spans="2:31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</row>
    <row r="688" spans="2:31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</row>
    <row r="689" spans="2:31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</row>
    <row r="690" spans="2:31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</row>
    <row r="691" spans="2:31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</row>
    <row r="692" spans="2:31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</row>
    <row r="693" spans="2:31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</row>
    <row r="694" spans="2:31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</row>
    <row r="695" spans="2:31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</row>
    <row r="696" spans="2:31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</row>
    <row r="697" spans="2:31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</row>
    <row r="698" spans="2:31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</row>
    <row r="699" spans="2:31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</row>
    <row r="700" spans="2:31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</row>
    <row r="701" spans="2:31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</row>
    <row r="702" spans="2:31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</row>
    <row r="703" spans="2:31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</row>
    <row r="704" spans="2:31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</row>
    <row r="705" spans="2:31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</row>
    <row r="706" spans="2:31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</row>
    <row r="707" spans="2:31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</row>
    <row r="708" spans="2:31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</row>
    <row r="709" spans="2:31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</row>
    <row r="710" spans="2:31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</row>
    <row r="711" spans="2:31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</row>
    <row r="712" spans="2:31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</row>
    <row r="713" spans="2:31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</row>
    <row r="714" spans="2:31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</row>
    <row r="715" spans="2:31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</row>
    <row r="716" spans="2:31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</row>
    <row r="717" spans="2:31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</row>
    <row r="718" spans="2:31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</row>
    <row r="719" spans="2:31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</row>
    <row r="720" spans="2:31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</row>
    <row r="721" spans="2:31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</row>
    <row r="722" spans="2:31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</row>
    <row r="723" spans="2:31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</row>
    <row r="724" spans="2:31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</row>
    <row r="725" spans="2:31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</row>
    <row r="726" spans="2:31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</row>
    <row r="727" spans="2:31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</row>
    <row r="728" spans="2:31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</row>
    <row r="729" spans="2:31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</row>
    <row r="730" spans="2:31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</row>
    <row r="731" spans="2:31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</row>
    <row r="732" spans="2:31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</row>
    <row r="733" spans="2:31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</row>
    <row r="734" spans="2:31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</row>
    <row r="735" spans="2:31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</row>
    <row r="736" spans="2:31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</row>
    <row r="737" spans="2:31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</row>
    <row r="738" spans="2:31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</row>
    <row r="739" spans="2:31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</row>
    <row r="740" spans="2:31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</row>
    <row r="741" spans="2:31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</row>
    <row r="742" spans="2:31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</row>
    <row r="743" spans="2:31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</row>
    <row r="744" spans="2:31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</row>
    <row r="745" spans="2:31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</row>
    <row r="746" spans="2:31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</row>
    <row r="747" spans="2:31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</row>
    <row r="748" spans="2:31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</row>
    <row r="749" spans="2:31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</row>
    <row r="750" spans="2:31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</row>
    <row r="751" spans="2:31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</row>
    <row r="752" spans="2:31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</row>
    <row r="753" spans="2:31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</row>
    <row r="754" spans="2:31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</row>
    <row r="755" spans="2:31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</row>
    <row r="756" spans="2:31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</row>
    <row r="757" spans="2:31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</row>
    <row r="758" spans="2:31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</row>
    <row r="759" spans="2:31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</row>
    <row r="760" spans="2:31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</row>
    <row r="761" spans="2:31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</row>
    <row r="762" spans="2:31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</row>
    <row r="763" spans="2:31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</row>
    <row r="764" spans="2:31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</row>
    <row r="765" spans="2:31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</row>
    <row r="766" spans="2:31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</row>
    <row r="767" spans="2:31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</row>
    <row r="768" spans="2:31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</row>
    <row r="769" spans="2:31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</row>
    <row r="770" spans="2:31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</row>
    <row r="771" spans="2:31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</row>
    <row r="772" spans="2:31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</row>
    <row r="773" spans="2:31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</row>
    <row r="774" spans="2:31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</row>
    <row r="775" spans="2:31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</row>
    <row r="776" spans="2:31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</row>
    <row r="777" spans="2:31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</row>
    <row r="778" spans="2:31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</row>
    <row r="779" spans="2:31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</row>
    <row r="780" spans="2:31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</row>
    <row r="781" spans="2:31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</row>
    <row r="782" spans="2:31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</row>
    <row r="783" spans="2:31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</row>
    <row r="784" spans="2:31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</row>
    <row r="785" spans="2:31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</row>
    <row r="786" spans="2:31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</row>
    <row r="787" spans="2:31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</row>
    <row r="788" spans="2:31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</row>
    <row r="789" spans="2:31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</row>
    <row r="790" spans="2:31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</row>
    <row r="791" spans="2:31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</row>
    <row r="792" spans="2:31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</row>
    <row r="793" spans="2:31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</row>
    <row r="794" spans="2:31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</row>
    <row r="795" spans="2:31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</row>
    <row r="796" spans="2:31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</row>
    <row r="797" spans="2:31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</row>
    <row r="798" spans="2:31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</row>
    <row r="799" spans="2:31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</row>
    <row r="800" spans="2:31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</row>
    <row r="801" spans="2:31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</row>
    <row r="802" spans="2:31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</row>
    <row r="803" spans="2:31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</row>
    <row r="804" spans="2:31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</row>
    <row r="805" spans="2:31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</row>
    <row r="806" spans="2:31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</row>
    <row r="807" spans="2:31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</row>
    <row r="808" spans="2:31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</row>
    <row r="809" spans="2:31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</row>
    <row r="810" spans="2:31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</row>
    <row r="811" spans="2:31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</row>
    <row r="812" spans="2:31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</row>
    <row r="813" spans="2:31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</row>
    <row r="814" spans="2:31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</row>
    <row r="815" spans="2:31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</row>
    <row r="816" spans="2:31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</row>
    <row r="817" spans="2:31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</row>
    <row r="818" spans="2:31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</row>
    <row r="819" spans="2:31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</row>
    <row r="820" spans="2:31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</row>
    <row r="821" spans="2:31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</row>
    <row r="822" spans="2:31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</row>
    <row r="823" spans="2:31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</row>
    <row r="824" spans="2:31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</row>
    <row r="825" spans="2:31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</row>
    <row r="826" spans="2:31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</row>
    <row r="827" spans="2:31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</row>
    <row r="828" spans="2:31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</row>
    <row r="829" spans="2:31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</row>
    <row r="830" spans="2:31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</row>
    <row r="831" spans="2:31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</row>
    <row r="832" spans="2:31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</row>
    <row r="833" spans="2:31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</row>
    <row r="834" spans="2:31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</row>
    <row r="835" spans="2:31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</row>
    <row r="836" spans="2:31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</row>
    <row r="837" spans="2:31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</row>
    <row r="838" spans="2:31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</row>
    <row r="839" spans="2:31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</row>
    <row r="840" spans="2:31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</row>
    <row r="841" spans="2:31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</row>
    <row r="842" spans="2:31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</row>
    <row r="843" spans="2:31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</row>
    <row r="844" spans="2:31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</row>
    <row r="845" spans="2:31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</row>
    <row r="846" spans="2:31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</row>
    <row r="847" spans="2:31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</row>
    <row r="848" spans="2:31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</row>
    <row r="849" spans="2:31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</row>
    <row r="850" spans="2:31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</row>
    <row r="851" spans="2:31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</row>
    <row r="852" spans="2:31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</row>
    <row r="853" spans="2:31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</row>
    <row r="854" spans="2:31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</row>
    <row r="855" spans="2:31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</row>
    <row r="856" spans="2:31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</row>
    <row r="857" spans="2:31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</row>
    <row r="858" spans="2:31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</row>
    <row r="859" spans="2:31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</row>
    <row r="860" spans="2:31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</row>
    <row r="861" spans="2:31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</row>
    <row r="862" spans="2:31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</row>
    <row r="863" spans="2:31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</row>
    <row r="864" spans="2:31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</row>
    <row r="865" spans="2:31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</row>
    <row r="866" spans="2:31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</row>
    <row r="867" spans="2:31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</row>
    <row r="868" spans="2:31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</row>
    <row r="869" spans="2:31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</row>
    <row r="870" spans="2:31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</row>
    <row r="871" spans="2:31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</row>
    <row r="872" spans="2:31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</row>
    <row r="873" spans="2:31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</row>
    <row r="874" spans="2:31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</row>
    <row r="875" spans="2:31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</row>
    <row r="876" spans="2:31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</row>
    <row r="877" spans="2:31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</row>
    <row r="878" spans="2:31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</row>
    <row r="879" spans="2:31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</row>
    <row r="880" spans="2:31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</row>
    <row r="881" spans="2:31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</row>
    <row r="882" spans="2:31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</row>
    <row r="883" spans="2:31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</row>
    <row r="884" spans="2:31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</row>
    <row r="885" spans="2:31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</row>
    <row r="886" spans="2:31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</row>
    <row r="887" spans="2:31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</row>
    <row r="888" spans="2:31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</row>
    <row r="889" spans="2:31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</row>
    <row r="890" spans="2:31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</row>
    <row r="891" spans="2:31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</row>
    <row r="892" spans="2:31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</row>
  </sheetData>
  <sortState xmlns:xlrd2="http://schemas.microsoft.com/office/spreadsheetml/2017/richdata2" ref="B14:E68">
    <sortCondition ref="D14:D68"/>
    <sortCondition descending="1" ref="E14:E68"/>
  </sortState>
  <pageMargins left="0.75" right="0.75" top="1" bottom="1" header="0.5" footer="0.5"/>
  <pageSetup scale="36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2BD5-71FE-4930-88BC-2C4116166E7B}">
  <sheetPr codeName="Sheet42"/>
  <dimension ref="A1:R893"/>
  <sheetViews>
    <sheetView showGridLines="0" tabSelected="1" topLeftCell="A113" zoomScale="130" zoomScaleNormal="130" zoomScaleSheetLayoutView="130" workbookViewId="0">
      <selection activeCell="F10" sqref="F10"/>
    </sheetView>
  </sheetViews>
  <sheetFormatPr baseColWidth="10" defaultColWidth="7.5" defaultRowHeight="15"/>
  <cols>
    <col min="1" max="1" width="2.33203125" customWidth="1"/>
    <col min="2" max="2" width="20.5" customWidth="1"/>
    <col min="3" max="7" width="15.5" customWidth="1"/>
    <col min="8" max="10" width="12.5" customWidth="1"/>
  </cols>
  <sheetData>
    <row r="1" spans="1:18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8" s="78" customFormat="1" ht="18">
      <c r="A2" s="77"/>
      <c r="B2" s="84" t="s">
        <v>1383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</row>
    <row r="3" spans="1:18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</row>
    <row r="4" spans="1:18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</row>
    <row r="5" spans="1:18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</row>
    <row r="6" spans="1:18" ht="16" thickBot="1">
      <c r="A6" s="49"/>
      <c r="B6" s="131" t="s">
        <v>1348</v>
      </c>
      <c r="C6" s="105" t="s">
        <v>1349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</row>
    <row r="7" spans="1:18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</row>
    <row r="8" spans="1:18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</row>
    <row r="9" spans="1:18">
      <c r="A9" s="49"/>
      <c r="B9" s="49" t="s">
        <v>1381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</row>
    <row r="10" spans="1:18">
      <c r="A10" s="49"/>
      <c r="B10" s="49" t="s">
        <v>1387</v>
      </c>
      <c r="C10" s="49"/>
      <c r="D10" s="49"/>
      <c r="E10" s="49"/>
      <c r="F10" s="49"/>
      <c r="G10" s="140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</row>
    <row r="11" spans="1:18">
      <c r="A11" s="49"/>
      <c r="B11" s="49" t="s">
        <v>1388</v>
      </c>
      <c r="C11" s="49"/>
      <c r="D11" s="49"/>
      <c r="E11" s="49"/>
      <c r="F11" s="49"/>
      <c r="G11" s="140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</row>
    <row r="12" spans="1:18">
      <c r="A12" s="49"/>
      <c r="B12" s="49"/>
      <c r="C12" s="49"/>
      <c r="D12" s="49"/>
      <c r="E12" s="49"/>
      <c r="F12" s="49"/>
      <c r="G12" s="168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</row>
    <row r="13" spans="1:18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</row>
    <row r="14" spans="1:18" ht="14.5" customHeight="1">
      <c r="A14" s="49"/>
      <c r="B14" s="249" t="s">
        <v>373</v>
      </c>
      <c r="C14" s="250" t="s">
        <v>369</v>
      </c>
      <c r="D14" s="250" t="s">
        <v>1350</v>
      </c>
      <c r="E14" s="250" t="s">
        <v>1351</v>
      </c>
      <c r="F14" s="250" t="s">
        <v>195</v>
      </c>
      <c r="G14" s="250" t="s">
        <v>1352</v>
      </c>
      <c r="H14" s="251" t="s">
        <v>192</v>
      </c>
      <c r="I14" s="251" t="s">
        <v>1378</v>
      </c>
      <c r="J14" s="251" t="s">
        <v>102</v>
      </c>
      <c r="K14" s="49"/>
    </row>
    <row r="15" spans="1:18" ht="14.5" customHeight="1">
      <c r="A15" s="167"/>
      <c r="B15" s="253">
        <v>42736</v>
      </c>
      <c r="C15" s="248" t="s">
        <v>370</v>
      </c>
      <c r="D15" s="248" t="s">
        <v>1353</v>
      </c>
      <c r="E15" s="248" t="s">
        <v>1354</v>
      </c>
      <c r="F15" s="248" t="s">
        <v>1355</v>
      </c>
      <c r="G15" s="248" t="s">
        <v>1356</v>
      </c>
      <c r="H15" s="248">
        <v>24</v>
      </c>
      <c r="I15" s="228">
        <v>32.26</v>
      </c>
      <c r="J15" s="228">
        <f>H15*I15</f>
        <v>774.24</v>
      </c>
      <c r="K15" s="49"/>
    </row>
    <row r="16" spans="1:18" ht="14.5" customHeight="1">
      <c r="A16" s="49"/>
      <c r="B16" s="253">
        <v>42736</v>
      </c>
      <c r="C16" s="248" t="s">
        <v>370</v>
      </c>
      <c r="D16" s="248" t="s">
        <v>1353</v>
      </c>
      <c r="E16" s="248" t="s">
        <v>1357</v>
      </c>
      <c r="F16" s="248" t="s">
        <v>264</v>
      </c>
      <c r="G16" s="248" t="s">
        <v>1358</v>
      </c>
      <c r="H16" s="248">
        <v>40</v>
      </c>
      <c r="I16" s="228">
        <v>74.8</v>
      </c>
      <c r="J16" s="228">
        <f t="shared" ref="J16:J79" si="0">H16*I16</f>
        <v>2992</v>
      </c>
      <c r="K16" s="49"/>
    </row>
    <row r="17" spans="1:11" ht="14.5" customHeight="1">
      <c r="A17" s="49"/>
      <c r="B17" s="253">
        <v>42736</v>
      </c>
      <c r="C17" s="248" t="s">
        <v>372</v>
      </c>
      <c r="D17" s="248" t="s">
        <v>1366</v>
      </c>
      <c r="E17" s="248" t="s">
        <v>1367</v>
      </c>
      <c r="F17" s="248" t="s">
        <v>264</v>
      </c>
      <c r="G17" s="248" t="s">
        <v>1361</v>
      </c>
      <c r="H17" s="248">
        <v>70</v>
      </c>
      <c r="I17" s="228">
        <v>198.8</v>
      </c>
      <c r="J17" s="228">
        <f t="shared" si="0"/>
        <v>13916</v>
      </c>
      <c r="K17" s="49"/>
    </row>
    <row r="18" spans="1:11" ht="14.5" customHeight="1">
      <c r="A18" s="49"/>
      <c r="B18" s="253">
        <v>42736</v>
      </c>
      <c r="C18" s="248" t="s">
        <v>370</v>
      </c>
      <c r="D18" s="248" t="s">
        <v>1359</v>
      </c>
      <c r="E18" s="248" t="s">
        <v>1360</v>
      </c>
      <c r="F18" s="248" t="s">
        <v>1355</v>
      </c>
      <c r="G18" s="248" t="s">
        <v>1356</v>
      </c>
      <c r="H18" s="248">
        <v>63</v>
      </c>
      <c r="I18" s="228">
        <v>105.84</v>
      </c>
      <c r="J18" s="228">
        <f t="shared" si="0"/>
        <v>6667.92</v>
      </c>
      <c r="K18" s="49"/>
    </row>
    <row r="19" spans="1:11" ht="14.5" customHeight="1">
      <c r="A19" s="49"/>
      <c r="B19" s="253">
        <v>42737</v>
      </c>
      <c r="C19" s="248" t="s">
        <v>370</v>
      </c>
      <c r="D19" s="248" t="s">
        <v>1359</v>
      </c>
      <c r="E19" s="248" t="s">
        <v>1360</v>
      </c>
      <c r="F19" s="248" t="s">
        <v>264</v>
      </c>
      <c r="G19" s="248" t="s">
        <v>1361</v>
      </c>
      <c r="H19" s="248">
        <v>249</v>
      </c>
      <c r="I19" s="228">
        <v>707.16</v>
      </c>
      <c r="J19" s="228">
        <f t="shared" si="0"/>
        <v>176082.84</v>
      </c>
      <c r="K19" s="49"/>
    </row>
    <row r="20" spans="1:11" ht="14.5" customHeight="1">
      <c r="A20" s="49"/>
      <c r="B20" s="253">
        <v>42737</v>
      </c>
      <c r="C20" s="248" t="s">
        <v>370</v>
      </c>
      <c r="D20" s="248" t="s">
        <v>1362</v>
      </c>
      <c r="E20" s="248" t="s">
        <v>1363</v>
      </c>
      <c r="F20" s="248" t="s">
        <v>1364</v>
      </c>
      <c r="G20" s="248" t="s">
        <v>1365</v>
      </c>
      <c r="H20" s="248">
        <v>66</v>
      </c>
      <c r="I20" s="228">
        <v>116.82</v>
      </c>
      <c r="J20" s="228">
        <f t="shared" si="0"/>
        <v>7710.12</v>
      </c>
      <c r="K20" s="49"/>
    </row>
    <row r="21" spans="1:11" ht="14.5" customHeight="1">
      <c r="A21" s="49"/>
      <c r="B21" s="253">
        <v>42737</v>
      </c>
      <c r="C21" s="248" t="s">
        <v>372</v>
      </c>
      <c r="D21" s="248" t="s">
        <v>1366</v>
      </c>
      <c r="E21" s="248" t="s">
        <v>1367</v>
      </c>
      <c r="F21" s="248" t="s">
        <v>264</v>
      </c>
      <c r="G21" s="248" t="s">
        <v>1373</v>
      </c>
      <c r="H21" s="248">
        <v>43</v>
      </c>
      <c r="I21" s="228">
        <v>93.74</v>
      </c>
      <c r="J21" s="228">
        <f t="shared" si="0"/>
        <v>4030.8199999999997</v>
      </c>
      <c r="K21" s="49"/>
    </row>
    <row r="22" spans="1:11" ht="14.5" customHeight="1">
      <c r="A22" s="49"/>
      <c r="B22" s="253">
        <v>42737</v>
      </c>
      <c r="C22" s="248" t="s">
        <v>372</v>
      </c>
      <c r="D22" s="248" t="s">
        <v>1366</v>
      </c>
      <c r="E22" s="248" t="s">
        <v>1367</v>
      </c>
      <c r="F22" s="248" t="s">
        <v>1364</v>
      </c>
      <c r="G22" s="248" t="s">
        <v>1365</v>
      </c>
      <c r="H22" s="248">
        <v>48</v>
      </c>
      <c r="I22" s="228">
        <v>84.96</v>
      </c>
      <c r="J22" s="228">
        <f t="shared" si="0"/>
        <v>4078.08</v>
      </c>
      <c r="K22" s="49"/>
    </row>
    <row r="23" spans="1:11" ht="14.5" customHeight="1">
      <c r="A23" s="49"/>
      <c r="B23" s="253">
        <v>42738</v>
      </c>
      <c r="C23" s="248" t="s">
        <v>372</v>
      </c>
      <c r="D23" s="248" t="s">
        <v>1366</v>
      </c>
      <c r="E23" s="248" t="s">
        <v>1367</v>
      </c>
      <c r="F23" s="248" t="s">
        <v>1364</v>
      </c>
      <c r="G23" s="248" t="s">
        <v>1365</v>
      </c>
      <c r="H23" s="248">
        <v>20</v>
      </c>
      <c r="I23" s="228">
        <v>35.4</v>
      </c>
      <c r="J23" s="228">
        <f t="shared" si="0"/>
        <v>708</v>
      </c>
      <c r="K23" s="49"/>
    </row>
    <row r="24" spans="1:11" ht="14.5" customHeight="1">
      <c r="A24" s="49"/>
      <c r="B24" s="253">
        <v>42738</v>
      </c>
      <c r="C24" s="248" t="s">
        <v>372</v>
      </c>
      <c r="D24" s="248" t="s">
        <v>1368</v>
      </c>
      <c r="E24" s="248" t="s">
        <v>1369</v>
      </c>
      <c r="F24" s="248" t="s">
        <v>264</v>
      </c>
      <c r="G24" s="248" t="s">
        <v>1361</v>
      </c>
      <c r="H24" s="248">
        <v>31</v>
      </c>
      <c r="I24" s="228">
        <v>88.04</v>
      </c>
      <c r="J24" s="228">
        <f t="shared" si="0"/>
        <v>2729.2400000000002</v>
      </c>
      <c r="K24" s="49"/>
    </row>
    <row r="25" spans="1:11">
      <c r="A25" s="49"/>
      <c r="B25" s="253">
        <v>42738</v>
      </c>
      <c r="C25" s="248" t="s">
        <v>372</v>
      </c>
      <c r="D25" s="248" t="s">
        <v>1366</v>
      </c>
      <c r="E25" s="248" t="s">
        <v>1367</v>
      </c>
      <c r="F25" s="248" t="s">
        <v>1364</v>
      </c>
      <c r="G25" s="248" t="s">
        <v>1365</v>
      </c>
      <c r="H25" s="248">
        <v>67</v>
      </c>
      <c r="I25" s="228">
        <v>118.59</v>
      </c>
      <c r="J25" s="228">
        <f t="shared" si="0"/>
        <v>7945.5300000000007</v>
      </c>
      <c r="K25" s="49"/>
    </row>
    <row r="26" spans="1:11">
      <c r="A26" s="49"/>
      <c r="B26" s="253">
        <v>42738</v>
      </c>
      <c r="C26" s="248" t="s">
        <v>370</v>
      </c>
      <c r="D26" s="248" t="s">
        <v>1353</v>
      </c>
      <c r="E26" s="248" t="s">
        <v>1357</v>
      </c>
      <c r="F26" s="248" t="s">
        <v>1370</v>
      </c>
      <c r="G26" s="248" t="s">
        <v>1371</v>
      </c>
      <c r="H26" s="248">
        <v>33</v>
      </c>
      <c r="I26" s="228">
        <v>115.17</v>
      </c>
      <c r="J26" s="228">
        <f t="shared" si="0"/>
        <v>3800.61</v>
      </c>
      <c r="K26" s="49"/>
    </row>
    <row r="27" spans="1:11">
      <c r="A27" s="49"/>
      <c r="B27" s="253">
        <v>42770</v>
      </c>
      <c r="C27" s="248" t="s">
        <v>370</v>
      </c>
      <c r="D27" s="248" t="s">
        <v>1359</v>
      </c>
      <c r="E27" s="248" t="s">
        <v>1360</v>
      </c>
      <c r="F27" s="248" t="s">
        <v>1370</v>
      </c>
      <c r="G27" s="248" t="s">
        <v>1371</v>
      </c>
      <c r="H27" s="248">
        <v>149</v>
      </c>
      <c r="I27" s="228">
        <v>520.01</v>
      </c>
      <c r="J27" s="228">
        <f t="shared" si="0"/>
        <v>77481.490000000005</v>
      </c>
      <c r="K27" s="49"/>
    </row>
    <row r="28" spans="1:11">
      <c r="A28" s="49"/>
      <c r="B28" s="253">
        <v>42770</v>
      </c>
      <c r="C28" s="248" t="s">
        <v>372</v>
      </c>
      <c r="D28" s="248" t="s">
        <v>1366</v>
      </c>
      <c r="E28" s="248" t="s">
        <v>1367</v>
      </c>
      <c r="F28" s="248" t="s">
        <v>1364</v>
      </c>
      <c r="G28" s="248" t="s">
        <v>1365</v>
      </c>
      <c r="H28" s="248">
        <v>78</v>
      </c>
      <c r="I28" s="228">
        <v>138.06</v>
      </c>
      <c r="J28" s="228">
        <f t="shared" si="0"/>
        <v>10768.68</v>
      </c>
      <c r="K28" s="49"/>
    </row>
    <row r="29" spans="1:11">
      <c r="A29" s="49"/>
      <c r="B29" s="253">
        <v>42770</v>
      </c>
      <c r="C29" s="248" t="s">
        <v>370</v>
      </c>
      <c r="D29" s="248" t="s">
        <v>1362</v>
      </c>
      <c r="E29" s="248" t="s">
        <v>1363</v>
      </c>
      <c r="F29" s="248" t="s">
        <v>264</v>
      </c>
      <c r="G29" s="248" t="s">
        <v>1361</v>
      </c>
      <c r="H29" s="248">
        <v>135</v>
      </c>
      <c r="I29" s="228">
        <v>383.4</v>
      </c>
      <c r="J29" s="228">
        <f t="shared" si="0"/>
        <v>51759</v>
      </c>
      <c r="K29" s="49"/>
    </row>
    <row r="30" spans="1:11">
      <c r="A30" s="49"/>
      <c r="B30" s="253">
        <v>42770</v>
      </c>
      <c r="C30" s="248" t="s">
        <v>370</v>
      </c>
      <c r="D30" s="248" t="s">
        <v>1359</v>
      </c>
      <c r="E30" s="248" t="s">
        <v>1360</v>
      </c>
      <c r="F30" s="248" t="s">
        <v>1355</v>
      </c>
      <c r="G30" s="248" t="s">
        <v>1372</v>
      </c>
      <c r="H30" s="248">
        <v>20</v>
      </c>
      <c r="I30" s="228">
        <v>63</v>
      </c>
      <c r="J30" s="228">
        <f t="shared" si="0"/>
        <v>1260</v>
      </c>
      <c r="K30" s="49"/>
    </row>
    <row r="31" spans="1:11">
      <c r="A31" s="49"/>
      <c r="B31" s="253">
        <v>42770</v>
      </c>
      <c r="C31" s="248" t="s">
        <v>370</v>
      </c>
      <c r="D31" s="248" t="s">
        <v>1353</v>
      </c>
      <c r="E31" s="248" t="s">
        <v>1354</v>
      </c>
      <c r="F31" s="248" t="s">
        <v>1355</v>
      </c>
      <c r="G31" s="248" t="s">
        <v>1356</v>
      </c>
      <c r="H31" s="248">
        <v>28</v>
      </c>
      <c r="I31" s="228">
        <v>37.630000000000003</v>
      </c>
      <c r="J31" s="228">
        <f t="shared" si="0"/>
        <v>1053.6400000000001</v>
      </c>
      <c r="K31" s="49"/>
    </row>
    <row r="32" spans="1:11">
      <c r="A32" s="49"/>
      <c r="B32" s="253">
        <v>42770</v>
      </c>
      <c r="C32" s="248" t="s">
        <v>370</v>
      </c>
      <c r="D32" s="248" t="s">
        <v>1353</v>
      </c>
      <c r="E32" s="248" t="s">
        <v>1357</v>
      </c>
      <c r="F32" s="248" t="s">
        <v>264</v>
      </c>
      <c r="G32" s="248" t="s">
        <v>1373</v>
      </c>
      <c r="H32" s="248">
        <v>25</v>
      </c>
      <c r="I32" s="228">
        <v>54.5</v>
      </c>
      <c r="J32" s="228">
        <f t="shared" si="0"/>
        <v>1362.5</v>
      </c>
      <c r="K32" s="49"/>
    </row>
    <row r="33" spans="1:11">
      <c r="A33" s="49"/>
      <c r="B33" s="253">
        <v>42770</v>
      </c>
      <c r="C33" s="248" t="s">
        <v>370</v>
      </c>
      <c r="D33" s="248" t="s">
        <v>1359</v>
      </c>
      <c r="E33" s="248" t="s">
        <v>1360</v>
      </c>
      <c r="F33" s="248" t="s">
        <v>264</v>
      </c>
      <c r="G33" s="248" t="s">
        <v>1361</v>
      </c>
      <c r="H33" s="248">
        <v>219</v>
      </c>
      <c r="I33" s="228">
        <v>621.96</v>
      </c>
      <c r="J33" s="228">
        <f t="shared" si="0"/>
        <v>136209.24000000002</v>
      </c>
      <c r="K33" s="49"/>
    </row>
    <row r="34" spans="1:11">
      <c r="A34" s="49"/>
      <c r="B34" s="253">
        <v>42770</v>
      </c>
      <c r="C34" s="248" t="s">
        <v>372</v>
      </c>
      <c r="D34" s="248" t="s">
        <v>1366</v>
      </c>
      <c r="E34" s="248" t="s">
        <v>1367</v>
      </c>
      <c r="F34" s="248" t="s">
        <v>1355</v>
      </c>
      <c r="G34" s="248" t="s">
        <v>1356</v>
      </c>
      <c r="H34" s="248">
        <v>31</v>
      </c>
      <c r="I34" s="228">
        <v>52.08</v>
      </c>
      <c r="J34" s="228">
        <f t="shared" si="0"/>
        <v>1614.48</v>
      </c>
      <c r="K34" s="49"/>
    </row>
    <row r="35" spans="1:11">
      <c r="A35" s="49"/>
      <c r="B35" s="253">
        <v>42770</v>
      </c>
      <c r="C35" s="248" t="s">
        <v>370</v>
      </c>
      <c r="D35" s="248" t="s">
        <v>1353</v>
      </c>
      <c r="E35" s="248" t="s">
        <v>1354</v>
      </c>
      <c r="F35" s="248" t="s">
        <v>1355</v>
      </c>
      <c r="G35" s="248" t="s">
        <v>1356</v>
      </c>
      <c r="H35" s="248">
        <v>25</v>
      </c>
      <c r="I35" s="228">
        <v>42</v>
      </c>
      <c r="J35" s="228">
        <f t="shared" si="0"/>
        <v>1050</v>
      </c>
      <c r="K35" s="49"/>
    </row>
    <row r="36" spans="1:11">
      <c r="A36" s="49"/>
      <c r="B36" s="253">
        <v>42770</v>
      </c>
      <c r="C36" s="248" t="s">
        <v>370</v>
      </c>
      <c r="D36" s="248" t="s">
        <v>1359</v>
      </c>
      <c r="E36" s="248" t="s">
        <v>1360</v>
      </c>
      <c r="F36" s="248" t="s">
        <v>1364</v>
      </c>
      <c r="G36" s="248" t="s">
        <v>1374</v>
      </c>
      <c r="H36" s="248">
        <v>56</v>
      </c>
      <c r="I36" s="228">
        <v>104.72</v>
      </c>
      <c r="J36" s="228">
        <f t="shared" si="0"/>
        <v>5864.32</v>
      </c>
      <c r="K36" s="49"/>
    </row>
    <row r="37" spans="1:11">
      <c r="A37" s="49"/>
      <c r="B37" s="253">
        <v>42770</v>
      </c>
      <c r="C37" s="248" t="s">
        <v>370</v>
      </c>
      <c r="D37" s="248" t="s">
        <v>1362</v>
      </c>
      <c r="E37" s="248" t="s">
        <v>1363</v>
      </c>
      <c r="F37" s="248" t="s">
        <v>264</v>
      </c>
      <c r="G37" s="248" t="s">
        <v>1358</v>
      </c>
      <c r="H37" s="248">
        <v>37</v>
      </c>
      <c r="I37" s="228">
        <v>69.19</v>
      </c>
      <c r="J37" s="228">
        <f t="shared" si="0"/>
        <v>2560.0299999999997</v>
      </c>
      <c r="K37" s="49"/>
    </row>
    <row r="38" spans="1:11">
      <c r="A38" s="49"/>
      <c r="B38" s="253">
        <v>42770</v>
      </c>
      <c r="C38" s="248" t="s">
        <v>372</v>
      </c>
      <c r="D38" s="248" t="s">
        <v>1368</v>
      </c>
      <c r="E38" s="248" t="s">
        <v>1369</v>
      </c>
      <c r="F38" s="248" t="s">
        <v>1370</v>
      </c>
      <c r="G38" s="248" t="s">
        <v>1371</v>
      </c>
      <c r="H38" s="248">
        <v>20</v>
      </c>
      <c r="I38" s="228">
        <v>69.8</v>
      </c>
      <c r="J38" s="228">
        <f t="shared" si="0"/>
        <v>1396</v>
      </c>
      <c r="K38" s="49"/>
    </row>
    <row r="39" spans="1:11">
      <c r="A39" s="49"/>
      <c r="B39" s="253">
        <v>42770</v>
      </c>
      <c r="C39" s="248" t="s">
        <v>372</v>
      </c>
      <c r="D39" s="248" t="s">
        <v>1366</v>
      </c>
      <c r="E39" s="248" t="s">
        <v>1367</v>
      </c>
      <c r="F39" s="248" t="s">
        <v>264</v>
      </c>
      <c r="G39" s="248" t="s">
        <v>1361</v>
      </c>
      <c r="H39" s="248">
        <v>44</v>
      </c>
      <c r="I39" s="228">
        <v>124.96</v>
      </c>
      <c r="J39" s="228">
        <f t="shared" si="0"/>
        <v>5498.24</v>
      </c>
      <c r="K39" s="49"/>
    </row>
    <row r="40" spans="1:11">
      <c r="A40" s="49"/>
      <c r="B40" s="253">
        <v>42770</v>
      </c>
      <c r="C40" s="248" t="s">
        <v>370</v>
      </c>
      <c r="D40" s="248" t="s">
        <v>1362</v>
      </c>
      <c r="E40" s="248" t="s">
        <v>1363</v>
      </c>
      <c r="F40" s="248" t="s">
        <v>264</v>
      </c>
      <c r="G40" s="248" t="s">
        <v>1373</v>
      </c>
      <c r="H40" s="248">
        <v>68</v>
      </c>
      <c r="I40" s="228">
        <v>148.24</v>
      </c>
      <c r="J40" s="228">
        <f t="shared" si="0"/>
        <v>10080.32</v>
      </c>
      <c r="K40" s="49"/>
    </row>
    <row r="41" spans="1:11">
      <c r="A41" s="49"/>
      <c r="B41" s="253">
        <v>42803</v>
      </c>
      <c r="C41" s="248" t="s">
        <v>370</v>
      </c>
      <c r="D41" s="248" t="s">
        <v>1353</v>
      </c>
      <c r="E41" s="248" t="s">
        <v>1357</v>
      </c>
      <c r="F41" s="248" t="s">
        <v>1364</v>
      </c>
      <c r="G41" s="248" t="s">
        <v>1365</v>
      </c>
      <c r="H41" s="248">
        <v>21</v>
      </c>
      <c r="I41" s="228">
        <v>37.17</v>
      </c>
      <c r="J41" s="228">
        <f t="shared" si="0"/>
        <v>780.57</v>
      </c>
      <c r="K41" s="49"/>
    </row>
    <row r="42" spans="1:11">
      <c r="A42" s="49"/>
      <c r="B42" s="253">
        <v>42803</v>
      </c>
      <c r="C42" s="248" t="s">
        <v>370</v>
      </c>
      <c r="D42" s="248" t="s">
        <v>1359</v>
      </c>
      <c r="E42" s="248" t="s">
        <v>1360</v>
      </c>
      <c r="F42" s="248" t="s">
        <v>1364</v>
      </c>
      <c r="G42" s="248" t="s">
        <v>1374</v>
      </c>
      <c r="H42" s="248">
        <v>83</v>
      </c>
      <c r="I42" s="228">
        <v>155.21</v>
      </c>
      <c r="J42" s="228">
        <f t="shared" si="0"/>
        <v>12882.43</v>
      </c>
      <c r="K42" s="49"/>
    </row>
    <row r="43" spans="1:11">
      <c r="A43" s="49"/>
      <c r="B43" s="253">
        <v>42803</v>
      </c>
      <c r="C43" s="248" t="s">
        <v>370</v>
      </c>
      <c r="D43" s="248" t="s">
        <v>1359</v>
      </c>
      <c r="E43" s="248" t="s">
        <v>1360</v>
      </c>
      <c r="F43" s="248" t="s">
        <v>264</v>
      </c>
      <c r="G43" s="248" t="s">
        <v>1361</v>
      </c>
      <c r="H43" s="248">
        <v>122</v>
      </c>
      <c r="I43" s="228">
        <v>346.48</v>
      </c>
      <c r="J43" s="228">
        <f t="shared" si="0"/>
        <v>42270.560000000005</v>
      </c>
      <c r="K43" s="49"/>
    </row>
    <row r="44" spans="1:11">
      <c r="A44" s="49"/>
      <c r="B44" s="253">
        <v>42803</v>
      </c>
      <c r="C44" s="248" t="s">
        <v>370</v>
      </c>
      <c r="D44" s="248" t="s">
        <v>1353</v>
      </c>
      <c r="E44" s="248" t="s">
        <v>1354</v>
      </c>
      <c r="F44" s="248" t="s">
        <v>1364</v>
      </c>
      <c r="G44" s="248" t="s">
        <v>1374</v>
      </c>
      <c r="H44" s="248">
        <v>51</v>
      </c>
      <c r="I44" s="228">
        <v>95.37</v>
      </c>
      <c r="J44" s="228">
        <f t="shared" si="0"/>
        <v>4863.87</v>
      </c>
      <c r="K44" s="49"/>
    </row>
    <row r="45" spans="1:11">
      <c r="A45" s="49"/>
      <c r="B45" s="253">
        <v>42803</v>
      </c>
      <c r="C45" s="248" t="s">
        <v>370</v>
      </c>
      <c r="D45" s="248" t="s">
        <v>1353</v>
      </c>
      <c r="E45" s="248" t="s">
        <v>1354</v>
      </c>
      <c r="F45" s="248" t="s">
        <v>264</v>
      </c>
      <c r="G45" s="248" t="s">
        <v>1358</v>
      </c>
      <c r="H45" s="248">
        <v>39</v>
      </c>
      <c r="I45" s="228">
        <v>72.930000000000007</v>
      </c>
      <c r="J45" s="228">
        <f t="shared" si="0"/>
        <v>2844.2700000000004</v>
      </c>
      <c r="K45" s="49"/>
    </row>
    <row r="46" spans="1:11">
      <c r="A46" s="49"/>
      <c r="B46" s="253">
        <v>42803</v>
      </c>
      <c r="C46" s="248" t="s">
        <v>370</v>
      </c>
      <c r="D46" s="248" t="s">
        <v>1353</v>
      </c>
      <c r="E46" s="248" t="s">
        <v>1354</v>
      </c>
      <c r="F46" s="248" t="s">
        <v>264</v>
      </c>
      <c r="G46" s="248" t="s">
        <v>1358</v>
      </c>
      <c r="H46" s="248">
        <v>129</v>
      </c>
      <c r="I46" s="228">
        <v>241.23</v>
      </c>
      <c r="J46" s="228">
        <f t="shared" si="0"/>
        <v>31118.67</v>
      </c>
      <c r="K46" s="49"/>
    </row>
    <row r="47" spans="1:11">
      <c r="A47" s="49"/>
      <c r="B47" s="253">
        <v>42803</v>
      </c>
      <c r="C47" s="248" t="s">
        <v>372</v>
      </c>
      <c r="D47" s="248" t="s">
        <v>1366</v>
      </c>
      <c r="E47" s="248" t="s">
        <v>1367</v>
      </c>
      <c r="F47" s="248" t="s">
        <v>1364</v>
      </c>
      <c r="G47" s="248" t="s">
        <v>1365</v>
      </c>
      <c r="H47" s="248">
        <v>66</v>
      </c>
      <c r="I47" s="228">
        <v>116.82</v>
      </c>
      <c r="J47" s="228">
        <f t="shared" si="0"/>
        <v>7710.12</v>
      </c>
      <c r="K47" s="49"/>
    </row>
    <row r="48" spans="1:11">
      <c r="A48" s="49"/>
      <c r="B48" s="253">
        <v>42803</v>
      </c>
      <c r="C48" s="248" t="s">
        <v>372</v>
      </c>
      <c r="D48" s="248" t="s">
        <v>1368</v>
      </c>
      <c r="E48" s="248" t="s">
        <v>1369</v>
      </c>
      <c r="F48" s="248" t="s">
        <v>1370</v>
      </c>
      <c r="G48" s="248" t="s">
        <v>1371</v>
      </c>
      <c r="H48" s="248">
        <v>25</v>
      </c>
      <c r="I48" s="228">
        <v>87.25</v>
      </c>
      <c r="J48" s="228">
        <f t="shared" si="0"/>
        <v>2181.25</v>
      </c>
      <c r="K48" s="49"/>
    </row>
    <row r="49" spans="1:11">
      <c r="A49" s="49"/>
      <c r="B49" s="253">
        <v>42803</v>
      </c>
      <c r="C49" s="248" t="s">
        <v>370</v>
      </c>
      <c r="D49" s="248" t="s">
        <v>1362</v>
      </c>
      <c r="E49" s="248" t="s">
        <v>1363</v>
      </c>
      <c r="F49" s="248" t="s">
        <v>1364</v>
      </c>
      <c r="G49" s="248" t="s">
        <v>1374</v>
      </c>
      <c r="H49" s="248">
        <v>51</v>
      </c>
      <c r="I49" s="228">
        <v>95.37</v>
      </c>
      <c r="J49" s="228">
        <f t="shared" si="0"/>
        <v>4863.87</v>
      </c>
      <c r="K49" s="49"/>
    </row>
    <row r="50" spans="1:11">
      <c r="A50" s="49"/>
      <c r="B50" s="253">
        <v>42803</v>
      </c>
      <c r="C50" s="248" t="s">
        <v>372</v>
      </c>
      <c r="D50" s="248" t="s">
        <v>1368</v>
      </c>
      <c r="E50" s="248" t="s">
        <v>1369</v>
      </c>
      <c r="F50" s="248" t="s">
        <v>264</v>
      </c>
      <c r="G50" s="248" t="s">
        <v>1358</v>
      </c>
      <c r="H50" s="248">
        <v>26</v>
      </c>
      <c r="I50" s="228">
        <v>48.62</v>
      </c>
      <c r="J50" s="228">
        <f t="shared" si="0"/>
        <v>1264.1199999999999</v>
      </c>
      <c r="K50" s="49"/>
    </row>
    <row r="51" spans="1:11">
      <c r="A51" s="49"/>
      <c r="B51" s="253">
        <v>42803</v>
      </c>
      <c r="C51" s="248" t="s">
        <v>370</v>
      </c>
      <c r="D51" s="248" t="s">
        <v>1353</v>
      </c>
      <c r="E51" s="248" t="s">
        <v>1354</v>
      </c>
      <c r="F51" s="248" t="s">
        <v>1364</v>
      </c>
      <c r="G51" s="248" t="s">
        <v>1374</v>
      </c>
      <c r="H51" s="248">
        <v>57</v>
      </c>
      <c r="I51" s="228">
        <v>106.59</v>
      </c>
      <c r="J51" s="228">
        <f t="shared" si="0"/>
        <v>6075.63</v>
      </c>
      <c r="K51" s="49"/>
    </row>
    <row r="52" spans="1:11">
      <c r="A52" s="49"/>
      <c r="B52" s="253">
        <v>42803</v>
      </c>
      <c r="C52" s="248" t="s">
        <v>370</v>
      </c>
      <c r="D52" s="248" t="s">
        <v>1353</v>
      </c>
      <c r="E52" s="248" t="s">
        <v>1354</v>
      </c>
      <c r="F52" s="248" t="s">
        <v>1364</v>
      </c>
      <c r="G52" s="248" t="s">
        <v>1374</v>
      </c>
      <c r="H52" s="248">
        <v>33</v>
      </c>
      <c r="I52" s="228">
        <v>61.71</v>
      </c>
      <c r="J52" s="228">
        <f t="shared" si="0"/>
        <v>2036.43</v>
      </c>
      <c r="K52" s="49"/>
    </row>
    <row r="53" spans="1:11">
      <c r="A53" s="49"/>
      <c r="B53" s="253">
        <v>42803</v>
      </c>
      <c r="C53" s="248" t="s">
        <v>370</v>
      </c>
      <c r="D53" s="248" t="s">
        <v>1353</v>
      </c>
      <c r="E53" s="248" t="s">
        <v>1357</v>
      </c>
      <c r="F53" s="248" t="s">
        <v>264</v>
      </c>
      <c r="G53" s="248" t="s">
        <v>1361</v>
      </c>
      <c r="H53" s="248">
        <v>23</v>
      </c>
      <c r="I53" s="228">
        <v>65.319999999999993</v>
      </c>
      <c r="J53" s="228">
        <f t="shared" si="0"/>
        <v>1502.36</v>
      </c>
      <c r="K53" s="49"/>
    </row>
    <row r="54" spans="1:11">
      <c r="A54" s="49"/>
      <c r="B54" s="253">
        <v>42803</v>
      </c>
      <c r="C54" s="248" t="s">
        <v>370</v>
      </c>
      <c r="D54" s="248" t="s">
        <v>1353</v>
      </c>
      <c r="E54" s="248" t="s">
        <v>1354</v>
      </c>
      <c r="F54" s="248" t="s">
        <v>264</v>
      </c>
      <c r="G54" s="248" t="s">
        <v>1361</v>
      </c>
      <c r="H54" s="248">
        <v>51</v>
      </c>
      <c r="I54" s="228">
        <v>144.84</v>
      </c>
      <c r="J54" s="228">
        <f t="shared" si="0"/>
        <v>7386.84</v>
      </c>
      <c r="K54" s="49"/>
    </row>
    <row r="55" spans="1:11">
      <c r="A55" s="49"/>
      <c r="B55" s="253">
        <v>42803</v>
      </c>
      <c r="C55" s="248" t="s">
        <v>370</v>
      </c>
      <c r="D55" s="248" t="s">
        <v>1359</v>
      </c>
      <c r="E55" s="248" t="s">
        <v>1360</v>
      </c>
      <c r="F55" s="248" t="s">
        <v>1355</v>
      </c>
      <c r="G55" s="248" t="s">
        <v>1372</v>
      </c>
      <c r="H55" s="248">
        <v>21</v>
      </c>
      <c r="I55" s="228">
        <v>66.150000000000006</v>
      </c>
      <c r="J55" s="228">
        <f t="shared" si="0"/>
        <v>1389.15</v>
      </c>
      <c r="K55" s="49"/>
    </row>
    <row r="56" spans="1:11">
      <c r="A56" s="49"/>
      <c r="B56" s="253">
        <v>42803</v>
      </c>
      <c r="C56" s="248" t="s">
        <v>370</v>
      </c>
      <c r="D56" s="248" t="s">
        <v>1359</v>
      </c>
      <c r="E56" s="248" t="s">
        <v>1360</v>
      </c>
      <c r="F56" s="248" t="s">
        <v>1364</v>
      </c>
      <c r="G56" s="248" t="s">
        <v>1365</v>
      </c>
      <c r="H56" s="248">
        <v>42</v>
      </c>
      <c r="I56" s="228">
        <v>74.34</v>
      </c>
      <c r="J56" s="228">
        <f t="shared" si="0"/>
        <v>3122.28</v>
      </c>
      <c r="K56" s="49"/>
    </row>
    <row r="57" spans="1:11">
      <c r="A57" s="49"/>
      <c r="B57" s="253">
        <v>42840</v>
      </c>
      <c r="C57" s="248" t="s">
        <v>370</v>
      </c>
      <c r="D57" s="248" t="s">
        <v>1362</v>
      </c>
      <c r="E57" s="248" t="s">
        <v>1363</v>
      </c>
      <c r="F57" s="248" t="s">
        <v>264</v>
      </c>
      <c r="G57" s="248" t="s">
        <v>1361</v>
      </c>
      <c r="H57" s="248">
        <v>37</v>
      </c>
      <c r="I57" s="228">
        <v>105.08</v>
      </c>
      <c r="J57" s="228">
        <f t="shared" si="0"/>
        <v>3887.96</v>
      </c>
      <c r="K57" s="49"/>
    </row>
    <row r="58" spans="1:11">
      <c r="A58" s="49"/>
      <c r="B58" s="253">
        <v>42840</v>
      </c>
      <c r="C58" s="248" t="s">
        <v>372</v>
      </c>
      <c r="D58" s="248" t="s">
        <v>1366</v>
      </c>
      <c r="E58" s="248" t="s">
        <v>1367</v>
      </c>
      <c r="F58" s="248" t="s">
        <v>264</v>
      </c>
      <c r="G58" s="248" t="s">
        <v>1358</v>
      </c>
      <c r="H58" s="248">
        <v>82</v>
      </c>
      <c r="I58" s="228">
        <v>153.34</v>
      </c>
      <c r="J58" s="228">
        <f t="shared" si="0"/>
        <v>12573.880000000001</v>
      </c>
      <c r="K58" s="49"/>
    </row>
    <row r="59" spans="1:11">
      <c r="A59" s="49"/>
      <c r="B59" s="253">
        <v>42840</v>
      </c>
      <c r="C59" s="248" t="s">
        <v>370</v>
      </c>
      <c r="D59" s="248" t="s">
        <v>1359</v>
      </c>
      <c r="E59" s="248" t="s">
        <v>1360</v>
      </c>
      <c r="F59" s="248" t="s">
        <v>1364</v>
      </c>
      <c r="G59" s="248" t="s">
        <v>1375</v>
      </c>
      <c r="H59" s="248">
        <v>23</v>
      </c>
      <c r="I59" s="228">
        <v>52.21</v>
      </c>
      <c r="J59" s="228">
        <f t="shared" si="0"/>
        <v>1200.83</v>
      </c>
      <c r="K59" s="49"/>
    </row>
    <row r="60" spans="1:11">
      <c r="A60" s="49"/>
      <c r="B60" s="253">
        <v>42840</v>
      </c>
      <c r="C60" s="248" t="s">
        <v>372</v>
      </c>
      <c r="D60" s="248" t="s">
        <v>1366</v>
      </c>
      <c r="E60" s="248" t="s">
        <v>1367</v>
      </c>
      <c r="F60" s="248" t="s">
        <v>1364</v>
      </c>
      <c r="G60" s="248" t="s">
        <v>1365</v>
      </c>
      <c r="H60" s="248">
        <v>44</v>
      </c>
      <c r="I60" s="228">
        <v>77.88</v>
      </c>
      <c r="J60" s="228">
        <f t="shared" si="0"/>
        <v>3426.72</v>
      </c>
      <c r="K60" s="49"/>
    </row>
    <row r="61" spans="1:11">
      <c r="A61" s="49"/>
      <c r="B61" s="253">
        <v>42840</v>
      </c>
      <c r="C61" s="248" t="s">
        <v>370</v>
      </c>
      <c r="D61" s="248" t="s">
        <v>1353</v>
      </c>
      <c r="E61" s="248" t="s">
        <v>1357</v>
      </c>
      <c r="F61" s="248" t="s">
        <v>264</v>
      </c>
      <c r="G61" s="248" t="s">
        <v>1361</v>
      </c>
      <c r="H61" s="248">
        <v>31</v>
      </c>
      <c r="I61" s="228">
        <v>88.04</v>
      </c>
      <c r="J61" s="228">
        <f t="shared" si="0"/>
        <v>2729.2400000000002</v>
      </c>
      <c r="K61" s="49"/>
    </row>
    <row r="62" spans="1:11">
      <c r="A62" s="49"/>
      <c r="B62" s="253">
        <v>42840</v>
      </c>
      <c r="C62" s="248" t="s">
        <v>370</v>
      </c>
      <c r="D62" s="248" t="s">
        <v>1362</v>
      </c>
      <c r="E62" s="248" t="s">
        <v>1363</v>
      </c>
      <c r="F62" s="248" t="s">
        <v>264</v>
      </c>
      <c r="G62" s="248" t="s">
        <v>1361</v>
      </c>
      <c r="H62" s="248">
        <v>158</v>
      </c>
      <c r="I62" s="228">
        <v>448.72</v>
      </c>
      <c r="J62" s="228">
        <f t="shared" si="0"/>
        <v>70897.760000000009</v>
      </c>
      <c r="K62" s="49"/>
    </row>
    <row r="63" spans="1:11">
      <c r="A63" s="49"/>
      <c r="B63" s="253">
        <v>42840</v>
      </c>
      <c r="C63" s="248" t="s">
        <v>370</v>
      </c>
      <c r="D63" s="248" t="s">
        <v>1353</v>
      </c>
      <c r="E63" s="248" t="s">
        <v>1354</v>
      </c>
      <c r="F63" s="248" t="s">
        <v>264</v>
      </c>
      <c r="G63" s="248" t="s">
        <v>1358</v>
      </c>
      <c r="H63" s="248">
        <v>33</v>
      </c>
      <c r="I63" s="228">
        <v>61.71</v>
      </c>
      <c r="J63" s="228">
        <f t="shared" si="0"/>
        <v>2036.43</v>
      </c>
      <c r="K63" s="49"/>
    </row>
    <row r="64" spans="1:11">
      <c r="A64" s="49"/>
      <c r="B64" s="253">
        <v>42840</v>
      </c>
      <c r="C64" s="248" t="s">
        <v>372</v>
      </c>
      <c r="D64" s="248" t="s">
        <v>1366</v>
      </c>
      <c r="E64" s="248" t="s">
        <v>1367</v>
      </c>
      <c r="F64" s="248" t="s">
        <v>264</v>
      </c>
      <c r="G64" s="248" t="s">
        <v>1358</v>
      </c>
      <c r="H64" s="248">
        <v>39</v>
      </c>
      <c r="I64" s="228">
        <v>72.930000000000007</v>
      </c>
      <c r="J64" s="228">
        <f t="shared" si="0"/>
        <v>2844.2700000000004</v>
      </c>
      <c r="K64" s="49"/>
    </row>
    <row r="65" spans="1:11">
      <c r="A65" s="49"/>
      <c r="B65" s="253">
        <v>42840</v>
      </c>
      <c r="C65" s="248" t="s">
        <v>370</v>
      </c>
      <c r="D65" s="248" t="s">
        <v>1359</v>
      </c>
      <c r="E65" s="248" t="s">
        <v>1360</v>
      </c>
      <c r="F65" s="248" t="s">
        <v>264</v>
      </c>
      <c r="G65" s="248" t="s">
        <v>1373</v>
      </c>
      <c r="H65" s="248">
        <v>24</v>
      </c>
      <c r="I65" s="228">
        <v>52.32</v>
      </c>
      <c r="J65" s="228">
        <f t="shared" si="0"/>
        <v>1255.68</v>
      </c>
      <c r="K65" s="49"/>
    </row>
    <row r="66" spans="1:11">
      <c r="A66" s="49"/>
      <c r="B66" s="253">
        <v>42840</v>
      </c>
      <c r="C66" s="248" t="s">
        <v>370</v>
      </c>
      <c r="D66" s="248" t="s">
        <v>1353</v>
      </c>
      <c r="E66" s="248" t="s">
        <v>1354</v>
      </c>
      <c r="F66" s="248" t="s">
        <v>1364</v>
      </c>
      <c r="G66" s="248" t="s">
        <v>1365</v>
      </c>
      <c r="H66" s="248">
        <v>27</v>
      </c>
      <c r="I66" s="228">
        <v>47.79</v>
      </c>
      <c r="J66" s="228">
        <f t="shared" si="0"/>
        <v>1290.33</v>
      </c>
      <c r="K66" s="49"/>
    </row>
    <row r="67" spans="1:11">
      <c r="A67" s="49"/>
      <c r="B67" s="253">
        <v>42840</v>
      </c>
      <c r="C67" s="248" t="s">
        <v>372</v>
      </c>
      <c r="D67" s="248" t="s">
        <v>1368</v>
      </c>
      <c r="E67" s="248" t="s">
        <v>1369</v>
      </c>
      <c r="F67" s="248" t="s">
        <v>264</v>
      </c>
      <c r="G67" s="248" t="s">
        <v>1361</v>
      </c>
      <c r="H67" s="248">
        <v>42</v>
      </c>
      <c r="I67" s="228">
        <v>119.28</v>
      </c>
      <c r="J67" s="228">
        <f t="shared" si="0"/>
        <v>5009.76</v>
      </c>
      <c r="K67" s="49"/>
    </row>
    <row r="68" spans="1:11">
      <c r="A68" s="49"/>
      <c r="B68" s="253">
        <v>42840</v>
      </c>
      <c r="C68" s="248" t="s">
        <v>370</v>
      </c>
      <c r="D68" s="248" t="s">
        <v>1362</v>
      </c>
      <c r="E68" s="248" t="s">
        <v>1363</v>
      </c>
      <c r="F68" s="248" t="s">
        <v>264</v>
      </c>
      <c r="G68" s="248" t="s">
        <v>1361</v>
      </c>
      <c r="H68" s="248">
        <v>130</v>
      </c>
      <c r="I68" s="228">
        <v>369.2</v>
      </c>
      <c r="J68" s="228">
        <f t="shared" si="0"/>
        <v>47996</v>
      </c>
      <c r="K68" s="49"/>
    </row>
    <row r="69" spans="1:11">
      <c r="A69" s="49"/>
      <c r="B69" s="253">
        <v>42840</v>
      </c>
      <c r="C69" s="248" t="s">
        <v>370</v>
      </c>
      <c r="D69" s="248" t="s">
        <v>1362</v>
      </c>
      <c r="E69" s="248" t="s">
        <v>1363</v>
      </c>
      <c r="F69" s="248" t="s">
        <v>1370</v>
      </c>
      <c r="G69" s="248" t="s">
        <v>1376</v>
      </c>
      <c r="H69" s="248">
        <v>31</v>
      </c>
      <c r="I69" s="228">
        <v>67.89</v>
      </c>
      <c r="J69" s="228">
        <f t="shared" si="0"/>
        <v>2104.59</v>
      </c>
      <c r="K69" s="49"/>
    </row>
    <row r="70" spans="1:11">
      <c r="A70" s="49"/>
      <c r="B70" s="253">
        <v>42840</v>
      </c>
      <c r="C70" s="248" t="s">
        <v>370</v>
      </c>
      <c r="D70" s="248" t="s">
        <v>1353</v>
      </c>
      <c r="E70" s="248" t="s">
        <v>1357</v>
      </c>
      <c r="F70" s="248" t="s">
        <v>1364</v>
      </c>
      <c r="G70" s="248" t="s">
        <v>1365</v>
      </c>
      <c r="H70" s="248">
        <v>46</v>
      </c>
      <c r="I70" s="228">
        <v>81.42</v>
      </c>
      <c r="J70" s="228">
        <f t="shared" si="0"/>
        <v>3745.32</v>
      </c>
      <c r="K70" s="49"/>
    </row>
    <row r="71" spans="1:11">
      <c r="A71" s="49"/>
      <c r="B71" s="253">
        <v>42876</v>
      </c>
      <c r="C71" s="248" t="s">
        <v>370</v>
      </c>
      <c r="D71" s="248" t="s">
        <v>1353</v>
      </c>
      <c r="E71" s="248" t="s">
        <v>1354</v>
      </c>
      <c r="F71" s="248" t="s">
        <v>1355</v>
      </c>
      <c r="G71" s="248" t="s">
        <v>1356</v>
      </c>
      <c r="H71" s="248">
        <v>27</v>
      </c>
      <c r="I71" s="228">
        <v>36.29</v>
      </c>
      <c r="J71" s="228">
        <f t="shared" si="0"/>
        <v>979.82999999999993</v>
      </c>
      <c r="K71" s="49"/>
    </row>
    <row r="72" spans="1:11">
      <c r="A72" s="49"/>
      <c r="B72" s="253">
        <v>42876</v>
      </c>
      <c r="C72" s="248" t="s">
        <v>370</v>
      </c>
      <c r="D72" s="248" t="s">
        <v>1353</v>
      </c>
      <c r="E72" s="248" t="s">
        <v>1354</v>
      </c>
      <c r="F72" s="248" t="s">
        <v>264</v>
      </c>
      <c r="G72" s="248" t="s">
        <v>1361</v>
      </c>
      <c r="H72" s="248">
        <v>43</v>
      </c>
      <c r="I72" s="228">
        <v>122.12</v>
      </c>
      <c r="J72" s="228">
        <f t="shared" si="0"/>
        <v>5251.16</v>
      </c>
      <c r="K72" s="49"/>
    </row>
    <row r="73" spans="1:11">
      <c r="A73" s="49"/>
      <c r="B73" s="253">
        <v>42876</v>
      </c>
      <c r="C73" s="248" t="s">
        <v>370</v>
      </c>
      <c r="D73" s="248" t="s">
        <v>1353</v>
      </c>
      <c r="E73" s="248" t="s">
        <v>1354</v>
      </c>
      <c r="F73" s="248" t="s">
        <v>264</v>
      </c>
      <c r="G73" s="248" t="s">
        <v>1358</v>
      </c>
      <c r="H73" s="248">
        <v>102</v>
      </c>
      <c r="I73" s="228">
        <v>190.74</v>
      </c>
      <c r="J73" s="228">
        <f t="shared" si="0"/>
        <v>19455.48</v>
      </c>
      <c r="K73" s="49"/>
    </row>
    <row r="74" spans="1:11">
      <c r="A74" s="49"/>
      <c r="B74" s="253">
        <v>42876</v>
      </c>
      <c r="C74" s="248" t="s">
        <v>372</v>
      </c>
      <c r="D74" s="248" t="s">
        <v>1368</v>
      </c>
      <c r="E74" s="248" t="s">
        <v>1369</v>
      </c>
      <c r="F74" s="248" t="s">
        <v>264</v>
      </c>
      <c r="G74" s="248" t="s">
        <v>1361</v>
      </c>
      <c r="H74" s="248">
        <v>34</v>
      </c>
      <c r="I74" s="228">
        <v>96.56</v>
      </c>
      <c r="J74" s="228">
        <f t="shared" si="0"/>
        <v>3283.04</v>
      </c>
      <c r="K74" s="49"/>
    </row>
    <row r="75" spans="1:11">
      <c r="A75" s="49"/>
      <c r="B75" s="253">
        <v>42876</v>
      </c>
      <c r="C75" s="248" t="s">
        <v>370</v>
      </c>
      <c r="D75" s="248" t="s">
        <v>1359</v>
      </c>
      <c r="E75" s="248" t="s">
        <v>1360</v>
      </c>
      <c r="F75" s="248" t="s">
        <v>1364</v>
      </c>
      <c r="G75" s="248" t="s">
        <v>1365</v>
      </c>
      <c r="H75" s="248">
        <v>28</v>
      </c>
      <c r="I75" s="228">
        <v>49.56</v>
      </c>
      <c r="J75" s="228">
        <f t="shared" si="0"/>
        <v>1387.68</v>
      </c>
      <c r="K75" s="49"/>
    </row>
    <row r="76" spans="1:11">
      <c r="A76" s="49"/>
      <c r="B76" s="253">
        <v>42876</v>
      </c>
      <c r="C76" s="248" t="s">
        <v>370</v>
      </c>
      <c r="D76" s="248" t="s">
        <v>1362</v>
      </c>
      <c r="E76" s="248" t="s">
        <v>1363</v>
      </c>
      <c r="F76" s="248" t="s">
        <v>1370</v>
      </c>
      <c r="G76" s="248" t="s">
        <v>1376</v>
      </c>
      <c r="H76" s="248">
        <v>47</v>
      </c>
      <c r="I76" s="228">
        <v>102.93</v>
      </c>
      <c r="J76" s="228">
        <f t="shared" si="0"/>
        <v>4837.71</v>
      </c>
      <c r="K76" s="49"/>
    </row>
    <row r="77" spans="1:11">
      <c r="A77" s="49"/>
      <c r="B77" s="253">
        <v>42876</v>
      </c>
      <c r="C77" s="248" t="s">
        <v>370</v>
      </c>
      <c r="D77" s="248" t="s">
        <v>1353</v>
      </c>
      <c r="E77" s="248" t="s">
        <v>1354</v>
      </c>
      <c r="F77" s="248" t="s">
        <v>1355</v>
      </c>
      <c r="G77" s="248" t="s">
        <v>1356</v>
      </c>
      <c r="H77" s="248">
        <v>23</v>
      </c>
      <c r="I77" s="228">
        <v>38.64</v>
      </c>
      <c r="J77" s="228">
        <f t="shared" si="0"/>
        <v>888.72</v>
      </c>
      <c r="K77" s="49"/>
    </row>
    <row r="78" spans="1:11">
      <c r="A78" s="49"/>
      <c r="B78" s="253">
        <v>42876</v>
      </c>
      <c r="C78" s="248" t="s">
        <v>372</v>
      </c>
      <c r="D78" s="248" t="s">
        <v>1368</v>
      </c>
      <c r="E78" s="248" t="s">
        <v>1369</v>
      </c>
      <c r="F78" s="248" t="s">
        <v>1364</v>
      </c>
      <c r="G78" s="248" t="s">
        <v>1365</v>
      </c>
      <c r="H78" s="248">
        <v>65</v>
      </c>
      <c r="I78" s="228">
        <v>115.05</v>
      </c>
      <c r="J78" s="228">
        <f t="shared" si="0"/>
        <v>7478.25</v>
      </c>
      <c r="K78" s="49"/>
    </row>
    <row r="79" spans="1:11">
      <c r="A79" s="49"/>
      <c r="B79" s="253">
        <v>42876</v>
      </c>
      <c r="C79" s="248" t="s">
        <v>370</v>
      </c>
      <c r="D79" s="248" t="s">
        <v>1353</v>
      </c>
      <c r="E79" s="248" t="s">
        <v>1354</v>
      </c>
      <c r="F79" s="248" t="s">
        <v>264</v>
      </c>
      <c r="G79" s="248" t="s">
        <v>1358</v>
      </c>
      <c r="H79" s="248">
        <v>59</v>
      </c>
      <c r="I79" s="228">
        <v>110.33</v>
      </c>
      <c r="J79" s="228">
        <f t="shared" si="0"/>
        <v>6509.47</v>
      </c>
      <c r="K79" s="49"/>
    </row>
    <row r="80" spans="1:11">
      <c r="A80" s="49"/>
      <c r="B80" s="253">
        <v>42876</v>
      </c>
      <c r="C80" s="248" t="s">
        <v>370</v>
      </c>
      <c r="D80" s="248" t="s">
        <v>1353</v>
      </c>
      <c r="E80" s="248" t="s">
        <v>1357</v>
      </c>
      <c r="F80" s="248" t="s">
        <v>264</v>
      </c>
      <c r="G80" s="248" t="s">
        <v>1358</v>
      </c>
      <c r="H80" s="248">
        <v>32</v>
      </c>
      <c r="I80" s="228">
        <v>59.84</v>
      </c>
      <c r="J80" s="228">
        <f t="shared" ref="J80:J143" si="1">H80*I80</f>
        <v>1914.88</v>
      </c>
      <c r="K80" s="49"/>
    </row>
    <row r="81" spans="1:11">
      <c r="A81" s="49"/>
      <c r="B81" s="253">
        <v>42876</v>
      </c>
      <c r="C81" s="248" t="s">
        <v>370</v>
      </c>
      <c r="D81" s="248" t="s">
        <v>1362</v>
      </c>
      <c r="E81" s="248" t="s">
        <v>1363</v>
      </c>
      <c r="F81" s="248" t="s">
        <v>1364</v>
      </c>
      <c r="G81" s="248" t="s">
        <v>1374</v>
      </c>
      <c r="H81" s="248">
        <v>27</v>
      </c>
      <c r="I81" s="228">
        <v>50.49</v>
      </c>
      <c r="J81" s="228">
        <f t="shared" si="1"/>
        <v>1363.23</v>
      </c>
      <c r="K81" s="49"/>
    </row>
    <row r="82" spans="1:11">
      <c r="A82" s="49"/>
      <c r="B82" s="253">
        <v>42876</v>
      </c>
      <c r="C82" s="248" t="s">
        <v>370</v>
      </c>
      <c r="D82" s="248" t="s">
        <v>1359</v>
      </c>
      <c r="E82" s="248" t="s">
        <v>1360</v>
      </c>
      <c r="F82" s="248" t="s">
        <v>264</v>
      </c>
      <c r="G82" s="248" t="s">
        <v>1373</v>
      </c>
      <c r="H82" s="248">
        <v>38</v>
      </c>
      <c r="I82" s="228">
        <v>82.84</v>
      </c>
      <c r="J82" s="228">
        <f t="shared" si="1"/>
        <v>3147.92</v>
      </c>
      <c r="K82" s="49"/>
    </row>
    <row r="83" spans="1:11">
      <c r="A83" s="49"/>
      <c r="B83" s="253">
        <v>42910</v>
      </c>
      <c r="C83" s="248" t="s">
        <v>370</v>
      </c>
      <c r="D83" s="248" t="s">
        <v>1362</v>
      </c>
      <c r="E83" s="248" t="s">
        <v>1363</v>
      </c>
      <c r="F83" s="248" t="s">
        <v>1364</v>
      </c>
      <c r="G83" s="248" t="s">
        <v>1365</v>
      </c>
      <c r="H83" s="248">
        <v>74</v>
      </c>
      <c r="I83" s="228">
        <v>130.97999999999999</v>
      </c>
      <c r="J83" s="228">
        <f t="shared" si="1"/>
        <v>9692.5199999999986</v>
      </c>
      <c r="K83" s="49"/>
    </row>
    <row r="84" spans="1:11">
      <c r="A84" s="49"/>
      <c r="B84" s="253">
        <v>42910</v>
      </c>
      <c r="C84" s="248" t="s">
        <v>372</v>
      </c>
      <c r="D84" s="248" t="s">
        <v>1368</v>
      </c>
      <c r="E84" s="248" t="s">
        <v>1369</v>
      </c>
      <c r="F84" s="248" t="s">
        <v>1370</v>
      </c>
      <c r="G84" s="248" t="s">
        <v>1376</v>
      </c>
      <c r="H84" s="248">
        <v>102</v>
      </c>
      <c r="I84" s="228">
        <v>223.38</v>
      </c>
      <c r="J84" s="228">
        <f t="shared" si="1"/>
        <v>22784.76</v>
      </c>
      <c r="K84" s="49"/>
    </row>
    <row r="85" spans="1:11">
      <c r="A85" s="49"/>
      <c r="B85" s="253">
        <v>42910</v>
      </c>
      <c r="C85" s="248" t="s">
        <v>370</v>
      </c>
      <c r="D85" s="248" t="s">
        <v>1353</v>
      </c>
      <c r="E85" s="248" t="s">
        <v>1354</v>
      </c>
      <c r="F85" s="248" t="s">
        <v>1364</v>
      </c>
      <c r="G85" s="248" t="s">
        <v>1374</v>
      </c>
      <c r="H85" s="248">
        <v>53</v>
      </c>
      <c r="I85" s="228">
        <v>99.11</v>
      </c>
      <c r="J85" s="228">
        <f t="shared" si="1"/>
        <v>5252.83</v>
      </c>
      <c r="K85" s="49"/>
    </row>
    <row r="86" spans="1:11">
      <c r="A86" s="49"/>
      <c r="B86" s="253">
        <v>42910</v>
      </c>
      <c r="C86" s="248" t="s">
        <v>370</v>
      </c>
      <c r="D86" s="248" t="s">
        <v>1353</v>
      </c>
      <c r="E86" s="248" t="s">
        <v>1357</v>
      </c>
      <c r="F86" s="248" t="s">
        <v>264</v>
      </c>
      <c r="G86" s="248" t="s">
        <v>1373</v>
      </c>
      <c r="H86" s="248">
        <v>27</v>
      </c>
      <c r="I86" s="228">
        <v>58.86</v>
      </c>
      <c r="J86" s="228">
        <f t="shared" si="1"/>
        <v>1589.22</v>
      </c>
      <c r="K86" s="49"/>
    </row>
    <row r="87" spans="1:11">
      <c r="A87" s="49"/>
      <c r="B87" s="253">
        <v>42910</v>
      </c>
      <c r="C87" s="248" t="s">
        <v>370</v>
      </c>
      <c r="D87" s="248" t="s">
        <v>1362</v>
      </c>
      <c r="E87" s="248" t="s">
        <v>1363</v>
      </c>
      <c r="F87" s="248" t="s">
        <v>1364</v>
      </c>
      <c r="G87" s="248" t="s">
        <v>1365</v>
      </c>
      <c r="H87" s="248">
        <v>88</v>
      </c>
      <c r="I87" s="228">
        <v>155.76</v>
      </c>
      <c r="J87" s="228">
        <f t="shared" si="1"/>
        <v>13706.88</v>
      </c>
      <c r="K87" s="49"/>
    </row>
    <row r="88" spans="1:11">
      <c r="A88" s="49"/>
      <c r="B88" s="253">
        <v>42910</v>
      </c>
      <c r="C88" s="248" t="s">
        <v>370</v>
      </c>
      <c r="D88" s="248" t="s">
        <v>1353</v>
      </c>
      <c r="E88" s="248" t="s">
        <v>1357</v>
      </c>
      <c r="F88" s="248" t="s">
        <v>264</v>
      </c>
      <c r="G88" s="248" t="s">
        <v>1361</v>
      </c>
      <c r="H88" s="248">
        <v>33</v>
      </c>
      <c r="I88" s="228">
        <v>93.72</v>
      </c>
      <c r="J88" s="228">
        <f t="shared" si="1"/>
        <v>3092.7599999999998</v>
      </c>
      <c r="K88" s="49"/>
    </row>
    <row r="89" spans="1:11">
      <c r="A89" s="49"/>
      <c r="B89" s="253">
        <v>42910</v>
      </c>
      <c r="C89" s="248" t="s">
        <v>372</v>
      </c>
      <c r="D89" s="248" t="s">
        <v>1366</v>
      </c>
      <c r="E89" s="248" t="s">
        <v>1367</v>
      </c>
      <c r="F89" s="248" t="s">
        <v>1364</v>
      </c>
      <c r="G89" s="248" t="s">
        <v>1374</v>
      </c>
      <c r="H89" s="248">
        <v>36</v>
      </c>
      <c r="I89" s="228">
        <v>67.319999999999993</v>
      </c>
      <c r="J89" s="228">
        <f t="shared" si="1"/>
        <v>2423.5199999999995</v>
      </c>
      <c r="K89" s="49"/>
    </row>
    <row r="90" spans="1:11">
      <c r="A90" s="49"/>
      <c r="B90" s="253">
        <v>42910</v>
      </c>
      <c r="C90" s="248" t="s">
        <v>370</v>
      </c>
      <c r="D90" s="248" t="s">
        <v>1353</v>
      </c>
      <c r="E90" s="248" t="s">
        <v>1357</v>
      </c>
      <c r="F90" s="248" t="s">
        <v>264</v>
      </c>
      <c r="G90" s="248" t="s">
        <v>1361</v>
      </c>
      <c r="H90" s="248">
        <v>28</v>
      </c>
      <c r="I90" s="228">
        <v>79.52</v>
      </c>
      <c r="J90" s="228">
        <f t="shared" si="1"/>
        <v>2226.56</v>
      </c>
      <c r="K90" s="49"/>
    </row>
    <row r="91" spans="1:11">
      <c r="A91" s="49"/>
      <c r="B91" s="253">
        <v>42910</v>
      </c>
      <c r="C91" s="248" t="s">
        <v>370</v>
      </c>
      <c r="D91" s="248" t="s">
        <v>1353</v>
      </c>
      <c r="E91" s="248" t="s">
        <v>1354</v>
      </c>
      <c r="F91" s="248" t="s">
        <v>1364</v>
      </c>
      <c r="G91" s="248" t="s">
        <v>1365</v>
      </c>
      <c r="H91" s="248">
        <v>96</v>
      </c>
      <c r="I91" s="228">
        <v>169.92</v>
      </c>
      <c r="J91" s="228">
        <f t="shared" si="1"/>
        <v>16312.32</v>
      </c>
      <c r="K91" s="49"/>
    </row>
    <row r="92" spans="1:11">
      <c r="A92" s="49"/>
      <c r="B92" s="253">
        <v>42910</v>
      </c>
      <c r="C92" s="248" t="s">
        <v>370</v>
      </c>
      <c r="D92" s="248" t="s">
        <v>1353</v>
      </c>
      <c r="E92" s="248" t="s">
        <v>1357</v>
      </c>
      <c r="F92" s="248" t="s">
        <v>1355</v>
      </c>
      <c r="G92" s="248" t="s">
        <v>1356</v>
      </c>
      <c r="H92" s="248">
        <v>20</v>
      </c>
      <c r="I92" s="228">
        <v>33.6</v>
      </c>
      <c r="J92" s="228">
        <f t="shared" si="1"/>
        <v>672</v>
      </c>
      <c r="K92" s="49"/>
    </row>
    <row r="93" spans="1:11">
      <c r="A93" s="49"/>
      <c r="B93" s="253">
        <v>42910</v>
      </c>
      <c r="C93" s="248" t="s">
        <v>370</v>
      </c>
      <c r="D93" s="248" t="s">
        <v>1353</v>
      </c>
      <c r="E93" s="248" t="s">
        <v>1354</v>
      </c>
      <c r="F93" s="248" t="s">
        <v>1364</v>
      </c>
      <c r="G93" s="248" t="s">
        <v>1365</v>
      </c>
      <c r="H93" s="248">
        <v>61</v>
      </c>
      <c r="I93" s="228">
        <v>107.97</v>
      </c>
      <c r="J93" s="228">
        <f t="shared" si="1"/>
        <v>6586.17</v>
      </c>
      <c r="K93" s="49"/>
    </row>
    <row r="94" spans="1:11">
      <c r="A94" s="49"/>
      <c r="B94" s="253">
        <v>42910</v>
      </c>
      <c r="C94" s="248" t="s">
        <v>370</v>
      </c>
      <c r="D94" s="248" t="s">
        <v>1353</v>
      </c>
      <c r="E94" s="248" t="s">
        <v>1354</v>
      </c>
      <c r="F94" s="248" t="s">
        <v>1370</v>
      </c>
      <c r="G94" s="248" t="s">
        <v>1371</v>
      </c>
      <c r="H94" s="248">
        <v>25</v>
      </c>
      <c r="I94" s="228">
        <v>87.25</v>
      </c>
      <c r="J94" s="228">
        <f t="shared" si="1"/>
        <v>2181.25</v>
      </c>
      <c r="K94" s="49"/>
    </row>
    <row r="95" spans="1:11">
      <c r="A95" s="49"/>
      <c r="B95" s="253">
        <v>43007</v>
      </c>
      <c r="C95" s="248" t="s">
        <v>372</v>
      </c>
      <c r="D95" s="248" t="s">
        <v>1366</v>
      </c>
      <c r="E95" s="248" t="s">
        <v>1367</v>
      </c>
      <c r="F95" s="248" t="s">
        <v>1355</v>
      </c>
      <c r="G95" s="248" t="s">
        <v>1356</v>
      </c>
      <c r="H95" s="248">
        <v>34</v>
      </c>
      <c r="I95" s="228">
        <v>45.7</v>
      </c>
      <c r="J95" s="228">
        <f t="shared" si="1"/>
        <v>1553.8000000000002</v>
      </c>
      <c r="K95" s="49"/>
    </row>
    <row r="96" spans="1:11">
      <c r="A96" s="49"/>
      <c r="B96" s="253">
        <v>43007</v>
      </c>
      <c r="C96" s="248" t="s">
        <v>370</v>
      </c>
      <c r="D96" s="248" t="s">
        <v>1353</v>
      </c>
      <c r="E96" s="248" t="s">
        <v>1357</v>
      </c>
      <c r="F96" s="248" t="s">
        <v>1364</v>
      </c>
      <c r="G96" s="248" t="s">
        <v>1375</v>
      </c>
      <c r="H96" s="248">
        <v>38</v>
      </c>
      <c r="I96" s="228">
        <v>86.26</v>
      </c>
      <c r="J96" s="228">
        <f t="shared" si="1"/>
        <v>3277.88</v>
      </c>
      <c r="K96" s="49"/>
    </row>
    <row r="97" spans="1:11">
      <c r="A97" s="49"/>
      <c r="B97" s="253">
        <v>43007</v>
      </c>
      <c r="C97" s="248" t="s">
        <v>370</v>
      </c>
      <c r="D97" s="248" t="s">
        <v>1362</v>
      </c>
      <c r="E97" s="248" t="s">
        <v>1363</v>
      </c>
      <c r="F97" s="248" t="s">
        <v>1364</v>
      </c>
      <c r="G97" s="248" t="s">
        <v>1365</v>
      </c>
      <c r="H97" s="248">
        <v>49</v>
      </c>
      <c r="I97" s="228">
        <v>86.73</v>
      </c>
      <c r="J97" s="228">
        <f t="shared" si="1"/>
        <v>4249.7700000000004</v>
      </c>
      <c r="K97" s="49"/>
    </row>
    <row r="98" spans="1:11">
      <c r="A98" s="49"/>
      <c r="B98" s="253">
        <v>43007</v>
      </c>
      <c r="C98" s="248" t="s">
        <v>370</v>
      </c>
      <c r="D98" s="248" t="s">
        <v>1353</v>
      </c>
      <c r="E98" s="248" t="s">
        <v>1357</v>
      </c>
      <c r="F98" s="248" t="s">
        <v>264</v>
      </c>
      <c r="G98" s="248" t="s">
        <v>1373</v>
      </c>
      <c r="H98" s="248">
        <v>37</v>
      </c>
      <c r="I98" s="228">
        <v>80.66</v>
      </c>
      <c r="J98" s="228">
        <f t="shared" si="1"/>
        <v>2984.42</v>
      </c>
      <c r="K98" s="49"/>
    </row>
    <row r="99" spans="1:11">
      <c r="A99" s="49"/>
      <c r="B99" s="253">
        <v>43007</v>
      </c>
      <c r="C99" s="248" t="s">
        <v>370</v>
      </c>
      <c r="D99" s="248" t="s">
        <v>1359</v>
      </c>
      <c r="E99" s="248" t="s">
        <v>1360</v>
      </c>
      <c r="F99" s="248" t="s">
        <v>1364</v>
      </c>
      <c r="G99" s="248" t="s">
        <v>1365</v>
      </c>
      <c r="H99" s="248">
        <v>52</v>
      </c>
      <c r="I99" s="228">
        <v>92.04</v>
      </c>
      <c r="J99" s="228">
        <f t="shared" si="1"/>
        <v>4786.08</v>
      </c>
      <c r="K99" s="49"/>
    </row>
    <row r="100" spans="1:11">
      <c r="A100" s="49"/>
      <c r="B100" s="253">
        <v>43007</v>
      </c>
      <c r="C100" s="248" t="s">
        <v>370</v>
      </c>
      <c r="D100" s="248" t="s">
        <v>1353</v>
      </c>
      <c r="E100" s="248" t="s">
        <v>1354</v>
      </c>
      <c r="F100" s="248" t="s">
        <v>1364</v>
      </c>
      <c r="G100" s="248" t="s">
        <v>1374</v>
      </c>
      <c r="H100" s="248">
        <v>35</v>
      </c>
      <c r="I100" s="228">
        <v>65.45</v>
      </c>
      <c r="J100" s="228">
        <f t="shared" si="1"/>
        <v>2290.75</v>
      </c>
      <c r="K100" s="49"/>
    </row>
    <row r="101" spans="1:11">
      <c r="A101" s="49"/>
      <c r="B101" s="253">
        <v>43007</v>
      </c>
      <c r="C101" s="248" t="s">
        <v>370</v>
      </c>
      <c r="D101" s="248" t="s">
        <v>1359</v>
      </c>
      <c r="E101" s="248" t="s">
        <v>1360</v>
      </c>
      <c r="F101" s="248" t="s">
        <v>1364</v>
      </c>
      <c r="G101" s="248" t="s">
        <v>1365</v>
      </c>
      <c r="H101" s="248">
        <v>37</v>
      </c>
      <c r="I101" s="228">
        <v>65.489999999999995</v>
      </c>
      <c r="J101" s="228">
        <f t="shared" si="1"/>
        <v>2423.1299999999997</v>
      </c>
      <c r="K101" s="49"/>
    </row>
    <row r="102" spans="1:11">
      <c r="A102" s="49"/>
      <c r="B102" s="253">
        <v>43007</v>
      </c>
      <c r="C102" s="248" t="s">
        <v>370</v>
      </c>
      <c r="D102" s="248" t="s">
        <v>1359</v>
      </c>
      <c r="E102" s="248" t="s">
        <v>1360</v>
      </c>
      <c r="F102" s="248" t="s">
        <v>264</v>
      </c>
      <c r="G102" s="248" t="s">
        <v>1373</v>
      </c>
      <c r="H102" s="248">
        <v>36</v>
      </c>
      <c r="I102" s="228">
        <v>78.48</v>
      </c>
      <c r="J102" s="228">
        <f t="shared" si="1"/>
        <v>2825.28</v>
      </c>
      <c r="K102" s="49"/>
    </row>
    <row r="103" spans="1:11">
      <c r="A103" s="49"/>
      <c r="B103" s="253">
        <v>43007</v>
      </c>
      <c r="C103" s="248" t="s">
        <v>372</v>
      </c>
      <c r="D103" s="248" t="s">
        <v>1368</v>
      </c>
      <c r="E103" s="248" t="s">
        <v>1369</v>
      </c>
      <c r="F103" s="248" t="s">
        <v>264</v>
      </c>
      <c r="G103" s="248" t="s">
        <v>1358</v>
      </c>
      <c r="H103" s="248">
        <v>34</v>
      </c>
      <c r="I103" s="228">
        <v>63.58</v>
      </c>
      <c r="J103" s="228">
        <f t="shared" si="1"/>
        <v>2161.7199999999998</v>
      </c>
      <c r="K103" s="49"/>
    </row>
    <row r="104" spans="1:11">
      <c r="A104" s="49"/>
      <c r="B104" s="253">
        <v>43007</v>
      </c>
      <c r="C104" s="248" t="s">
        <v>370</v>
      </c>
      <c r="D104" s="248" t="s">
        <v>1353</v>
      </c>
      <c r="E104" s="248" t="s">
        <v>1354</v>
      </c>
      <c r="F104" s="248" t="s">
        <v>1364</v>
      </c>
      <c r="G104" s="248" t="s">
        <v>1365</v>
      </c>
      <c r="H104" s="248">
        <v>159</v>
      </c>
      <c r="I104" s="228">
        <v>281.43</v>
      </c>
      <c r="J104" s="228">
        <f t="shared" si="1"/>
        <v>44747.37</v>
      </c>
      <c r="K104" s="49"/>
    </row>
    <row r="105" spans="1:11">
      <c r="A105" s="49"/>
      <c r="B105" s="253">
        <v>43007</v>
      </c>
      <c r="C105" s="248" t="s">
        <v>370</v>
      </c>
      <c r="D105" s="248" t="s">
        <v>1359</v>
      </c>
      <c r="E105" s="248" t="s">
        <v>1360</v>
      </c>
      <c r="F105" s="248" t="s">
        <v>1355</v>
      </c>
      <c r="G105" s="248" t="s">
        <v>1372</v>
      </c>
      <c r="H105" s="248">
        <v>27</v>
      </c>
      <c r="I105" s="228">
        <v>85.05</v>
      </c>
      <c r="J105" s="228">
        <f t="shared" si="1"/>
        <v>2296.35</v>
      </c>
      <c r="K105" s="49"/>
    </row>
    <row r="106" spans="1:11">
      <c r="A106" s="49"/>
      <c r="B106" s="253">
        <v>43007</v>
      </c>
      <c r="C106" s="248" t="s">
        <v>372</v>
      </c>
      <c r="D106" s="248" t="s">
        <v>1368</v>
      </c>
      <c r="E106" s="248" t="s">
        <v>1369</v>
      </c>
      <c r="F106" s="248" t="s">
        <v>1364</v>
      </c>
      <c r="G106" s="248" t="s">
        <v>1365</v>
      </c>
      <c r="H106" s="248">
        <v>125</v>
      </c>
      <c r="I106" s="228">
        <v>221.25</v>
      </c>
      <c r="J106" s="228">
        <f t="shared" si="1"/>
        <v>27656.25</v>
      </c>
      <c r="K106" s="49"/>
    </row>
    <row r="107" spans="1:11">
      <c r="A107" s="49"/>
      <c r="B107" s="253">
        <v>43009</v>
      </c>
      <c r="C107" s="248" t="s">
        <v>370</v>
      </c>
      <c r="D107" s="248" t="s">
        <v>1359</v>
      </c>
      <c r="E107" s="248" t="s">
        <v>1360</v>
      </c>
      <c r="F107" s="248" t="s">
        <v>264</v>
      </c>
      <c r="G107" s="248" t="s">
        <v>1373</v>
      </c>
      <c r="H107" s="248">
        <v>43</v>
      </c>
      <c r="I107" s="228">
        <v>93.74</v>
      </c>
      <c r="J107" s="228">
        <f t="shared" si="1"/>
        <v>4030.8199999999997</v>
      </c>
      <c r="K107" s="49"/>
    </row>
    <row r="108" spans="1:11">
      <c r="A108" s="49"/>
      <c r="B108" s="253">
        <v>43009</v>
      </c>
      <c r="C108" s="248" t="s">
        <v>370</v>
      </c>
      <c r="D108" s="248" t="s">
        <v>1362</v>
      </c>
      <c r="E108" s="248" t="s">
        <v>1363</v>
      </c>
      <c r="F108" s="248" t="s">
        <v>264</v>
      </c>
      <c r="G108" s="248" t="s">
        <v>1361</v>
      </c>
      <c r="H108" s="248">
        <v>80</v>
      </c>
      <c r="I108" s="228">
        <v>227.2</v>
      </c>
      <c r="J108" s="228">
        <f t="shared" si="1"/>
        <v>18176</v>
      </c>
      <c r="K108" s="49"/>
    </row>
    <row r="109" spans="1:11">
      <c r="A109" s="49"/>
      <c r="B109" s="253">
        <v>43009</v>
      </c>
      <c r="C109" s="248" t="s">
        <v>370</v>
      </c>
      <c r="D109" s="248" t="s">
        <v>1353</v>
      </c>
      <c r="E109" s="248" t="s">
        <v>1354</v>
      </c>
      <c r="F109" s="248" t="s">
        <v>1364</v>
      </c>
      <c r="G109" s="248" t="s">
        <v>1365</v>
      </c>
      <c r="H109" s="248">
        <v>41</v>
      </c>
      <c r="I109" s="228">
        <v>72.569999999999993</v>
      </c>
      <c r="J109" s="228">
        <f t="shared" si="1"/>
        <v>2975.37</v>
      </c>
      <c r="K109" s="49"/>
    </row>
    <row r="110" spans="1:11">
      <c r="A110" s="49"/>
      <c r="B110" s="253">
        <v>43009</v>
      </c>
      <c r="C110" s="248" t="s">
        <v>370</v>
      </c>
      <c r="D110" s="248" t="s">
        <v>1359</v>
      </c>
      <c r="E110" s="248" t="s">
        <v>1360</v>
      </c>
      <c r="F110" s="248" t="s">
        <v>1355</v>
      </c>
      <c r="G110" s="248" t="s">
        <v>1356</v>
      </c>
      <c r="H110" s="248">
        <v>46</v>
      </c>
      <c r="I110" s="228">
        <v>77.28</v>
      </c>
      <c r="J110" s="228">
        <f t="shared" si="1"/>
        <v>3554.88</v>
      </c>
      <c r="K110" s="49"/>
    </row>
    <row r="111" spans="1:11">
      <c r="A111" s="49"/>
      <c r="B111" s="253">
        <v>43009</v>
      </c>
      <c r="C111" s="248" t="s">
        <v>370</v>
      </c>
      <c r="D111" s="248" t="s">
        <v>1353</v>
      </c>
      <c r="E111" s="248" t="s">
        <v>1354</v>
      </c>
      <c r="F111" s="248" t="s">
        <v>1355</v>
      </c>
      <c r="G111" s="248" t="s">
        <v>1356</v>
      </c>
      <c r="H111" s="248">
        <v>37</v>
      </c>
      <c r="I111" s="228">
        <v>49.73</v>
      </c>
      <c r="J111" s="228">
        <f t="shared" si="1"/>
        <v>1840.01</v>
      </c>
      <c r="K111" s="49"/>
    </row>
    <row r="112" spans="1:11">
      <c r="A112" s="49"/>
      <c r="B112" s="253">
        <v>43009</v>
      </c>
      <c r="C112" s="248" t="s">
        <v>370</v>
      </c>
      <c r="D112" s="248" t="s">
        <v>1362</v>
      </c>
      <c r="E112" s="248" t="s">
        <v>1363</v>
      </c>
      <c r="F112" s="248" t="s">
        <v>264</v>
      </c>
      <c r="G112" s="248" t="s">
        <v>1358</v>
      </c>
      <c r="H112" s="248">
        <v>46</v>
      </c>
      <c r="I112" s="228">
        <v>86.02</v>
      </c>
      <c r="J112" s="228">
        <f t="shared" si="1"/>
        <v>3956.9199999999996</v>
      </c>
      <c r="K112" s="49"/>
    </row>
    <row r="113" spans="1:11">
      <c r="A113" s="49"/>
      <c r="B113" s="253">
        <v>43009</v>
      </c>
      <c r="C113" s="248" t="s">
        <v>370</v>
      </c>
      <c r="D113" s="248" t="s">
        <v>1359</v>
      </c>
      <c r="E113" s="248" t="s">
        <v>1360</v>
      </c>
      <c r="F113" s="248" t="s">
        <v>1364</v>
      </c>
      <c r="G113" s="248" t="s">
        <v>1365</v>
      </c>
      <c r="H113" s="248">
        <v>48</v>
      </c>
      <c r="I113" s="228">
        <v>84.96</v>
      </c>
      <c r="J113" s="228">
        <f t="shared" si="1"/>
        <v>4078.08</v>
      </c>
      <c r="K113" s="49"/>
    </row>
    <row r="114" spans="1:11">
      <c r="A114" s="49"/>
      <c r="B114" s="253">
        <v>43009</v>
      </c>
      <c r="C114" s="248" t="s">
        <v>372</v>
      </c>
      <c r="D114" s="248" t="s">
        <v>1368</v>
      </c>
      <c r="E114" s="248" t="s">
        <v>1369</v>
      </c>
      <c r="F114" s="248" t="s">
        <v>264</v>
      </c>
      <c r="G114" s="248" t="s">
        <v>1361</v>
      </c>
      <c r="H114" s="248">
        <v>39</v>
      </c>
      <c r="I114" s="228">
        <v>110.76</v>
      </c>
      <c r="J114" s="228">
        <f t="shared" si="1"/>
        <v>4319.6400000000003</v>
      </c>
      <c r="K114" s="49"/>
    </row>
    <row r="115" spans="1:11">
      <c r="A115" s="49"/>
      <c r="B115" s="253">
        <v>43009</v>
      </c>
      <c r="C115" s="248" t="s">
        <v>370</v>
      </c>
      <c r="D115" s="248" t="s">
        <v>1353</v>
      </c>
      <c r="E115" s="248" t="s">
        <v>1354</v>
      </c>
      <c r="F115" s="248" t="s">
        <v>264</v>
      </c>
      <c r="G115" s="248" t="s">
        <v>1358</v>
      </c>
      <c r="H115" s="248">
        <v>61</v>
      </c>
      <c r="I115" s="228">
        <v>114.07</v>
      </c>
      <c r="J115" s="228">
        <f t="shared" si="1"/>
        <v>6958.2699999999995</v>
      </c>
      <c r="K115" s="49"/>
    </row>
    <row r="116" spans="1:11">
      <c r="A116" s="49"/>
      <c r="B116" s="253">
        <v>43009</v>
      </c>
      <c r="C116" s="248" t="s">
        <v>372</v>
      </c>
      <c r="D116" s="248" t="s">
        <v>1366</v>
      </c>
      <c r="E116" s="248" t="s">
        <v>1367</v>
      </c>
      <c r="F116" s="248" t="s">
        <v>1364</v>
      </c>
      <c r="G116" s="248" t="s">
        <v>1365</v>
      </c>
      <c r="H116" s="248">
        <v>62</v>
      </c>
      <c r="I116" s="228">
        <v>109.74</v>
      </c>
      <c r="J116" s="228">
        <f t="shared" si="1"/>
        <v>6803.88</v>
      </c>
      <c r="K116" s="49"/>
    </row>
    <row r="117" spans="1:11">
      <c r="A117" s="49"/>
      <c r="B117" s="253">
        <v>43044</v>
      </c>
      <c r="C117" s="248" t="s">
        <v>372</v>
      </c>
      <c r="D117" s="248" t="s">
        <v>1368</v>
      </c>
      <c r="E117" s="248" t="s">
        <v>1369</v>
      </c>
      <c r="F117" s="248" t="s">
        <v>1370</v>
      </c>
      <c r="G117" s="248" t="s">
        <v>1376</v>
      </c>
      <c r="H117" s="248">
        <v>127</v>
      </c>
      <c r="I117" s="228">
        <v>278.13</v>
      </c>
      <c r="J117" s="228">
        <f t="shared" si="1"/>
        <v>35322.51</v>
      </c>
      <c r="K117" s="49"/>
    </row>
    <row r="118" spans="1:11">
      <c r="A118" s="49"/>
      <c r="B118" s="253">
        <v>43044</v>
      </c>
      <c r="C118" s="248" t="s">
        <v>370</v>
      </c>
      <c r="D118" s="248" t="s">
        <v>1353</v>
      </c>
      <c r="E118" s="248" t="s">
        <v>1354</v>
      </c>
      <c r="F118" s="248" t="s">
        <v>1364</v>
      </c>
      <c r="G118" s="248" t="s">
        <v>1365</v>
      </c>
      <c r="H118" s="248">
        <v>38</v>
      </c>
      <c r="I118" s="228">
        <v>67.260000000000005</v>
      </c>
      <c r="J118" s="228">
        <f t="shared" si="1"/>
        <v>2555.88</v>
      </c>
      <c r="K118" s="49"/>
    </row>
    <row r="119" spans="1:11">
      <c r="A119" s="49"/>
      <c r="B119" s="253">
        <v>43044</v>
      </c>
      <c r="C119" s="248" t="s">
        <v>372</v>
      </c>
      <c r="D119" s="248" t="s">
        <v>1366</v>
      </c>
      <c r="E119" s="248" t="s">
        <v>1367</v>
      </c>
      <c r="F119" s="248" t="s">
        <v>1364</v>
      </c>
      <c r="G119" s="248" t="s">
        <v>1365</v>
      </c>
      <c r="H119" s="248">
        <v>58</v>
      </c>
      <c r="I119" s="228">
        <v>102.66</v>
      </c>
      <c r="J119" s="228">
        <f t="shared" si="1"/>
        <v>5954.28</v>
      </c>
      <c r="K119" s="49"/>
    </row>
    <row r="120" spans="1:11">
      <c r="A120" s="49"/>
      <c r="B120" s="253">
        <v>43044</v>
      </c>
      <c r="C120" s="248" t="s">
        <v>372</v>
      </c>
      <c r="D120" s="248" t="s">
        <v>1366</v>
      </c>
      <c r="E120" s="248" t="s">
        <v>1367</v>
      </c>
      <c r="F120" s="248" t="s">
        <v>1364</v>
      </c>
      <c r="G120" s="248" t="s">
        <v>1365</v>
      </c>
      <c r="H120" s="248">
        <v>51</v>
      </c>
      <c r="I120" s="228">
        <v>90.27</v>
      </c>
      <c r="J120" s="228">
        <f t="shared" si="1"/>
        <v>4603.7699999999995</v>
      </c>
      <c r="K120" s="49"/>
    </row>
    <row r="121" spans="1:11">
      <c r="A121" s="49"/>
      <c r="B121" s="253">
        <v>43044</v>
      </c>
      <c r="C121" s="248" t="s">
        <v>370</v>
      </c>
      <c r="D121" s="248" t="s">
        <v>1359</v>
      </c>
      <c r="E121" s="248" t="s">
        <v>1360</v>
      </c>
      <c r="F121" s="248" t="s">
        <v>264</v>
      </c>
      <c r="G121" s="248" t="s">
        <v>1358</v>
      </c>
      <c r="H121" s="248">
        <v>37</v>
      </c>
      <c r="I121" s="228">
        <v>69.19</v>
      </c>
      <c r="J121" s="228">
        <f t="shared" si="1"/>
        <v>2560.0299999999997</v>
      </c>
      <c r="K121" s="49"/>
    </row>
    <row r="122" spans="1:11">
      <c r="A122" s="49"/>
      <c r="B122" s="253">
        <v>43044</v>
      </c>
      <c r="C122" s="248" t="s">
        <v>370</v>
      </c>
      <c r="D122" s="248" t="s">
        <v>1359</v>
      </c>
      <c r="E122" s="248" t="s">
        <v>1360</v>
      </c>
      <c r="F122" s="248" t="s">
        <v>1364</v>
      </c>
      <c r="G122" s="248" t="s">
        <v>1365</v>
      </c>
      <c r="H122" s="248">
        <v>53</v>
      </c>
      <c r="I122" s="228">
        <v>93.81</v>
      </c>
      <c r="J122" s="228">
        <f t="shared" si="1"/>
        <v>4971.93</v>
      </c>
      <c r="K122" s="49"/>
    </row>
    <row r="123" spans="1:11">
      <c r="A123" s="49"/>
      <c r="B123" s="253">
        <v>43044</v>
      </c>
      <c r="C123" s="248" t="s">
        <v>370</v>
      </c>
      <c r="D123" s="248" t="s">
        <v>1353</v>
      </c>
      <c r="E123" s="248" t="s">
        <v>1357</v>
      </c>
      <c r="F123" s="248" t="s">
        <v>1370</v>
      </c>
      <c r="G123" s="248" t="s">
        <v>1371</v>
      </c>
      <c r="H123" s="248">
        <v>32</v>
      </c>
      <c r="I123" s="228">
        <v>111.68</v>
      </c>
      <c r="J123" s="228">
        <f t="shared" si="1"/>
        <v>3573.76</v>
      </c>
      <c r="K123" s="49"/>
    </row>
    <row r="124" spans="1:11">
      <c r="A124" s="49"/>
      <c r="B124" s="253">
        <v>43044</v>
      </c>
      <c r="C124" s="248" t="s">
        <v>370</v>
      </c>
      <c r="D124" s="248" t="s">
        <v>1353</v>
      </c>
      <c r="E124" s="248" t="s">
        <v>1357</v>
      </c>
      <c r="F124" s="248" t="s">
        <v>1364</v>
      </c>
      <c r="G124" s="248" t="s">
        <v>1374</v>
      </c>
      <c r="H124" s="248">
        <v>20</v>
      </c>
      <c r="I124" s="228">
        <v>37.4</v>
      </c>
      <c r="J124" s="228">
        <f t="shared" si="1"/>
        <v>748</v>
      </c>
      <c r="K124" s="49"/>
    </row>
    <row r="125" spans="1:11">
      <c r="A125" s="49"/>
      <c r="B125" s="253">
        <v>43044</v>
      </c>
      <c r="C125" s="248" t="s">
        <v>372</v>
      </c>
      <c r="D125" s="248" t="s">
        <v>1366</v>
      </c>
      <c r="E125" s="248" t="s">
        <v>1367</v>
      </c>
      <c r="F125" s="248" t="s">
        <v>1364</v>
      </c>
      <c r="G125" s="248" t="s">
        <v>1374</v>
      </c>
      <c r="H125" s="248">
        <v>42</v>
      </c>
      <c r="I125" s="228">
        <v>78.540000000000006</v>
      </c>
      <c r="J125" s="228">
        <f t="shared" si="1"/>
        <v>3298.6800000000003</v>
      </c>
      <c r="K125" s="49"/>
    </row>
    <row r="126" spans="1:11">
      <c r="A126" s="49"/>
      <c r="B126" s="253">
        <v>43044</v>
      </c>
      <c r="C126" s="248" t="s">
        <v>370</v>
      </c>
      <c r="D126" s="248" t="s">
        <v>1359</v>
      </c>
      <c r="E126" s="248" t="s">
        <v>1360</v>
      </c>
      <c r="F126" s="248" t="s">
        <v>1355</v>
      </c>
      <c r="G126" s="248" t="s">
        <v>1356</v>
      </c>
      <c r="H126" s="248">
        <v>48</v>
      </c>
      <c r="I126" s="228">
        <v>80.64</v>
      </c>
      <c r="J126" s="228">
        <f t="shared" si="1"/>
        <v>3870.7200000000003</v>
      </c>
      <c r="K126" s="49"/>
    </row>
    <row r="127" spans="1:11">
      <c r="A127" s="49"/>
      <c r="B127" s="253">
        <v>43044</v>
      </c>
      <c r="C127" s="248" t="s">
        <v>372</v>
      </c>
      <c r="D127" s="248" t="s">
        <v>1366</v>
      </c>
      <c r="E127" s="248" t="s">
        <v>1367</v>
      </c>
      <c r="F127" s="248" t="s">
        <v>264</v>
      </c>
      <c r="G127" s="248" t="s">
        <v>1361</v>
      </c>
      <c r="H127" s="248">
        <v>100</v>
      </c>
      <c r="I127" s="228">
        <v>284</v>
      </c>
      <c r="J127" s="228">
        <f t="shared" si="1"/>
        <v>28400</v>
      </c>
      <c r="K127" s="49"/>
    </row>
    <row r="128" spans="1:11">
      <c r="A128" s="49"/>
      <c r="B128" s="253">
        <v>43044</v>
      </c>
      <c r="C128" s="248" t="s">
        <v>372</v>
      </c>
      <c r="D128" s="248" t="s">
        <v>1368</v>
      </c>
      <c r="E128" s="248" t="s">
        <v>1369</v>
      </c>
      <c r="F128" s="248" t="s">
        <v>264</v>
      </c>
      <c r="G128" s="248" t="s">
        <v>1373</v>
      </c>
      <c r="H128" s="248">
        <v>24</v>
      </c>
      <c r="I128" s="228">
        <v>52.32</v>
      </c>
      <c r="J128" s="228">
        <f t="shared" si="1"/>
        <v>1255.68</v>
      </c>
      <c r="K128" s="49"/>
    </row>
    <row r="129" spans="1:11">
      <c r="A129" s="49"/>
      <c r="B129" s="253">
        <v>43077</v>
      </c>
      <c r="C129" s="248" t="s">
        <v>370</v>
      </c>
      <c r="D129" s="248" t="s">
        <v>1359</v>
      </c>
      <c r="E129" s="248" t="s">
        <v>1360</v>
      </c>
      <c r="F129" s="248" t="s">
        <v>1364</v>
      </c>
      <c r="G129" s="248" t="s">
        <v>1374</v>
      </c>
      <c r="H129" s="248">
        <v>46</v>
      </c>
      <c r="I129" s="228">
        <v>86.02</v>
      </c>
      <c r="J129" s="228">
        <f t="shared" si="1"/>
        <v>3956.9199999999996</v>
      </c>
      <c r="K129" s="49"/>
    </row>
    <row r="130" spans="1:11">
      <c r="A130" s="49"/>
      <c r="B130" s="253">
        <v>43077</v>
      </c>
      <c r="C130" s="248" t="s">
        <v>370</v>
      </c>
      <c r="D130" s="248" t="s">
        <v>1353</v>
      </c>
      <c r="E130" s="248" t="s">
        <v>1357</v>
      </c>
      <c r="F130" s="248" t="s">
        <v>1364</v>
      </c>
      <c r="G130" s="248" t="s">
        <v>1365</v>
      </c>
      <c r="H130" s="248">
        <v>22</v>
      </c>
      <c r="I130" s="228">
        <v>38.94</v>
      </c>
      <c r="J130" s="228">
        <f t="shared" si="1"/>
        <v>856.68</v>
      </c>
      <c r="K130" s="49"/>
    </row>
    <row r="131" spans="1:11">
      <c r="A131" s="49"/>
      <c r="B131" s="253">
        <v>43077</v>
      </c>
      <c r="C131" s="248" t="s">
        <v>370</v>
      </c>
      <c r="D131" s="248" t="s">
        <v>1353</v>
      </c>
      <c r="E131" s="248" t="s">
        <v>1357</v>
      </c>
      <c r="F131" s="248" t="s">
        <v>1370</v>
      </c>
      <c r="G131" s="248" t="s">
        <v>1376</v>
      </c>
      <c r="H131" s="248">
        <v>24</v>
      </c>
      <c r="I131" s="228">
        <v>52.56</v>
      </c>
      <c r="J131" s="228">
        <f t="shared" si="1"/>
        <v>1261.44</v>
      </c>
      <c r="K131" s="49"/>
    </row>
    <row r="132" spans="1:11">
      <c r="A132" s="49"/>
      <c r="B132" s="253">
        <v>43077</v>
      </c>
      <c r="C132" s="248" t="s">
        <v>370</v>
      </c>
      <c r="D132" s="248" t="s">
        <v>1359</v>
      </c>
      <c r="E132" s="248" t="s">
        <v>1360</v>
      </c>
      <c r="F132" s="248" t="s">
        <v>264</v>
      </c>
      <c r="G132" s="248" t="s">
        <v>1361</v>
      </c>
      <c r="H132" s="248">
        <v>167</v>
      </c>
      <c r="I132" s="228">
        <v>474.28</v>
      </c>
      <c r="J132" s="228">
        <f t="shared" si="1"/>
        <v>79204.759999999995</v>
      </c>
      <c r="K132" s="49"/>
    </row>
    <row r="133" spans="1:11">
      <c r="A133" s="49"/>
      <c r="B133" s="253">
        <v>43077</v>
      </c>
      <c r="C133" s="248" t="s">
        <v>372</v>
      </c>
      <c r="D133" s="248" t="s">
        <v>1368</v>
      </c>
      <c r="E133" s="248" t="s">
        <v>1369</v>
      </c>
      <c r="F133" s="248" t="s">
        <v>1364</v>
      </c>
      <c r="G133" s="248" t="s">
        <v>1374</v>
      </c>
      <c r="H133" s="248">
        <v>27</v>
      </c>
      <c r="I133" s="228">
        <v>50.49</v>
      </c>
      <c r="J133" s="228">
        <f t="shared" si="1"/>
        <v>1363.23</v>
      </c>
      <c r="K133" s="49"/>
    </row>
    <row r="134" spans="1:11">
      <c r="A134" s="49"/>
      <c r="B134" s="253">
        <v>43077</v>
      </c>
      <c r="C134" s="248" t="s">
        <v>370</v>
      </c>
      <c r="D134" s="248" t="s">
        <v>1359</v>
      </c>
      <c r="E134" s="248" t="s">
        <v>1360</v>
      </c>
      <c r="F134" s="248" t="s">
        <v>1370</v>
      </c>
      <c r="G134" s="248" t="s">
        <v>1371</v>
      </c>
      <c r="H134" s="248">
        <v>40</v>
      </c>
      <c r="I134" s="228">
        <v>139.6</v>
      </c>
      <c r="J134" s="228">
        <f t="shared" si="1"/>
        <v>5584</v>
      </c>
      <c r="K134" s="49"/>
    </row>
    <row r="135" spans="1:11">
      <c r="A135" s="49"/>
      <c r="B135" s="253">
        <v>43077</v>
      </c>
      <c r="C135" s="248" t="s">
        <v>370</v>
      </c>
      <c r="D135" s="248" t="s">
        <v>1362</v>
      </c>
      <c r="E135" s="248" t="s">
        <v>1363</v>
      </c>
      <c r="F135" s="248" t="s">
        <v>1370</v>
      </c>
      <c r="G135" s="248" t="s">
        <v>1371</v>
      </c>
      <c r="H135" s="248">
        <v>31</v>
      </c>
      <c r="I135" s="228">
        <v>108.19</v>
      </c>
      <c r="J135" s="228">
        <f t="shared" si="1"/>
        <v>3353.89</v>
      </c>
      <c r="K135" s="49"/>
    </row>
    <row r="136" spans="1:11">
      <c r="A136" s="49"/>
      <c r="B136" s="253">
        <v>43077</v>
      </c>
      <c r="C136" s="248" t="s">
        <v>370</v>
      </c>
      <c r="D136" s="248" t="s">
        <v>1359</v>
      </c>
      <c r="E136" s="248" t="s">
        <v>1360</v>
      </c>
      <c r="F136" s="248" t="s">
        <v>264</v>
      </c>
      <c r="G136" s="248" t="s">
        <v>1373</v>
      </c>
      <c r="H136" s="248">
        <v>30</v>
      </c>
      <c r="I136" s="228">
        <v>65.400000000000006</v>
      </c>
      <c r="J136" s="228">
        <f t="shared" si="1"/>
        <v>1962.0000000000002</v>
      </c>
      <c r="K136" s="49"/>
    </row>
    <row r="137" spans="1:11">
      <c r="A137" s="49"/>
      <c r="B137" s="253">
        <v>43077</v>
      </c>
      <c r="C137" s="248" t="s">
        <v>370</v>
      </c>
      <c r="D137" s="248" t="s">
        <v>1359</v>
      </c>
      <c r="E137" s="248" t="s">
        <v>1360</v>
      </c>
      <c r="F137" s="248" t="s">
        <v>264</v>
      </c>
      <c r="G137" s="248" t="s">
        <v>1373</v>
      </c>
      <c r="H137" s="248">
        <v>34</v>
      </c>
      <c r="I137" s="228">
        <v>74.12</v>
      </c>
      <c r="J137" s="228">
        <f t="shared" si="1"/>
        <v>2520.08</v>
      </c>
      <c r="K137" s="49"/>
    </row>
    <row r="138" spans="1:11">
      <c r="A138" s="49"/>
      <c r="B138" s="253">
        <v>43077</v>
      </c>
      <c r="C138" s="248" t="s">
        <v>370</v>
      </c>
      <c r="D138" s="248" t="s">
        <v>1362</v>
      </c>
      <c r="E138" s="248" t="s">
        <v>1363</v>
      </c>
      <c r="F138" s="248" t="s">
        <v>264</v>
      </c>
      <c r="G138" s="248" t="s">
        <v>1358</v>
      </c>
      <c r="H138" s="248">
        <v>52</v>
      </c>
      <c r="I138" s="228">
        <v>97.24</v>
      </c>
      <c r="J138" s="228">
        <f t="shared" si="1"/>
        <v>5056.4799999999996</v>
      </c>
      <c r="K138" s="49"/>
    </row>
    <row r="139" spans="1:11">
      <c r="A139" s="49"/>
      <c r="B139" s="253">
        <v>43077</v>
      </c>
      <c r="C139" s="248" t="s">
        <v>370</v>
      </c>
      <c r="D139" s="248" t="s">
        <v>1359</v>
      </c>
      <c r="E139" s="248" t="s">
        <v>1360</v>
      </c>
      <c r="F139" s="248" t="s">
        <v>1355</v>
      </c>
      <c r="G139" s="248" t="s">
        <v>1356</v>
      </c>
      <c r="H139" s="248">
        <v>48</v>
      </c>
      <c r="I139" s="228">
        <v>80.64</v>
      </c>
      <c r="J139" s="228">
        <f t="shared" si="1"/>
        <v>3870.7200000000003</v>
      </c>
      <c r="K139" s="49"/>
    </row>
    <row r="140" spans="1:11">
      <c r="A140" s="49"/>
      <c r="B140" s="253">
        <v>43077</v>
      </c>
      <c r="C140" s="248" t="s">
        <v>370</v>
      </c>
      <c r="D140" s="248" t="s">
        <v>1359</v>
      </c>
      <c r="E140" s="248" t="s">
        <v>1360</v>
      </c>
      <c r="F140" s="248" t="s">
        <v>1364</v>
      </c>
      <c r="G140" s="248" t="s">
        <v>1365</v>
      </c>
      <c r="H140" s="248">
        <v>52</v>
      </c>
      <c r="I140" s="228">
        <v>92.04</v>
      </c>
      <c r="J140" s="228">
        <f t="shared" si="1"/>
        <v>4786.08</v>
      </c>
      <c r="K140" s="49"/>
    </row>
    <row r="141" spans="1:11">
      <c r="A141" s="49"/>
      <c r="B141" s="253">
        <v>43101</v>
      </c>
      <c r="C141" s="248" t="s">
        <v>372</v>
      </c>
      <c r="D141" s="248" t="s">
        <v>1366</v>
      </c>
      <c r="E141" s="248" t="s">
        <v>1367</v>
      </c>
      <c r="F141" s="248" t="s">
        <v>264</v>
      </c>
      <c r="G141" s="248" t="s">
        <v>1373</v>
      </c>
      <c r="H141" s="248">
        <v>34</v>
      </c>
      <c r="I141" s="228">
        <v>74.12</v>
      </c>
      <c r="J141" s="228">
        <f t="shared" si="1"/>
        <v>2520.08</v>
      </c>
      <c r="K141" s="49"/>
    </row>
    <row r="142" spans="1:11">
      <c r="A142" s="49"/>
      <c r="B142" s="253">
        <v>43101</v>
      </c>
      <c r="C142" s="248" t="s">
        <v>372</v>
      </c>
      <c r="D142" s="248" t="s">
        <v>1366</v>
      </c>
      <c r="E142" s="248" t="s">
        <v>1367</v>
      </c>
      <c r="F142" s="248" t="s">
        <v>1364</v>
      </c>
      <c r="G142" s="248" t="s">
        <v>1374</v>
      </c>
      <c r="H142" s="248">
        <v>51</v>
      </c>
      <c r="I142" s="228">
        <v>95.37</v>
      </c>
      <c r="J142" s="228">
        <f t="shared" si="1"/>
        <v>4863.87</v>
      </c>
      <c r="K142" s="49"/>
    </row>
    <row r="143" spans="1:11">
      <c r="A143" s="49"/>
      <c r="B143" s="253">
        <v>43101</v>
      </c>
      <c r="C143" s="248" t="s">
        <v>370</v>
      </c>
      <c r="D143" s="248" t="s">
        <v>1359</v>
      </c>
      <c r="E143" s="248" t="s">
        <v>1360</v>
      </c>
      <c r="F143" s="248" t="s">
        <v>264</v>
      </c>
      <c r="G143" s="248" t="s">
        <v>1358</v>
      </c>
      <c r="H143" s="248">
        <v>245</v>
      </c>
      <c r="I143" s="228">
        <v>458.15</v>
      </c>
      <c r="J143" s="228">
        <f t="shared" si="1"/>
        <v>112246.75</v>
      </c>
      <c r="K143" s="49"/>
    </row>
    <row r="144" spans="1:11">
      <c r="A144" s="49"/>
      <c r="B144" s="253">
        <v>43101</v>
      </c>
      <c r="C144" s="248" t="s">
        <v>370</v>
      </c>
      <c r="D144" s="248" t="s">
        <v>1353</v>
      </c>
      <c r="E144" s="248" t="s">
        <v>1354</v>
      </c>
      <c r="F144" s="248" t="s">
        <v>1364</v>
      </c>
      <c r="G144" s="248" t="s">
        <v>1375</v>
      </c>
      <c r="H144" s="248">
        <v>22</v>
      </c>
      <c r="I144" s="228">
        <v>49.94</v>
      </c>
      <c r="J144" s="228">
        <f t="shared" ref="J144:J207" si="2">H144*I144</f>
        <v>1098.6799999999998</v>
      </c>
      <c r="K144" s="49"/>
    </row>
    <row r="145" spans="1:11">
      <c r="A145" s="49"/>
      <c r="B145" s="253">
        <v>43102</v>
      </c>
      <c r="C145" s="248" t="s">
        <v>372</v>
      </c>
      <c r="D145" s="248" t="s">
        <v>1366</v>
      </c>
      <c r="E145" s="248" t="s">
        <v>1367</v>
      </c>
      <c r="F145" s="248" t="s">
        <v>1364</v>
      </c>
      <c r="G145" s="248" t="s">
        <v>1375</v>
      </c>
      <c r="H145" s="248">
        <v>26</v>
      </c>
      <c r="I145" s="228">
        <v>59.02</v>
      </c>
      <c r="J145" s="228">
        <f t="shared" si="2"/>
        <v>1534.52</v>
      </c>
      <c r="K145" s="49"/>
    </row>
    <row r="146" spans="1:11">
      <c r="A146" s="49"/>
      <c r="B146" s="253">
        <v>43102</v>
      </c>
      <c r="C146" s="248" t="s">
        <v>372</v>
      </c>
      <c r="D146" s="248" t="s">
        <v>1366</v>
      </c>
      <c r="E146" s="248" t="s">
        <v>1367</v>
      </c>
      <c r="F146" s="248" t="s">
        <v>1355</v>
      </c>
      <c r="G146" s="248" t="s">
        <v>1356</v>
      </c>
      <c r="H146" s="248">
        <v>47</v>
      </c>
      <c r="I146" s="228">
        <v>78.959999999999994</v>
      </c>
      <c r="J146" s="228">
        <f t="shared" si="2"/>
        <v>3711.12</v>
      </c>
      <c r="K146" s="49"/>
    </row>
    <row r="147" spans="1:11">
      <c r="A147" s="49"/>
      <c r="B147" s="253">
        <v>43102</v>
      </c>
      <c r="C147" s="248" t="s">
        <v>370</v>
      </c>
      <c r="D147" s="248" t="s">
        <v>1359</v>
      </c>
      <c r="E147" s="248" t="s">
        <v>1360</v>
      </c>
      <c r="F147" s="248" t="s">
        <v>1364</v>
      </c>
      <c r="G147" s="248" t="s">
        <v>1365</v>
      </c>
      <c r="H147" s="248">
        <v>156</v>
      </c>
      <c r="I147" s="228">
        <v>276.12</v>
      </c>
      <c r="J147" s="228">
        <f t="shared" si="2"/>
        <v>43074.720000000001</v>
      </c>
      <c r="K147" s="49"/>
    </row>
    <row r="148" spans="1:11">
      <c r="A148" s="49"/>
      <c r="B148" s="253">
        <v>43102</v>
      </c>
      <c r="C148" s="248" t="s">
        <v>370</v>
      </c>
      <c r="D148" s="248" t="s">
        <v>1359</v>
      </c>
      <c r="E148" s="248" t="s">
        <v>1360</v>
      </c>
      <c r="F148" s="248" t="s">
        <v>1370</v>
      </c>
      <c r="G148" s="248" t="s">
        <v>1376</v>
      </c>
      <c r="H148" s="248">
        <v>38</v>
      </c>
      <c r="I148" s="228">
        <v>83.22</v>
      </c>
      <c r="J148" s="228">
        <f t="shared" si="2"/>
        <v>3162.36</v>
      </c>
      <c r="K148" s="49"/>
    </row>
    <row r="149" spans="1:11">
      <c r="A149" s="49"/>
      <c r="B149" s="253">
        <v>43103</v>
      </c>
      <c r="C149" s="248" t="s">
        <v>372</v>
      </c>
      <c r="D149" s="248" t="s">
        <v>1366</v>
      </c>
      <c r="E149" s="248" t="s">
        <v>1367</v>
      </c>
      <c r="F149" s="248" t="s">
        <v>1364</v>
      </c>
      <c r="G149" s="248" t="s">
        <v>1365</v>
      </c>
      <c r="H149" s="248">
        <v>72</v>
      </c>
      <c r="I149" s="228">
        <v>127.44</v>
      </c>
      <c r="J149" s="228">
        <f t="shared" si="2"/>
        <v>9175.68</v>
      </c>
      <c r="K149" s="49"/>
    </row>
    <row r="150" spans="1:11">
      <c r="A150" s="49"/>
      <c r="B150" s="253">
        <v>43103</v>
      </c>
      <c r="C150" s="248" t="s">
        <v>370</v>
      </c>
      <c r="D150" s="248" t="s">
        <v>1359</v>
      </c>
      <c r="E150" s="248" t="s">
        <v>1360</v>
      </c>
      <c r="F150" s="248" t="s">
        <v>1355</v>
      </c>
      <c r="G150" s="248" t="s">
        <v>1356</v>
      </c>
      <c r="H150" s="248">
        <v>75</v>
      </c>
      <c r="I150" s="228">
        <v>126</v>
      </c>
      <c r="J150" s="228">
        <f t="shared" si="2"/>
        <v>9450</v>
      </c>
      <c r="K150" s="49"/>
    </row>
    <row r="151" spans="1:11">
      <c r="A151" s="49"/>
      <c r="B151" s="253">
        <v>43103</v>
      </c>
      <c r="C151" s="248" t="s">
        <v>372</v>
      </c>
      <c r="D151" s="248" t="s">
        <v>1368</v>
      </c>
      <c r="E151" s="248" t="s">
        <v>1369</v>
      </c>
      <c r="F151" s="248" t="s">
        <v>1364</v>
      </c>
      <c r="G151" s="248" t="s">
        <v>1374</v>
      </c>
      <c r="H151" s="248">
        <v>29</v>
      </c>
      <c r="I151" s="228">
        <v>54.23</v>
      </c>
      <c r="J151" s="228">
        <f t="shared" si="2"/>
        <v>1572.6699999999998</v>
      </c>
      <c r="K151" s="49"/>
    </row>
    <row r="152" spans="1:11">
      <c r="A152" s="49"/>
      <c r="B152" s="253">
        <v>43103</v>
      </c>
      <c r="C152" s="248" t="s">
        <v>370</v>
      </c>
      <c r="D152" s="248" t="s">
        <v>1362</v>
      </c>
      <c r="E152" s="248" t="s">
        <v>1363</v>
      </c>
      <c r="F152" s="248" t="s">
        <v>1364</v>
      </c>
      <c r="G152" s="248" t="s">
        <v>1374</v>
      </c>
      <c r="H152" s="248">
        <v>33</v>
      </c>
      <c r="I152" s="228">
        <v>61.71</v>
      </c>
      <c r="J152" s="228">
        <f t="shared" si="2"/>
        <v>2036.43</v>
      </c>
      <c r="K152" s="49"/>
    </row>
    <row r="153" spans="1:11">
      <c r="A153" s="49"/>
      <c r="B153" s="253">
        <v>43135</v>
      </c>
      <c r="C153" s="248" t="s">
        <v>370</v>
      </c>
      <c r="D153" s="248" t="s">
        <v>1362</v>
      </c>
      <c r="E153" s="248" t="s">
        <v>1363</v>
      </c>
      <c r="F153" s="248" t="s">
        <v>1364</v>
      </c>
      <c r="G153" s="248" t="s">
        <v>1365</v>
      </c>
      <c r="H153" s="248">
        <v>106</v>
      </c>
      <c r="I153" s="228">
        <v>187.62</v>
      </c>
      <c r="J153" s="228">
        <f t="shared" si="2"/>
        <v>19887.72</v>
      </c>
      <c r="K153" s="49"/>
    </row>
    <row r="154" spans="1:11">
      <c r="A154" s="49"/>
      <c r="B154" s="253">
        <v>43135</v>
      </c>
      <c r="C154" s="248" t="s">
        <v>372</v>
      </c>
      <c r="D154" s="248" t="s">
        <v>1368</v>
      </c>
      <c r="E154" s="248" t="s">
        <v>1369</v>
      </c>
      <c r="F154" s="248" t="s">
        <v>1364</v>
      </c>
      <c r="G154" s="248" t="s">
        <v>1365</v>
      </c>
      <c r="H154" s="248">
        <v>24</v>
      </c>
      <c r="I154" s="228">
        <v>42.48</v>
      </c>
      <c r="J154" s="228">
        <f t="shared" si="2"/>
        <v>1019.52</v>
      </c>
      <c r="K154" s="49"/>
    </row>
    <row r="155" spans="1:11">
      <c r="A155" s="49"/>
      <c r="B155" s="253">
        <v>43135</v>
      </c>
      <c r="C155" s="248" t="s">
        <v>372</v>
      </c>
      <c r="D155" s="248" t="s">
        <v>1368</v>
      </c>
      <c r="E155" s="248" t="s">
        <v>1369</v>
      </c>
      <c r="F155" s="248" t="s">
        <v>1364</v>
      </c>
      <c r="G155" s="248" t="s">
        <v>1365</v>
      </c>
      <c r="H155" s="248">
        <v>22</v>
      </c>
      <c r="I155" s="228">
        <v>38.94</v>
      </c>
      <c r="J155" s="228">
        <f t="shared" si="2"/>
        <v>856.68</v>
      </c>
      <c r="K155" s="49"/>
    </row>
    <row r="156" spans="1:11">
      <c r="A156" s="49"/>
      <c r="B156" s="253">
        <v>43135</v>
      </c>
      <c r="C156" s="248" t="s">
        <v>372</v>
      </c>
      <c r="D156" s="248" t="s">
        <v>1366</v>
      </c>
      <c r="E156" s="248" t="s">
        <v>1367</v>
      </c>
      <c r="F156" s="248" t="s">
        <v>1370</v>
      </c>
      <c r="G156" s="248" t="s">
        <v>1376</v>
      </c>
      <c r="H156" s="248">
        <v>21</v>
      </c>
      <c r="I156" s="228">
        <v>45.99</v>
      </c>
      <c r="J156" s="228">
        <f t="shared" si="2"/>
        <v>965.79000000000008</v>
      </c>
      <c r="K156" s="49"/>
    </row>
    <row r="157" spans="1:11">
      <c r="A157" s="49"/>
      <c r="B157" s="253">
        <v>43135</v>
      </c>
      <c r="C157" s="248" t="s">
        <v>370</v>
      </c>
      <c r="D157" s="248" t="s">
        <v>1353</v>
      </c>
      <c r="E157" s="248" t="s">
        <v>1354</v>
      </c>
      <c r="F157" s="248" t="s">
        <v>264</v>
      </c>
      <c r="G157" s="248" t="s">
        <v>1373</v>
      </c>
      <c r="H157" s="248">
        <v>35</v>
      </c>
      <c r="I157" s="228">
        <v>76.3</v>
      </c>
      <c r="J157" s="228">
        <f t="shared" si="2"/>
        <v>2670.5</v>
      </c>
      <c r="K157" s="49"/>
    </row>
    <row r="158" spans="1:11">
      <c r="A158" s="49"/>
      <c r="B158" s="253">
        <v>43135</v>
      </c>
      <c r="C158" s="248" t="s">
        <v>372</v>
      </c>
      <c r="D158" s="248" t="s">
        <v>1368</v>
      </c>
      <c r="E158" s="248" t="s">
        <v>1369</v>
      </c>
      <c r="F158" s="248" t="s">
        <v>1370</v>
      </c>
      <c r="G158" s="248" t="s">
        <v>1371</v>
      </c>
      <c r="H158" s="248">
        <v>27</v>
      </c>
      <c r="I158" s="228">
        <v>94.23</v>
      </c>
      <c r="J158" s="228">
        <f t="shared" si="2"/>
        <v>2544.21</v>
      </c>
      <c r="K158" s="49"/>
    </row>
    <row r="159" spans="1:11">
      <c r="A159" s="49"/>
      <c r="B159" s="253">
        <v>43135</v>
      </c>
      <c r="C159" s="248" t="s">
        <v>370</v>
      </c>
      <c r="D159" s="248" t="s">
        <v>1362</v>
      </c>
      <c r="E159" s="248" t="s">
        <v>1363</v>
      </c>
      <c r="F159" s="248" t="s">
        <v>1355</v>
      </c>
      <c r="G159" s="248" t="s">
        <v>1356</v>
      </c>
      <c r="H159" s="248">
        <v>34</v>
      </c>
      <c r="I159" s="228">
        <v>57.12</v>
      </c>
      <c r="J159" s="228">
        <f t="shared" si="2"/>
        <v>1942.08</v>
      </c>
      <c r="K159" s="49"/>
    </row>
    <row r="160" spans="1:11">
      <c r="A160" s="49"/>
      <c r="B160" s="253">
        <v>43135</v>
      </c>
      <c r="C160" s="248" t="s">
        <v>370</v>
      </c>
      <c r="D160" s="248" t="s">
        <v>1362</v>
      </c>
      <c r="E160" s="248" t="s">
        <v>1363</v>
      </c>
      <c r="F160" s="248" t="s">
        <v>264</v>
      </c>
      <c r="G160" s="248" t="s">
        <v>1373</v>
      </c>
      <c r="H160" s="248">
        <v>25</v>
      </c>
      <c r="I160" s="228">
        <v>54.5</v>
      </c>
      <c r="J160" s="228">
        <f t="shared" si="2"/>
        <v>1362.5</v>
      </c>
      <c r="K160" s="49"/>
    </row>
    <row r="161" spans="1:11">
      <c r="A161" s="49"/>
      <c r="B161" s="253">
        <v>43135</v>
      </c>
      <c r="C161" s="248" t="s">
        <v>372</v>
      </c>
      <c r="D161" s="248" t="s">
        <v>1366</v>
      </c>
      <c r="E161" s="248" t="s">
        <v>1367</v>
      </c>
      <c r="F161" s="248" t="s">
        <v>1364</v>
      </c>
      <c r="G161" s="248" t="s">
        <v>1365</v>
      </c>
      <c r="H161" s="248">
        <v>106</v>
      </c>
      <c r="I161" s="228">
        <v>187.62</v>
      </c>
      <c r="J161" s="228">
        <f t="shared" si="2"/>
        <v>19887.72</v>
      </c>
      <c r="K161" s="49"/>
    </row>
    <row r="162" spans="1:11">
      <c r="A162" s="49"/>
      <c r="B162" s="253">
        <v>43135</v>
      </c>
      <c r="C162" s="248" t="s">
        <v>372</v>
      </c>
      <c r="D162" s="248" t="s">
        <v>1366</v>
      </c>
      <c r="E162" s="248" t="s">
        <v>1367</v>
      </c>
      <c r="F162" s="248" t="s">
        <v>264</v>
      </c>
      <c r="G162" s="248" t="s">
        <v>1373</v>
      </c>
      <c r="H162" s="248">
        <v>36</v>
      </c>
      <c r="I162" s="228">
        <v>78.48</v>
      </c>
      <c r="J162" s="228">
        <f t="shared" si="2"/>
        <v>2825.28</v>
      </c>
      <c r="K162" s="49"/>
    </row>
    <row r="163" spans="1:11">
      <c r="A163" s="49"/>
      <c r="B163" s="253">
        <v>43135</v>
      </c>
      <c r="C163" s="248" t="s">
        <v>370</v>
      </c>
      <c r="D163" s="248" t="s">
        <v>1359</v>
      </c>
      <c r="E163" s="248" t="s">
        <v>1360</v>
      </c>
      <c r="F163" s="248" t="s">
        <v>264</v>
      </c>
      <c r="G163" s="248" t="s">
        <v>1361</v>
      </c>
      <c r="H163" s="248">
        <v>145</v>
      </c>
      <c r="I163" s="228">
        <v>411.8</v>
      </c>
      <c r="J163" s="228">
        <f t="shared" si="2"/>
        <v>59711</v>
      </c>
      <c r="K163" s="49"/>
    </row>
    <row r="164" spans="1:11">
      <c r="A164" s="49"/>
      <c r="B164" s="253">
        <v>43135</v>
      </c>
      <c r="C164" s="248" t="s">
        <v>370</v>
      </c>
      <c r="D164" s="248" t="s">
        <v>1353</v>
      </c>
      <c r="E164" s="248" t="s">
        <v>1354</v>
      </c>
      <c r="F164" s="248" t="s">
        <v>264</v>
      </c>
      <c r="G164" s="248" t="s">
        <v>1373</v>
      </c>
      <c r="H164" s="248">
        <v>107</v>
      </c>
      <c r="I164" s="228">
        <v>233.26</v>
      </c>
      <c r="J164" s="228">
        <f t="shared" si="2"/>
        <v>24958.82</v>
      </c>
      <c r="K164" s="49"/>
    </row>
    <row r="165" spans="1:11">
      <c r="A165" s="49"/>
      <c r="B165" s="253">
        <v>43135</v>
      </c>
      <c r="C165" s="248" t="s">
        <v>370</v>
      </c>
      <c r="D165" s="248" t="s">
        <v>1353</v>
      </c>
      <c r="E165" s="248" t="s">
        <v>1357</v>
      </c>
      <c r="F165" s="248" t="s">
        <v>1364</v>
      </c>
      <c r="G165" s="248" t="s">
        <v>1374</v>
      </c>
      <c r="H165" s="248">
        <v>22</v>
      </c>
      <c r="I165" s="228">
        <v>41.14</v>
      </c>
      <c r="J165" s="228">
        <f t="shared" si="2"/>
        <v>905.08</v>
      </c>
      <c r="K165" s="49"/>
    </row>
    <row r="166" spans="1:11">
      <c r="A166" s="49"/>
      <c r="B166" s="253">
        <v>43135</v>
      </c>
      <c r="C166" s="248" t="s">
        <v>372</v>
      </c>
      <c r="D166" s="248" t="s">
        <v>1366</v>
      </c>
      <c r="E166" s="248" t="s">
        <v>1367</v>
      </c>
      <c r="F166" s="248" t="s">
        <v>1364</v>
      </c>
      <c r="G166" s="248" t="s">
        <v>1365</v>
      </c>
      <c r="H166" s="248">
        <v>53</v>
      </c>
      <c r="I166" s="228">
        <v>93.81</v>
      </c>
      <c r="J166" s="228">
        <f t="shared" si="2"/>
        <v>4971.93</v>
      </c>
      <c r="K166" s="49"/>
    </row>
    <row r="167" spans="1:11">
      <c r="A167" s="49"/>
      <c r="B167" s="253">
        <v>43168</v>
      </c>
      <c r="C167" s="248" t="s">
        <v>372</v>
      </c>
      <c r="D167" s="248" t="s">
        <v>1368</v>
      </c>
      <c r="E167" s="248" t="s">
        <v>1369</v>
      </c>
      <c r="F167" s="248" t="s">
        <v>264</v>
      </c>
      <c r="G167" s="248" t="s">
        <v>1361</v>
      </c>
      <c r="H167" s="248">
        <v>58</v>
      </c>
      <c r="I167" s="228">
        <v>164.72</v>
      </c>
      <c r="J167" s="228">
        <f t="shared" si="2"/>
        <v>9553.76</v>
      </c>
      <c r="K167" s="49"/>
    </row>
    <row r="168" spans="1:11">
      <c r="A168" s="49"/>
      <c r="B168" s="253">
        <v>43168</v>
      </c>
      <c r="C168" s="248" t="s">
        <v>370</v>
      </c>
      <c r="D168" s="248" t="s">
        <v>1353</v>
      </c>
      <c r="E168" s="248" t="s">
        <v>1357</v>
      </c>
      <c r="F168" s="248" t="s">
        <v>1370</v>
      </c>
      <c r="G168" s="248" t="s">
        <v>1371</v>
      </c>
      <c r="H168" s="248">
        <v>24</v>
      </c>
      <c r="I168" s="228">
        <v>83.76</v>
      </c>
      <c r="J168" s="228">
        <f t="shared" si="2"/>
        <v>2010.2400000000002</v>
      </c>
      <c r="K168" s="49"/>
    </row>
    <row r="169" spans="1:11">
      <c r="A169" s="49"/>
      <c r="B169" s="253">
        <v>43168</v>
      </c>
      <c r="C169" s="248" t="s">
        <v>370</v>
      </c>
      <c r="D169" s="248" t="s">
        <v>1359</v>
      </c>
      <c r="E169" s="248" t="s">
        <v>1360</v>
      </c>
      <c r="F169" s="248" t="s">
        <v>264</v>
      </c>
      <c r="G169" s="248" t="s">
        <v>1373</v>
      </c>
      <c r="H169" s="248">
        <v>32</v>
      </c>
      <c r="I169" s="228">
        <v>69.760000000000005</v>
      </c>
      <c r="J169" s="228">
        <f t="shared" si="2"/>
        <v>2232.3200000000002</v>
      </c>
      <c r="K169" s="49"/>
    </row>
    <row r="170" spans="1:11">
      <c r="A170" s="49"/>
      <c r="B170" s="253">
        <v>43168</v>
      </c>
      <c r="C170" s="248" t="s">
        <v>370</v>
      </c>
      <c r="D170" s="248" t="s">
        <v>1359</v>
      </c>
      <c r="E170" s="248" t="s">
        <v>1360</v>
      </c>
      <c r="F170" s="248" t="s">
        <v>264</v>
      </c>
      <c r="G170" s="248" t="s">
        <v>1373</v>
      </c>
      <c r="H170" s="248">
        <v>32</v>
      </c>
      <c r="I170" s="228">
        <v>69.760000000000005</v>
      </c>
      <c r="J170" s="228">
        <f t="shared" si="2"/>
        <v>2232.3200000000002</v>
      </c>
      <c r="K170" s="49"/>
    </row>
    <row r="171" spans="1:11">
      <c r="A171" s="49"/>
      <c r="B171" s="253">
        <v>43168</v>
      </c>
      <c r="C171" s="248" t="s">
        <v>370</v>
      </c>
      <c r="D171" s="248" t="s">
        <v>1353</v>
      </c>
      <c r="E171" s="248" t="s">
        <v>1354</v>
      </c>
      <c r="F171" s="248" t="s">
        <v>1364</v>
      </c>
      <c r="G171" s="248" t="s">
        <v>1374</v>
      </c>
      <c r="H171" s="248">
        <v>175</v>
      </c>
      <c r="I171" s="228">
        <v>327.25</v>
      </c>
      <c r="J171" s="228">
        <f t="shared" si="2"/>
        <v>57268.75</v>
      </c>
      <c r="K171" s="49"/>
    </row>
    <row r="172" spans="1:11">
      <c r="A172" s="49"/>
      <c r="B172" s="253">
        <v>43168</v>
      </c>
      <c r="C172" s="248" t="s">
        <v>372</v>
      </c>
      <c r="D172" s="248" t="s">
        <v>1366</v>
      </c>
      <c r="E172" s="248" t="s">
        <v>1367</v>
      </c>
      <c r="F172" s="248" t="s">
        <v>264</v>
      </c>
      <c r="G172" s="248" t="s">
        <v>1373</v>
      </c>
      <c r="H172" s="248">
        <v>28</v>
      </c>
      <c r="I172" s="228">
        <v>61.04</v>
      </c>
      <c r="J172" s="228">
        <f t="shared" si="2"/>
        <v>1709.12</v>
      </c>
      <c r="K172" s="49"/>
    </row>
    <row r="173" spans="1:11">
      <c r="A173" s="49"/>
      <c r="B173" s="253">
        <v>43168</v>
      </c>
      <c r="C173" s="248" t="s">
        <v>370</v>
      </c>
      <c r="D173" s="248" t="s">
        <v>1359</v>
      </c>
      <c r="E173" s="248" t="s">
        <v>1360</v>
      </c>
      <c r="F173" s="248" t="s">
        <v>1355</v>
      </c>
      <c r="G173" s="248" t="s">
        <v>1356</v>
      </c>
      <c r="H173" s="248">
        <v>142</v>
      </c>
      <c r="I173" s="228">
        <v>238.56</v>
      </c>
      <c r="J173" s="228">
        <f t="shared" si="2"/>
        <v>33875.519999999997</v>
      </c>
      <c r="K173" s="49"/>
    </row>
    <row r="174" spans="1:11">
      <c r="A174" s="49"/>
      <c r="B174" s="253">
        <v>43168</v>
      </c>
      <c r="C174" s="248" t="s">
        <v>372</v>
      </c>
      <c r="D174" s="248" t="s">
        <v>1366</v>
      </c>
      <c r="E174" s="248" t="s">
        <v>1367</v>
      </c>
      <c r="F174" s="248" t="s">
        <v>1370</v>
      </c>
      <c r="G174" s="248" t="s">
        <v>1377</v>
      </c>
      <c r="H174" s="248">
        <v>23</v>
      </c>
      <c r="I174" s="228">
        <v>58.140000000000008</v>
      </c>
      <c r="J174" s="228">
        <f t="shared" si="2"/>
        <v>1337.2200000000003</v>
      </c>
      <c r="K174" s="49"/>
    </row>
    <row r="175" spans="1:11">
      <c r="A175" s="49"/>
      <c r="B175" s="253">
        <v>43168</v>
      </c>
      <c r="C175" s="248" t="s">
        <v>372</v>
      </c>
      <c r="D175" s="248" t="s">
        <v>1366</v>
      </c>
      <c r="E175" s="248" t="s">
        <v>1367</v>
      </c>
      <c r="F175" s="248" t="s">
        <v>264</v>
      </c>
      <c r="G175" s="248" t="s">
        <v>1373</v>
      </c>
      <c r="H175" s="248">
        <v>26</v>
      </c>
      <c r="I175" s="228">
        <v>56.68</v>
      </c>
      <c r="J175" s="228">
        <f t="shared" si="2"/>
        <v>1473.68</v>
      </c>
      <c r="K175" s="49"/>
    </row>
    <row r="176" spans="1:11">
      <c r="A176" s="49"/>
      <c r="B176" s="253">
        <v>43168</v>
      </c>
      <c r="C176" s="248" t="s">
        <v>370</v>
      </c>
      <c r="D176" s="248" t="s">
        <v>1353</v>
      </c>
      <c r="E176" s="248" t="s">
        <v>1357</v>
      </c>
      <c r="F176" s="248" t="s">
        <v>1370</v>
      </c>
      <c r="G176" s="248" t="s">
        <v>1371</v>
      </c>
      <c r="H176" s="248">
        <v>37</v>
      </c>
      <c r="I176" s="228">
        <v>129.13</v>
      </c>
      <c r="J176" s="228">
        <f t="shared" si="2"/>
        <v>4777.8099999999995</v>
      </c>
      <c r="K176" s="49"/>
    </row>
    <row r="177" spans="1:11">
      <c r="A177" s="49"/>
      <c r="B177" s="253">
        <v>43168</v>
      </c>
      <c r="C177" s="248" t="s">
        <v>372</v>
      </c>
      <c r="D177" s="248" t="s">
        <v>1366</v>
      </c>
      <c r="E177" s="248" t="s">
        <v>1367</v>
      </c>
      <c r="F177" s="248" t="s">
        <v>264</v>
      </c>
      <c r="G177" s="248" t="s">
        <v>1358</v>
      </c>
      <c r="H177" s="248">
        <v>53</v>
      </c>
      <c r="I177" s="228">
        <v>99.11</v>
      </c>
      <c r="J177" s="228">
        <f t="shared" si="2"/>
        <v>5252.83</v>
      </c>
      <c r="K177" s="49"/>
    </row>
    <row r="178" spans="1:11">
      <c r="A178" s="49"/>
      <c r="B178" s="253">
        <v>43168</v>
      </c>
      <c r="C178" s="248" t="s">
        <v>372</v>
      </c>
      <c r="D178" s="248" t="s">
        <v>1366</v>
      </c>
      <c r="E178" s="248" t="s">
        <v>1367</v>
      </c>
      <c r="F178" s="248" t="s">
        <v>1355</v>
      </c>
      <c r="G178" s="248" t="s">
        <v>1356</v>
      </c>
      <c r="H178" s="248">
        <v>31</v>
      </c>
      <c r="I178" s="228">
        <v>52.08</v>
      </c>
      <c r="J178" s="228">
        <f t="shared" si="2"/>
        <v>1614.48</v>
      </c>
      <c r="K178" s="49"/>
    </row>
    <row r="179" spans="1:11">
      <c r="A179" s="49"/>
      <c r="B179" s="253">
        <v>43168</v>
      </c>
      <c r="C179" s="248" t="s">
        <v>372</v>
      </c>
      <c r="D179" s="248" t="s">
        <v>1368</v>
      </c>
      <c r="E179" s="248" t="s">
        <v>1369</v>
      </c>
      <c r="F179" s="248" t="s">
        <v>1364</v>
      </c>
      <c r="G179" s="248" t="s">
        <v>1365</v>
      </c>
      <c r="H179" s="248">
        <v>32</v>
      </c>
      <c r="I179" s="228">
        <v>56.64</v>
      </c>
      <c r="J179" s="228">
        <f t="shared" si="2"/>
        <v>1812.48</v>
      </c>
      <c r="K179" s="49"/>
    </row>
    <row r="180" spans="1:11">
      <c r="A180" s="49"/>
      <c r="B180" s="253">
        <v>43168</v>
      </c>
      <c r="C180" s="248" t="s">
        <v>372</v>
      </c>
      <c r="D180" s="248" t="s">
        <v>1366</v>
      </c>
      <c r="E180" s="248" t="s">
        <v>1367</v>
      </c>
      <c r="F180" s="248" t="s">
        <v>264</v>
      </c>
      <c r="G180" s="248" t="s">
        <v>1361</v>
      </c>
      <c r="H180" s="248">
        <v>44</v>
      </c>
      <c r="I180" s="228">
        <v>124.96</v>
      </c>
      <c r="J180" s="228">
        <f t="shared" si="2"/>
        <v>5498.24</v>
      </c>
      <c r="K180" s="49"/>
    </row>
    <row r="181" spans="1:11">
      <c r="A181" s="49"/>
      <c r="B181" s="253">
        <v>43168</v>
      </c>
      <c r="C181" s="248" t="s">
        <v>370</v>
      </c>
      <c r="D181" s="248" t="s">
        <v>1362</v>
      </c>
      <c r="E181" s="248" t="s">
        <v>1363</v>
      </c>
      <c r="F181" s="248" t="s">
        <v>1364</v>
      </c>
      <c r="G181" s="248" t="s">
        <v>1365</v>
      </c>
      <c r="H181" s="248">
        <v>93</v>
      </c>
      <c r="I181" s="228">
        <v>164.61</v>
      </c>
      <c r="J181" s="228">
        <f t="shared" si="2"/>
        <v>15308.730000000001</v>
      </c>
      <c r="K181" s="49"/>
    </row>
    <row r="182" spans="1:11">
      <c r="A182" s="49"/>
      <c r="B182" s="253">
        <v>43168</v>
      </c>
      <c r="C182" s="248" t="s">
        <v>370</v>
      </c>
      <c r="D182" s="248" t="s">
        <v>1362</v>
      </c>
      <c r="E182" s="248" t="s">
        <v>1363</v>
      </c>
      <c r="F182" s="248" t="s">
        <v>264</v>
      </c>
      <c r="G182" s="248" t="s">
        <v>1358</v>
      </c>
      <c r="H182" s="248">
        <v>66</v>
      </c>
      <c r="I182" s="228">
        <v>123.42</v>
      </c>
      <c r="J182" s="228">
        <f t="shared" si="2"/>
        <v>8145.72</v>
      </c>
      <c r="K182" s="49"/>
    </row>
    <row r="183" spans="1:11">
      <c r="A183" s="49"/>
      <c r="B183" s="253">
        <v>43205</v>
      </c>
      <c r="C183" s="248" t="s">
        <v>372</v>
      </c>
      <c r="D183" s="248" t="s">
        <v>1366</v>
      </c>
      <c r="E183" s="248" t="s">
        <v>1367</v>
      </c>
      <c r="F183" s="248" t="s">
        <v>1370</v>
      </c>
      <c r="G183" s="248" t="s">
        <v>1371</v>
      </c>
      <c r="H183" s="248">
        <v>69</v>
      </c>
      <c r="I183" s="228">
        <v>240.81</v>
      </c>
      <c r="J183" s="228">
        <f t="shared" si="2"/>
        <v>16615.89</v>
      </c>
      <c r="K183" s="49"/>
    </row>
    <row r="184" spans="1:11">
      <c r="A184" s="49"/>
      <c r="B184" s="253">
        <v>43205</v>
      </c>
      <c r="C184" s="248" t="s">
        <v>370</v>
      </c>
      <c r="D184" s="248" t="s">
        <v>1359</v>
      </c>
      <c r="E184" s="248" t="s">
        <v>1360</v>
      </c>
      <c r="F184" s="248" t="s">
        <v>1364</v>
      </c>
      <c r="G184" s="248" t="s">
        <v>1374</v>
      </c>
      <c r="H184" s="248">
        <v>44</v>
      </c>
      <c r="I184" s="228">
        <v>82.28</v>
      </c>
      <c r="J184" s="228">
        <f t="shared" si="2"/>
        <v>3620.32</v>
      </c>
      <c r="K184" s="49"/>
    </row>
    <row r="185" spans="1:11">
      <c r="A185" s="49"/>
      <c r="B185" s="253">
        <v>43205</v>
      </c>
      <c r="C185" s="248" t="s">
        <v>370</v>
      </c>
      <c r="D185" s="248" t="s">
        <v>1359</v>
      </c>
      <c r="E185" s="248" t="s">
        <v>1360</v>
      </c>
      <c r="F185" s="248" t="s">
        <v>1370</v>
      </c>
      <c r="G185" s="248" t="s">
        <v>1371</v>
      </c>
      <c r="H185" s="248">
        <v>87</v>
      </c>
      <c r="I185" s="228">
        <v>303.63</v>
      </c>
      <c r="J185" s="228">
        <f t="shared" si="2"/>
        <v>26415.81</v>
      </c>
      <c r="K185" s="49"/>
    </row>
    <row r="186" spans="1:11">
      <c r="A186" s="49"/>
      <c r="B186" s="253">
        <v>43205</v>
      </c>
      <c r="C186" s="248" t="s">
        <v>372</v>
      </c>
      <c r="D186" s="248" t="s">
        <v>1366</v>
      </c>
      <c r="E186" s="248" t="s">
        <v>1367</v>
      </c>
      <c r="F186" s="248" t="s">
        <v>264</v>
      </c>
      <c r="G186" s="248" t="s">
        <v>1373</v>
      </c>
      <c r="H186" s="248">
        <v>49</v>
      </c>
      <c r="I186" s="228">
        <v>106.82</v>
      </c>
      <c r="J186" s="228">
        <f t="shared" si="2"/>
        <v>5234.1799999999994</v>
      </c>
      <c r="K186" s="49"/>
    </row>
    <row r="187" spans="1:11">
      <c r="A187" s="49"/>
      <c r="B187" s="253">
        <v>43205</v>
      </c>
      <c r="C187" s="248" t="s">
        <v>372</v>
      </c>
      <c r="D187" s="248" t="s">
        <v>1368</v>
      </c>
      <c r="E187" s="248" t="s">
        <v>1369</v>
      </c>
      <c r="F187" s="248" t="s">
        <v>1364</v>
      </c>
      <c r="G187" s="248" t="s">
        <v>1374</v>
      </c>
      <c r="H187" s="248">
        <v>61</v>
      </c>
      <c r="I187" s="228">
        <v>114.07</v>
      </c>
      <c r="J187" s="228">
        <f t="shared" si="2"/>
        <v>6958.2699999999995</v>
      </c>
      <c r="K187" s="49"/>
    </row>
    <row r="188" spans="1:11">
      <c r="A188" s="49"/>
      <c r="B188" s="253">
        <v>43205</v>
      </c>
      <c r="C188" s="248" t="s">
        <v>372</v>
      </c>
      <c r="D188" s="248" t="s">
        <v>1366</v>
      </c>
      <c r="E188" s="248" t="s">
        <v>1367</v>
      </c>
      <c r="F188" s="248" t="s">
        <v>1364</v>
      </c>
      <c r="G188" s="248" t="s">
        <v>1365</v>
      </c>
      <c r="H188" s="248">
        <v>77</v>
      </c>
      <c r="I188" s="228">
        <v>136.29</v>
      </c>
      <c r="J188" s="228">
        <f t="shared" si="2"/>
        <v>10494.33</v>
      </c>
      <c r="K188" s="49"/>
    </row>
    <row r="189" spans="1:11">
      <c r="A189" s="49"/>
      <c r="B189" s="253">
        <v>43205</v>
      </c>
      <c r="C189" s="248" t="s">
        <v>370</v>
      </c>
      <c r="D189" s="248" t="s">
        <v>1359</v>
      </c>
      <c r="E189" s="248" t="s">
        <v>1360</v>
      </c>
      <c r="F189" s="248" t="s">
        <v>264</v>
      </c>
      <c r="G189" s="248" t="s">
        <v>1373</v>
      </c>
      <c r="H189" s="248">
        <v>39</v>
      </c>
      <c r="I189" s="228">
        <v>85.02</v>
      </c>
      <c r="J189" s="228">
        <f t="shared" si="2"/>
        <v>3315.7799999999997</v>
      </c>
      <c r="K189" s="49"/>
    </row>
    <row r="190" spans="1:11">
      <c r="A190" s="49"/>
      <c r="B190" s="253">
        <v>43205</v>
      </c>
      <c r="C190" s="248" t="s">
        <v>370</v>
      </c>
      <c r="D190" s="248" t="s">
        <v>1359</v>
      </c>
      <c r="E190" s="248" t="s">
        <v>1360</v>
      </c>
      <c r="F190" s="248" t="s">
        <v>264</v>
      </c>
      <c r="G190" s="248" t="s">
        <v>1358</v>
      </c>
      <c r="H190" s="248">
        <v>70</v>
      </c>
      <c r="I190" s="228">
        <v>130.9</v>
      </c>
      <c r="J190" s="228">
        <f t="shared" si="2"/>
        <v>9163</v>
      </c>
      <c r="K190" s="49"/>
    </row>
    <row r="191" spans="1:11">
      <c r="A191" s="49"/>
      <c r="B191" s="253">
        <v>43205</v>
      </c>
      <c r="C191" s="248" t="s">
        <v>370</v>
      </c>
      <c r="D191" s="248" t="s">
        <v>1359</v>
      </c>
      <c r="E191" s="248" t="s">
        <v>1360</v>
      </c>
      <c r="F191" s="248" t="s">
        <v>264</v>
      </c>
      <c r="G191" s="248" t="s">
        <v>1373</v>
      </c>
      <c r="H191" s="248">
        <v>28</v>
      </c>
      <c r="I191" s="228">
        <v>61.04</v>
      </c>
      <c r="J191" s="228">
        <f t="shared" si="2"/>
        <v>1709.12</v>
      </c>
      <c r="K191" s="49"/>
    </row>
    <row r="192" spans="1:11">
      <c r="A192" s="49"/>
      <c r="B192" s="253">
        <v>43205</v>
      </c>
      <c r="C192" s="248" t="s">
        <v>372</v>
      </c>
      <c r="D192" s="248" t="s">
        <v>1368</v>
      </c>
      <c r="E192" s="248" t="s">
        <v>1369</v>
      </c>
      <c r="F192" s="248" t="s">
        <v>264</v>
      </c>
      <c r="G192" s="248" t="s">
        <v>1358</v>
      </c>
      <c r="H192" s="248">
        <v>24</v>
      </c>
      <c r="I192" s="228">
        <v>44.88</v>
      </c>
      <c r="J192" s="228">
        <f t="shared" si="2"/>
        <v>1077.1200000000001</v>
      </c>
      <c r="K192" s="49"/>
    </row>
    <row r="193" spans="1:11">
      <c r="A193" s="49"/>
      <c r="B193" s="253">
        <v>43205</v>
      </c>
      <c r="C193" s="248" t="s">
        <v>370</v>
      </c>
      <c r="D193" s="248" t="s">
        <v>1359</v>
      </c>
      <c r="E193" s="248" t="s">
        <v>1360</v>
      </c>
      <c r="F193" s="248" t="s">
        <v>1370</v>
      </c>
      <c r="G193" s="248" t="s">
        <v>1371</v>
      </c>
      <c r="H193" s="248">
        <v>25</v>
      </c>
      <c r="I193" s="228">
        <v>69.8</v>
      </c>
      <c r="J193" s="228">
        <f t="shared" si="2"/>
        <v>1745</v>
      </c>
      <c r="K193" s="49"/>
    </row>
    <row r="194" spans="1:11">
      <c r="A194" s="49"/>
      <c r="B194" s="253">
        <v>43205</v>
      </c>
      <c r="C194" s="248" t="s">
        <v>372</v>
      </c>
      <c r="D194" s="248" t="s">
        <v>1366</v>
      </c>
      <c r="E194" s="248" t="s">
        <v>1367</v>
      </c>
      <c r="F194" s="248" t="s">
        <v>1355</v>
      </c>
      <c r="G194" s="248" t="s">
        <v>1356</v>
      </c>
      <c r="H194" s="248">
        <v>21</v>
      </c>
      <c r="I194" s="228">
        <v>35.28</v>
      </c>
      <c r="J194" s="228">
        <f t="shared" si="2"/>
        <v>740.88</v>
      </c>
      <c r="K194" s="49"/>
    </row>
    <row r="195" spans="1:11">
      <c r="A195" s="49"/>
      <c r="B195" s="253">
        <v>43205</v>
      </c>
      <c r="C195" s="248" t="s">
        <v>370</v>
      </c>
      <c r="D195" s="248" t="s">
        <v>1353</v>
      </c>
      <c r="E195" s="248" t="s">
        <v>1354</v>
      </c>
      <c r="F195" s="248" t="s">
        <v>1364</v>
      </c>
      <c r="G195" s="248" t="s">
        <v>1365</v>
      </c>
      <c r="H195" s="248">
        <v>107</v>
      </c>
      <c r="I195" s="228">
        <v>189.39</v>
      </c>
      <c r="J195" s="228">
        <f t="shared" si="2"/>
        <v>20264.73</v>
      </c>
      <c r="K195" s="49"/>
    </row>
    <row r="196" spans="1:11">
      <c r="A196" s="49"/>
      <c r="B196" s="253">
        <v>43205</v>
      </c>
      <c r="C196" s="248" t="s">
        <v>370</v>
      </c>
      <c r="D196" s="248" t="s">
        <v>1359</v>
      </c>
      <c r="E196" s="248" t="s">
        <v>1360</v>
      </c>
      <c r="F196" s="248" t="s">
        <v>1364</v>
      </c>
      <c r="G196" s="248" t="s">
        <v>1365</v>
      </c>
      <c r="H196" s="248">
        <v>49</v>
      </c>
      <c r="I196" s="228">
        <v>86.73</v>
      </c>
      <c r="J196" s="228">
        <f t="shared" si="2"/>
        <v>4249.7700000000004</v>
      </c>
      <c r="K196" s="49"/>
    </row>
    <row r="197" spans="1:11">
      <c r="A197" s="49"/>
      <c r="B197" s="253">
        <v>43241</v>
      </c>
      <c r="C197" s="248" t="s">
        <v>370</v>
      </c>
      <c r="D197" s="248" t="s">
        <v>1353</v>
      </c>
      <c r="E197" s="248" t="s">
        <v>1354</v>
      </c>
      <c r="F197" s="248" t="s">
        <v>1370</v>
      </c>
      <c r="G197" s="248" t="s">
        <v>1376</v>
      </c>
      <c r="H197" s="248">
        <v>55</v>
      </c>
      <c r="I197" s="228">
        <v>120.45</v>
      </c>
      <c r="J197" s="228">
        <f t="shared" si="2"/>
        <v>6624.75</v>
      </c>
      <c r="K197" s="49"/>
    </row>
    <row r="198" spans="1:11">
      <c r="A198" s="49"/>
      <c r="B198" s="253">
        <v>43241</v>
      </c>
      <c r="C198" s="248" t="s">
        <v>370</v>
      </c>
      <c r="D198" s="248" t="s">
        <v>1353</v>
      </c>
      <c r="E198" s="248" t="s">
        <v>1354</v>
      </c>
      <c r="F198" s="248" t="s">
        <v>1364</v>
      </c>
      <c r="G198" s="248" t="s">
        <v>1365</v>
      </c>
      <c r="H198" s="248">
        <v>97</v>
      </c>
      <c r="I198" s="228">
        <v>171.69</v>
      </c>
      <c r="J198" s="228">
        <f t="shared" si="2"/>
        <v>16653.93</v>
      </c>
      <c r="K198" s="49"/>
    </row>
    <row r="199" spans="1:11">
      <c r="A199" s="49"/>
      <c r="B199" s="253">
        <v>43241</v>
      </c>
      <c r="C199" s="248" t="s">
        <v>372</v>
      </c>
      <c r="D199" s="248" t="s">
        <v>1368</v>
      </c>
      <c r="E199" s="248" t="s">
        <v>1369</v>
      </c>
      <c r="F199" s="248" t="s">
        <v>264</v>
      </c>
      <c r="G199" s="248" t="s">
        <v>1373</v>
      </c>
      <c r="H199" s="248">
        <v>25</v>
      </c>
      <c r="I199" s="228">
        <v>54.5</v>
      </c>
      <c r="J199" s="228">
        <f t="shared" si="2"/>
        <v>1362.5</v>
      </c>
      <c r="K199" s="49"/>
    </row>
    <row r="200" spans="1:11">
      <c r="A200" s="49"/>
      <c r="B200" s="253">
        <v>43241</v>
      </c>
      <c r="C200" s="248" t="s">
        <v>370</v>
      </c>
      <c r="D200" s="248" t="s">
        <v>1359</v>
      </c>
      <c r="E200" s="248" t="s">
        <v>1360</v>
      </c>
      <c r="F200" s="248" t="s">
        <v>264</v>
      </c>
      <c r="G200" s="248" t="s">
        <v>1358</v>
      </c>
      <c r="H200" s="248">
        <v>146</v>
      </c>
      <c r="I200" s="228">
        <v>273.02</v>
      </c>
      <c r="J200" s="228">
        <f t="shared" si="2"/>
        <v>39860.92</v>
      </c>
      <c r="K200" s="49"/>
    </row>
    <row r="201" spans="1:11">
      <c r="A201" s="49"/>
      <c r="B201" s="253">
        <v>43241</v>
      </c>
      <c r="C201" s="248" t="s">
        <v>372</v>
      </c>
      <c r="D201" s="248" t="s">
        <v>1368</v>
      </c>
      <c r="E201" s="248" t="s">
        <v>1369</v>
      </c>
      <c r="F201" s="248" t="s">
        <v>1364</v>
      </c>
      <c r="G201" s="248" t="s">
        <v>1365</v>
      </c>
      <c r="H201" s="248">
        <v>39</v>
      </c>
      <c r="I201" s="228">
        <v>69.03</v>
      </c>
      <c r="J201" s="228">
        <f t="shared" si="2"/>
        <v>2692.17</v>
      </c>
      <c r="K201" s="49"/>
    </row>
    <row r="202" spans="1:11">
      <c r="A202" s="49"/>
      <c r="B202" s="253">
        <v>43241</v>
      </c>
      <c r="C202" s="248" t="s">
        <v>372</v>
      </c>
      <c r="D202" s="248" t="s">
        <v>1366</v>
      </c>
      <c r="E202" s="248" t="s">
        <v>1367</v>
      </c>
      <c r="F202" s="248" t="s">
        <v>1355</v>
      </c>
      <c r="G202" s="248" t="s">
        <v>1356</v>
      </c>
      <c r="H202" s="248">
        <v>23</v>
      </c>
      <c r="I202" s="228">
        <v>38.64</v>
      </c>
      <c r="J202" s="228">
        <f t="shared" si="2"/>
        <v>888.72</v>
      </c>
      <c r="K202" s="49"/>
    </row>
    <row r="203" spans="1:11">
      <c r="A203" s="49"/>
      <c r="B203" s="253">
        <v>43241</v>
      </c>
      <c r="C203" s="248" t="s">
        <v>370</v>
      </c>
      <c r="D203" s="248" t="s">
        <v>1353</v>
      </c>
      <c r="E203" s="248" t="s">
        <v>1357</v>
      </c>
      <c r="F203" s="248" t="s">
        <v>1364</v>
      </c>
      <c r="G203" s="248" t="s">
        <v>1374</v>
      </c>
      <c r="H203" s="248">
        <v>26</v>
      </c>
      <c r="I203" s="228">
        <v>48.62</v>
      </c>
      <c r="J203" s="228">
        <f t="shared" si="2"/>
        <v>1264.1199999999999</v>
      </c>
      <c r="K203" s="49"/>
    </row>
    <row r="204" spans="1:11">
      <c r="A204" s="49"/>
      <c r="B204" s="253">
        <v>43241</v>
      </c>
      <c r="C204" s="248" t="s">
        <v>372</v>
      </c>
      <c r="D204" s="248" t="s">
        <v>1368</v>
      </c>
      <c r="E204" s="248" t="s">
        <v>1369</v>
      </c>
      <c r="F204" s="248" t="s">
        <v>264</v>
      </c>
      <c r="G204" s="248" t="s">
        <v>1361</v>
      </c>
      <c r="H204" s="248">
        <v>21</v>
      </c>
      <c r="I204" s="228">
        <v>59.64</v>
      </c>
      <c r="J204" s="228">
        <f t="shared" si="2"/>
        <v>1252.44</v>
      </c>
      <c r="K204" s="49"/>
    </row>
    <row r="205" spans="1:11">
      <c r="A205" s="49"/>
      <c r="B205" s="253">
        <v>43241</v>
      </c>
      <c r="C205" s="248" t="s">
        <v>370</v>
      </c>
      <c r="D205" s="248" t="s">
        <v>1353</v>
      </c>
      <c r="E205" s="248" t="s">
        <v>1354</v>
      </c>
      <c r="F205" s="248" t="s">
        <v>1364</v>
      </c>
      <c r="G205" s="248" t="s">
        <v>1365</v>
      </c>
      <c r="H205" s="248">
        <v>33</v>
      </c>
      <c r="I205" s="228">
        <v>58.41</v>
      </c>
      <c r="J205" s="228">
        <f t="shared" si="2"/>
        <v>1927.53</v>
      </c>
      <c r="K205" s="49"/>
    </row>
    <row r="206" spans="1:11">
      <c r="A206" s="49"/>
      <c r="B206" s="253">
        <v>43241</v>
      </c>
      <c r="C206" s="248" t="s">
        <v>370</v>
      </c>
      <c r="D206" s="248" t="s">
        <v>1362</v>
      </c>
      <c r="E206" s="248" t="s">
        <v>1363</v>
      </c>
      <c r="F206" s="248" t="s">
        <v>264</v>
      </c>
      <c r="G206" s="248" t="s">
        <v>1373</v>
      </c>
      <c r="H206" s="248">
        <v>24</v>
      </c>
      <c r="I206" s="228">
        <v>52.32</v>
      </c>
      <c r="J206" s="228">
        <f t="shared" si="2"/>
        <v>1255.68</v>
      </c>
      <c r="K206" s="49"/>
    </row>
    <row r="207" spans="1:11">
      <c r="A207" s="49"/>
      <c r="B207" s="253">
        <v>43241</v>
      </c>
      <c r="C207" s="248" t="s">
        <v>372</v>
      </c>
      <c r="D207" s="248" t="s">
        <v>1368</v>
      </c>
      <c r="E207" s="248" t="s">
        <v>1369</v>
      </c>
      <c r="F207" s="248" t="s">
        <v>264</v>
      </c>
      <c r="G207" s="248" t="s">
        <v>1361</v>
      </c>
      <c r="H207" s="248">
        <v>47</v>
      </c>
      <c r="I207" s="228">
        <v>133.47999999999999</v>
      </c>
      <c r="J207" s="228">
        <f t="shared" si="2"/>
        <v>6273.5599999999995</v>
      </c>
      <c r="K207" s="49"/>
    </row>
    <row r="208" spans="1:11">
      <c r="A208" s="49"/>
      <c r="B208" s="253">
        <v>43241</v>
      </c>
      <c r="C208" s="248" t="s">
        <v>372</v>
      </c>
      <c r="D208" s="248" t="s">
        <v>1366</v>
      </c>
      <c r="E208" s="248" t="s">
        <v>1367</v>
      </c>
      <c r="F208" s="248" t="s">
        <v>264</v>
      </c>
      <c r="G208" s="248" t="s">
        <v>1373</v>
      </c>
      <c r="H208" s="248">
        <v>28</v>
      </c>
      <c r="I208" s="228">
        <v>61.04</v>
      </c>
      <c r="J208" s="228">
        <f t="shared" ref="J208:J271" si="3">H208*I208</f>
        <v>1709.12</v>
      </c>
      <c r="K208" s="49"/>
    </row>
    <row r="209" spans="1:11">
      <c r="A209" s="49"/>
      <c r="B209" s="253">
        <v>43275</v>
      </c>
      <c r="C209" s="248" t="s">
        <v>370</v>
      </c>
      <c r="D209" s="248" t="s">
        <v>1353</v>
      </c>
      <c r="E209" s="248" t="s">
        <v>1354</v>
      </c>
      <c r="F209" s="248" t="s">
        <v>1370</v>
      </c>
      <c r="G209" s="248" t="s">
        <v>1376</v>
      </c>
      <c r="H209" s="248">
        <v>75</v>
      </c>
      <c r="I209" s="228">
        <v>164.25</v>
      </c>
      <c r="J209" s="228">
        <f t="shared" si="3"/>
        <v>12318.75</v>
      </c>
      <c r="K209" s="49"/>
    </row>
    <row r="210" spans="1:11">
      <c r="A210" s="49"/>
      <c r="B210" s="253">
        <v>43275</v>
      </c>
      <c r="C210" s="248" t="s">
        <v>372</v>
      </c>
      <c r="D210" s="248" t="s">
        <v>1368</v>
      </c>
      <c r="E210" s="248" t="s">
        <v>1369</v>
      </c>
      <c r="F210" s="248" t="s">
        <v>264</v>
      </c>
      <c r="G210" s="248" t="s">
        <v>1358</v>
      </c>
      <c r="H210" s="248">
        <v>63</v>
      </c>
      <c r="I210" s="228">
        <v>117.81</v>
      </c>
      <c r="J210" s="228">
        <f t="shared" si="3"/>
        <v>7422.03</v>
      </c>
      <c r="K210" s="49"/>
    </row>
    <row r="211" spans="1:11">
      <c r="A211" s="49"/>
      <c r="B211" s="253">
        <v>43275</v>
      </c>
      <c r="C211" s="248" t="s">
        <v>370</v>
      </c>
      <c r="D211" s="248" t="s">
        <v>1353</v>
      </c>
      <c r="E211" s="248" t="s">
        <v>1354</v>
      </c>
      <c r="F211" s="248" t="s">
        <v>1364</v>
      </c>
      <c r="G211" s="248" t="s">
        <v>1374</v>
      </c>
      <c r="H211" s="248">
        <v>39</v>
      </c>
      <c r="I211" s="228">
        <v>72.930000000000007</v>
      </c>
      <c r="J211" s="228">
        <f t="shared" si="3"/>
        <v>2844.2700000000004</v>
      </c>
      <c r="K211" s="49"/>
    </row>
    <row r="212" spans="1:11">
      <c r="A212" s="49"/>
      <c r="B212" s="253">
        <v>43275</v>
      </c>
      <c r="C212" s="248" t="s">
        <v>370</v>
      </c>
      <c r="D212" s="248" t="s">
        <v>1359</v>
      </c>
      <c r="E212" s="248" t="s">
        <v>1360</v>
      </c>
      <c r="F212" s="248" t="s">
        <v>1364</v>
      </c>
      <c r="G212" s="248" t="s">
        <v>1365</v>
      </c>
      <c r="H212" s="248">
        <v>59</v>
      </c>
      <c r="I212" s="228">
        <v>104.43</v>
      </c>
      <c r="J212" s="228">
        <f t="shared" si="3"/>
        <v>6161.3700000000008</v>
      </c>
      <c r="K212" s="49"/>
    </row>
    <row r="213" spans="1:11">
      <c r="A213" s="49"/>
      <c r="B213" s="253">
        <v>43275</v>
      </c>
      <c r="C213" s="248" t="s">
        <v>372</v>
      </c>
      <c r="D213" s="248" t="s">
        <v>1366</v>
      </c>
      <c r="E213" s="248" t="s">
        <v>1367</v>
      </c>
      <c r="F213" s="248" t="s">
        <v>1370</v>
      </c>
      <c r="G213" s="248" t="s">
        <v>1371</v>
      </c>
      <c r="H213" s="248">
        <v>24</v>
      </c>
      <c r="I213" s="228">
        <v>83.76</v>
      </c>
      <c r="J213" s="228">
        <f t="shared" si="3"/>
        <v>2010.2400000000002</v>
      </c>
      <c r="K213" s="49"/>
    </row>
    <row r="214" spans="1:11">
      <c r="A214" s="49"/>
      <c r="B214" s="253">
        <v>43275</v>
      </c>
      <c r="C214" s="248" t="s">
        <v>370</v>
      </c>
      <c r="D214" s="248" t="s">
        <v>1362</v>
      </c>
      <c r="E214" s="248" t="s">
        <v>1363</v>
      </c>
      <c r="F214" s="248" t="s">
        <v>1364</v>
      </c>
      <c r="G214" s="248" t="s">
        <v>1365</v>
      </c>
      <c r="H214" s="248">
        <v>48</v>
      </c>
      <c r="I214" s="228">
        <v>84.96</v>
      </c>
      <c r="J214" s="228">
        <f t="shared" si="3"/>
        <v>4078.08</v>
      </c>
      <c r="K214" s="49"/>
    </row>
    <row r="215" spans="1:11">
      <c r="A215" s="49"/>
      <c r="B215" s="253">
        <v>43275</v>
      </c>
      <c r="C215" s="248" t="s">
        <v>372</v>
      </c>
      <c r="D215" s="248" t="s">
        <v>1366</v>
      </c>
      <c r="E215" s="248" t="s">
        <v>1367</v>
      </c>
      <c r="F215" s="248" t="s">
        <v>264</v>
      </c>
      <c r="G215" s="248" t="s">
        <v>1373</v>
      </c>
      <c r="H215" s="248">
        <v>50</v>
      </c>
      <c r="I215" s="228">
        <v>109</v>
      </c>
      <c r="J215" s="228">
        <f t="shared" si="3"/>
        <v>5450</v>
      </c>
      <c r="K215" s="49"/>
    </row>
    <row r="216" spans="1:11">
      <c r="A216" s="49"/>
      <c r="B216" s="253">
        <v>43275</v>
      </c>
      <c r="C216" s="248" t="s">
        <v>370</v>
      </c>
      <c r="D216" s="248" t="s">
        <v>1359</v>
      </c>
      <c r="E216" s="248" t="s">
        <v>1360</v>
      </c>
      <c r="F216" s="248" t="s">
        <v>264</v>
      </c>
      <c r="G216" s="248" t="s">
        <v>1373</v>
      </c>
      <c r="H216" s="248">
        <v>47</v>
      </c>
      <c r="I216" s="228">
        <v>102.46</v>
      </c>
      <c r="J216" s="228">
        <f t="shared" si="3"/>
        <v>4815.62</v>
      </c>
      <c r="K216" s="49"/>
    </row>
    <row r="217" spans="1:11">
      <c r="A217" s="49"/>
      <c r="B217" s="253">
        <v>43275</v>
      </c>
      <c r="C217" s="248" t="s">
        <v>370</v>
      </c>
      <c r="D217" s="248" t="s">
        <v>1353</v>
      </c>
      <c r="E217" s="248" t="s">
        <v>1357</v>
      </c>
      <c r="F217" s="248" t="s">
        <v>1364</v>
      </c>
      <c r="G217" s="248" t="s">
        <v>1365</v>
      </c>
      <c r="H217" s="248">
        <v>28</v>
      </c>
      <c r="I217" s="228">
        <v>49.56</v>
      </c>
      <c r="J217" s="228">
        <f t="shared" si="3"/>
        <v>1387.68</v>
      </c>
      <c r="K217" s="49"/>
    </row>
    <row r="218" spans="1:11">
      <c r="A218" s="49"/>
      <c r="B218" s="253">
        <v>43275</v>
      </c>
      <c r="C218" s="248" t="s">
        <v>370</v>
      </c>
      <c r="D218" s="248" t="s">
        <v>1359</v>
      </c>
      <c r="E218" s="248" t="s">
        <v>1360</v>
      </c>
      <c r="F218" s="248" t="s">
        <v>1364</v>
      </c>
      <c r="G218" s="248" t="s">
        <v>1365</v>
      </c>
      <c r="H218" s="248">
        <v>39</v>
      </c>
      <c r="I218" s="228">
        <v>69.03</v>
      </c>
      <c r="J218" s="228">
        <f t="shared" si="3"/>
        <v>2692.17</v>
      </c>
      <c r="K218" s="49"/>
    </row>
    <row r="219" spans="1:11">
      <c r="A219" s="49"/>
      <c r="B219" s="253">
        <v>43275</v>
      </c>
      <c r="C219" s="248" t="s">
        <v>370</v>
      </c>
      <c r="D219" s="248" t="s">
        <v>1353</v>
      </c>
      <c r="E219" s="248" t="s">
        <v>1354</v>
      </c>
      <c r="F219" s="248" t="s">
        <v>1355</v>
      </c>
      <c r="G219" s="248" t="s">
        <v>1356</v>
      </c>
      <c r="H219" s="248">
        <v>22</v>
      </c>
      <c r="I219" s="228">
        <v>36.96</v>
      </c>
      <c r="J219" s="228">
        <f t="shared" si="3"/>
        <v>813.12</v>
      </c>
      <c r="K219" s="49"/>
    </row>
    <row r="220" spans="1:11">
      <c r="A220" s="49"/>
      <c r="B220" s="253">
        <v>43275</v>
      </c>
      <c r="C220" s="248" t="s">
        <v>370</v>
      </c>
      <c r="D220" s="248" t="s">
        <v>1359</v>
      </c>
      <c r="E220" s="248" t="s">
        <v>1360</v>
      </c>
      <c r="F220" s="248" t="s">
        <v>264</v>
      </c>
      <c r="G220" s="248" t="s">
        <v>1373</v>
      </c>
      <c r="H220" s="248">
        <v>29</v>
      </c>
      <c r="I220" s="228">
        <v>63.22</v>
      </c>
      <c r="J220" s="228">
        <f t="shared" si="3"/>
        <v>1833.3799999999999</v>
      </c>
      <c r="K220" s="49"/>
    </row>
    <row r="221" spans="1:11">
      <c r="A221" s="49"/>
      <c r="B221" s="253">
        <v>43372</v>
      </c>
      <c r="C221" s="248" t="s">
        <v>370</v>
      </c>
      <c r="D221" s="248" t="s">
        <v>1359</v>
      </c>
      <c r="E221" s="248" t="s">
        <v>1360</v>
      </c>
      <c r="F221" s="248" t="s">
        <v>264</v>
      </c>
      <c r="G221" s="248" t="s">
        <v>1358</v>
      </c>
      <c r="H221" s="248">
        <v>34</v>
      </c>
      <c r="I221" s="228">
        <v>63.58</v>
      </c>
      <c r="J221" s="228">
        <f t="shared" si="3"/>
        <v>2161.7199999999998</v>
      </c>
      <c r="K221" s="49"/>
    </row>
    <row r="222" spans="1:11">
      <c r="A222" s="49"/>
      <c r="B222" s="253">
        <v>43372</v>
      </c>
      <c r="C222" s="248" t="s">
        <v>370</v>
      </c>
      <c r="D222" s="248" t="s">
        <v>1353</v>
      </c>
      <c r="E222" s="248" t="s">
        <v>1354</v>
      </c>
      <c r="F222" s="248" t="s">
        <v>264</v>
      </c>
      <c r="G222" s="248" t="s">
        <v>1361</v>
      </c>
      <c r="H222" s="248">
        <v>67</v>
      </c>
      <c r="I222" s="228">
        <v>190.28</v>
      </c>
      <c r="J222" s="228">
        <f t="shared" si="3"/>
        <v>12748.76</v>
      </c>
      <c r="K222" s="49"/>
    </row>
    <row r="223" spans="1:11">
      <c r="A223" s="49"/>
      <c r="B223" s="253">
        <v>43372</v>
      </c>
      <c r="C223" s="248" t="s">
        <v>372</v>
      </c>
      <c r="D223" s="248" t="s">
        <v>1368</v>
      </c>
      <c r="E223" s="248" t="s">
        <v>1369</v>
      </c>
      <c r="F223" s="248" t="s">
        <v>264</v>
      </c>
      <c r="G223" s="248" t="s">
        <v>1361</v>
      </c>
      <c r="H223" s="248">
        <v>54</v>
      </c>
      <c r="I223" s="228">
        <v>153.36000000000001</v>
      </c>
      <c r="J223" s="228">
        <f t="shared" si="3"/>
        <v>8281.44</v>
      </c>
      <c r="K223" s="49"/>
    </row>
    <row r="224" spans="1:11">
      <c r="A224" s="49"/>
      <c r="B224" s="253">
        <v>43372</v>
      </c>
      <c r="C224" s="248" t="s">
        <v>372</v>
      </c>
      <c r="D224" s="248" t="s">
        <v>1368</v>
      </c>
      <c r="E224" s="248" t="s">
        <v>1369</v>
      </c>
      <c r="F224" s="248" t="s">
        <v>1355</v>
      </c>
      <c r="G224" s="248" t="s">
        <v>1356</v>
      </c>
      <c r="H224" s="248">
        <v>62</v>
      </c>
      <c r="I224" s="228">
        <v>104.16</v>
      </c>
      <c r="J224" s="228">
        <f t="shared" si="3"/>
        <v>6457.92</v>
      </c>
      <c r="K224" s="49"/>
    </row>
    <row r="225" spans="1:11">
      <c r="A225" s="49"/>
      <c r="B225" s="253">
        <v>43372</v>
      </c>
      <c r="C225" s="248" t="s">
        <v>370</v>
      </c>
      <c r="D225" s="248" t="s">
        <v>1359</v>
      </c>
      <c r="E225" s="248" t="s">
        <v>1360</v>
      </c>
      <c r="F225" s="248" t="s">
        <v>1355</v>
      </c>
      <c r="G225" s="248" t="s">
        <v>1356</v>
      </c>
      <c r="H225" s="248">
        <v>115</v>
      </c>
      <c r="I225" s="228">
        <v>193.2</v>
      </c>
      <c r="J225" s="228">
        <f t="shared" si="3"/>
        <v>22218</v>
      </c>
      <c r="K225" s="49"/>
    </row>
    <row r="226" spans="1:11">
      <c r="A226" s="49"/>
      <c r="B226" s="253">
        <v>43372</v>
      </c>
      <c r="C226" s="248" t="s">
        <v>372</v>
      </c>
      <c r="D226" s="248" t="s">
        <v>1366</v>
      </c>
      <c r="E226" s="248" t="s">
        <v>1367</v>
      </c>
      <c r="F226" s="248" t="s">
        <v>264</v>
      </c>
      <c r="G226" s="248" t="s">
        <v>1358</v>
      </c>
      <c r="H226" s="248">
        <v>55</v>
      </c>
      <c r="I226" s="228">
        <v>102.85</v>
      </c>
      <c r="J226" s="228">
        <f t="shared" si="3"/>
        <v>5656.75</v>
      </c>
      <c r="K226" s="49"/>
    </row>
    <row r="227" spans="1:11">
      <c r="A227" s="49"/>
      <c r="B227" s="253">
        <v>43372</v>
      </c>
      <c r="C227" s="248" t="s">
        <v>370</v>
      </c>
      <c r="D227" s="248" t="s">
        <v>1353</v>
      </c>
      <c r="E227" s="248" t="s">
        <v>1357</v>
      </c>
      <c r="F227" s="248" t="s">
        <v>1355</v>
      </c>
      <c r="G227" s="248" t="s">
        <v>1356</v>
      </c>
      <c r="H227" s="248">
        <v>27</v>
      </c>
      <c r="I227" s="228">
        <v>45.36</v>
      </c>
      <c r="J227" s="228">
        <f t="shared" si="3"/>
        <v>1224.72</v>
      </c>
      <c r="K227" s="49"/>
    </row>
    <row r="228" spans="1:11">
      <c r="A228" s="49"/>
      <c r="B228" s="253">
        <v>43372</v>
      </c>
      <c r="C228" s="248" t="s">
        <v>370</v>
      </c>
      <c r="D228" s="248" t="s">
        <v>1359</v>
      </c>
      <c r="E228" s="248" t="s">
        <v>1360</v>
      </c>
      <c r="F228" s="248" t="s">
        <v>264</v>
      </c>
      <c r="G228" s="248" t="s">
        <v>1358</v>
      </c>
      <c r="H228" s="248">
        <v>37</v>
      </c>
      <c r="I228" s="228">
        <v>69.19</v>
      </c>
      <c r="J228" s="228">
        <f t="shared" si="3"/>
        <v>2560.0299999999997</v>
      </c>
      <c r="K228" s="49"/>
    </row>
    <row r="229" spans="1:11">
      <c r="A229" s="49"/>
      <c r="B229" s="253">
        <v>43372</v>
      </c>
      <c r="C229" s="248" t="s">
        <v>372</v>
      </c>
      <c r="D229" s="248" t="s">
        <v>1368</v>
      </c>
      <c r="E229" s="248" t="s">
        <v>1369</v>
      </c>
      <c r="F229" s="248" t="s">
        <v>1364</v>
      </c>
      <c r="G229" s="248" t="s">
        <v>1365</v>
      </c>
      <c r="H229" s="248">
        <v>53</v>
      </c>
      <c r="I229" s="228">
        <v>93.81</v>
      </c>
      <c r="J229" s="228">
        <f t="shared" si="3"/>
        <v>4971.93</v>
      </c>
      <c r="K229" s="49"/>
    </row>
    <row r="230" spans="1:11">
      <c r="A230" s="49"/>
      <c r="B230" s="253">
        <v>43372</v>
      </c>
      <c r="C230" s="248" t="s">
        <v>370</v>
      </c>
      <c r="D230" s="248" t="s">
        <v>1362</v>
      </c>
      <c r="E230" s="248" t="s">
        <v>1363</v>
      </c>
      <c r="F230" s="248" t="s">
        <v>1355</v>
      </c>
      <c r="G230" s="248" t="s">
        <v>1356</v>
      </c>
      <c r="H230" s="248">
        <v>33</v>
      </c>
      <c r="I230" s="228">
        <v>55.44</v>
      </c>
      <c r="J230" s="228">
        <f t="shared" si="3"/>
        <v>1829.52</v>
      </c>
      <c r="K230" s="49"/>
    </row>
    <row r="231" spans="1:11">
      <c r="A231" s="49"/>
      <c r="B231" s="253">
        <v>43372</v>
      </c>
      <c r="C231" s="248" t="s">
        <v>370</v>
      </c>
      <c r="D231" s="248" t="s">
        <v>1353</v>
      </c>
      <c r="E231" s="248" t="s">
        <v>1357</v>
      </c>
      <c r="F231" s="248" t="s">
        <v>1364</v>
      </c>
      <c r="G231" s="248" t="s">
        <v>1365</v>
      </c>
      <c r="H231" s="248">
        <v>31</v>
      </c>
      <c r="I231" s="228">
        <v>54.87</v>
      </c>
      <c r="J231" s="228">
        <f t="shared" si="3"/>
        <v>1700.97</v>
      </c>
      <c r="K231" s="49"/>
    </row>
    <row r="232" spans="1:11">
      <c r="A232" s="49"/>
      <c r="B232" s="253">
        <v>43372</v>
      </c>
      <c r="C232" s="248" t="s">
        <v>370</v>
      </c>
      <c r="D232" s="248" t="s">
        <v>1359</v>
      </c>
      <c r="E232" s="248" t="s">
        <v>1360</v>
      </c>
      <c r="F232" s="248" t="s">
        <v>264</v>
      </c>
      <c r="G232" s="248" t="s">
        <v>1361</v>
      </c>
      <c r="H232" s="248">
        <v>101</v>
      </c>
      <c r="I232" s="228">
        <v>286.83999999999997</v>
      </c>
      <c r="J232" s="228">
        <f t="shared" si="3"/>
        <v>28970.839999999997</v>
      </c>
      <c r="K232" s="49"/>
    </row>
    <row r="233" spans="1:11">
      <c r="A233" s="49"/>
      <c r="B233" s="253">
        <v>43374</v>
      </c>
      <c r="C233" s="248" t="s">
        <v>372</v>
      </c>
      <c r="D233" s="248" t="s">
        <v>1366</v>
      </c>
      <c r="E233" s="248" t="s">
        <v>1367</v>
      </c>
      <c r="F233" s="248" t="s">
        <v>1370</v>
      </c>
      <c r="G233" s="248" t="s">
        <v>1371</v>
      </c>
      <c r="H233" s="248">
        <v>21</v>
      </c>
      <c r="I233" s="228">
        <v>73.290000000000006</v>
      </c>
      <c r="J233" s="228">
        <f t="shared" si="3"/>
        <v>1539.0900000000001</v>
      </c>
      <c r="K233" s="49"/>
    </row>
    <row r="234" spans="1:11">
      <c r="A234" s="49"/>
      <c r="B234" s="253">
        <v>43374</v>
      </c>
      <c r="C234" s="248" t="s">
        <v>370</v>
      </c>
      <c r="D234" s="248" t="s">
        <v>1362</v>
      </c>
      <c r="E234" s="248" t="s">
        <v>1363</v>
      </c>
      <c r="F234" s="248" t="s">
        <v>1355</v>
      </c>
      <c r="G234" s="248" t="s">
        <v>1356</v>
      </c>
      <c r="H234" s="248">
        <v>39</v>
      </c>
      <c r="I234" s="228">
        <v>65.52</v>
      </c>
      <c r="J234" s="228">
        <f t="shared" si="3"/>
        <v>2555.2799999999997</v>
      </c>
      <c r="K234" s="49"/>
    </row>
    <row r="235" spans="1:11">
      <c r="A235" s="49"/>
      <c r="B235" s="253">
        <v>43374</v>
      </c>
      <c r="C235" s="248" t="s">
        <v>372</v>
      </c>
      <c r="D235" s="248" t="s">
        <v>1368</v>
      </c>
      <c r="E235" s="248" t="s">
        <v>1369</v>
      </c>
      <c r="F235" s="248" t="s">
        <v>264</v>
      </c>
      <c r="G235" s="248" t="s">
        <v>1361</v>
      </c>
      <c r="H235" s="248">
        <v>45</v>
      </c>
      <c r="I235" s="228">
        <v>127.8</v>
      </c>
      <c r="J235" s="228">
        <f t="shared" si="3"/>
        <v>5751</v>
      </c>
      <c r="K235" s="49"/>
    </row>
    <row r="236" spans="1:11">
      <c r="A236" s="49"/>
      <c r="B236" s="253">
        <v>43374</v>
      </c>
      <c r="C236" s="248" t="s">
        <v>370</v>
      </c>
      <c r="D236" s="248" t="s">
        <v>1353</v>
      </c>
      <c r="E236" s="248" t="s">
        <v>1354</v>
      </c>
      <c r="F236" s="248" t="s">
        <v>264</v>
      </c>
      <c r="G236" s="248" t="s">
        <v>1358</v>
      </c>
      <c r="H236" s="248">
        <v>76</v>
      </c>
      <c r="I236" s="228">
        <v>142.12</v>
      </c>
      <c r="J236" s="228">
        <f t="shared" si="3"/>
        <v>10801.12</v>
      </c>
      <c r="K236" s="49"/>
    </row>
    <row r="237" spans="1:11">
      <c r="A237" s="49"/>
      <c r="B237" s="253">
        <v>43374</v>
      </c>
      <c r="C237" s="248" t="s">
        <v>370</v>
      </c>
      <c r="D237" s="248" t="s">
        <v>1353</v>
      </c>
      <c r="E237" s="248" t="s">
        <v>1354</v>
      </c>
      <c r="F237" s="248" t="s">
        <v>1364</v>
      </c>
      <c r="G237" s="248" t="s">
        <v>1365</v>
      </c>
      <c r="H237" s="248">
        <v>108</v>
      </c>
      <c r="I237" s="228">
        <v>191.16</v>
      </c>
      <c r="J237" s="228">
        <f t="shared" si="3"/>
        <v>20645.28</v>
      </c>
      <c r="K237" s="49"/>
    </row>
    <row r="238" spans="1:11">
      <c r="A238" s="49"/>
      <c r="B238" s="253">
        <v>43374</v>
      </c>
      <c r="C238" s="248" t="s">
        <v>372</v>
      </c>
      <c r="D238" s="248" t="s">
        <v>1366</v>
      </c>
      <c r="E238" s="248" t="s">
        <v>1367</v>
      </c>
      <c r="F238" s="248" t="s">
        <v>1364</v>
      </c>
      <c r="G238" s="248" t="s">
        <v>1374</v>
      </c>
      <c r="H238" s="248">
        <v>30</v>
      </c>
      <c r="I238" s="228">
        <v>56.1</v>
      </c>
      <c r="J238" s="228">
        <f t="shared" si="3"/>
        <v>1683</v>
      </c>
      <c r="K238" s="49"/>
    </row>
    <row r="239" spans="1:11">
      <c r="A239" s="49"/>
      <c r="B239" s="253">
        <v>43374</v>
      </c>
      <c r="C239" s="248" t="s">
        <v>370</v>
      </c>
      <c r="D239" s="248" t="s">
        <v>1359</v>
      </c>
      <c r="E239" s="248" t="s">
        <v>1360</v>
      </c>
      <c r="F239" s="248" t="s">
        <v>1370</v>
      </c>
      <c r="G239" s="248" t="s">
        <v>1371</v>
      </c>
      <c r="H239" s="248">
        <v>21</v>
      </c>
      <c r="I239" s="228">
        <v>73.290000000000006</v>
      </c>
      <c r="J239" s="228">
        <f t="shared" si="3"/>
        <v>1539.0900000000001</v>
      </c>
      <c r="K239" s="49"/>
    </row>
    <row r="240" spans="1:11">
      <c r="A240" s="49"/>
      <c r="B240" s="253">
        <v>43374</v>
      </c>
      <c r="C240" s="248" t="s">
        <v>370</v>
      </c>
      <c r="D240" s="248" t="s">
        <v>1353</v>
      </c>
      <c r="E240" s="248" t="s">
        <v>1357</v>
      </c>
      <c r="F240" s="248" t="s">
        <v>264</v>
      </c>
      <c r="G240" s="248" t="s">
        <v>1373</v>
      </c>
      <c r="H240" s="248">
        <v>119</v>
      </c>
      <c r="I240" s="228">
        <v>259.42</v>
      </c>
      <c r="J240" s="228">
        <f t="shared" si="3"/>
        <v>30870.980000000003</v>
      </c>
      <c r="K240" s="49"/>
    </row>
    <row r="241" spans="1:11">
      <c r="A241" s="49"/>
      <c r="B241" s="253">
        <v>43374</v>
      </c>
      <c r="C241" s="248" t="s">
        <v>370</v>
      </c>
      <c r="D241" s="248" t="s">
        <v>1353</v>
      </c>
      <c r="E241" s="248" t="s">
        <v>1357</v>
      </c>
      <c r="F241" s="248" t="s">
        <v>1364</v>
      </c>
      <c r="G241" s="248" t="s">
        <v>1374</v>
      </c>
      <c r="H241" s="248">
        <v>29</v>
      </c>
      <c r="I241" s="228">
        <v>54.23</v>
      </c>
      <c r="J241" s="228">
        <f t="shared" si="3"/>
        <v>1572.6699999999998</v>
      </c>
      <c r="K241" s="49"/>
    </row>
    <row r="242" spans="1:11">
      <c r="A242" s="49"/>
      <c r="B242" s="253">
        <v>43374</v>
      </c>
      <c r="C242" s="248" t="s">
        <v>370</v>
      </c>
      <c r="D242" s="248" t="s">
        <v>1359</v>
      </c>
      <c r="E242" s="248" t="s">
        <v>1360</v>
      </c>
      <c r="F242" s="248" t="s">
        <v>264</v>
      </c>
      <c r="G242" s="248" t="s">
        <v>1358</v>
      </c>
      <c r="H242" s="248">
        <v>77</v>
      </c>
      <c r="I242" s="228">
        <v>143.99</v>
      </c>
      <c r="J242" s="228">
        <f t="shared" si="3"/>
        <v>11087.230000000001</v>
      </c>
      <c r="K242" s="49"/>
    </row>
    <row r="243" spans="1:11">
      <c r="A243" s="49"/>
      <c r="B243" s="253">
        <v>43409</v>
      </c>
      <c r="C243" s="248" t="s">
        <v>370</v>
      </c>
      <c r="D243" s="248" t="s">
        <v>1359</v>
      </c>
      <c r="E243" s="248" t="s">
        <v>1360</v>
      </c>
      <c r="F243" s="248" t="s">
        <v>264</v>
      </c>
      <c r="G243" s="248" t="s">
        <v>1373</v>
      </c>
      <c r="H243" s="248">
        <v>27</v>
      </c>
      <c r="I243" s="228">
        <v>58.86</v>
      </c>
      <c r="J243" s="228">
        <f t="shared" si="3"/>
        <v>1589.22</v>
      </c>
      <c r="K243" s="49"/>
    </row>
    <row r="244" spans="1:11">
      <c r="A244" s="49"/>
      <c r="B244" s="253">
        <v>43409</v>
      </c>
      <c r="C244" s="248" t="s">
        <v>370</v>
      </c>
      <c r="D244" s="248" t="s">
        <v>1359</v>
      </c>
      <c r="E244" s="248" t="s">
        <v>1360</v>
      </c>
      <c r="F244" s="248" t="s">
        <v>1355</v>
      </c>
      <c r="G244" s="248" t="s">
        <v>1356</v>
      </c>
      <c r="H244" s="248">
        <v>81</v>
      </c>
      <c r="I244" s="228">
        <v>136.08000000000001</v>
      </c>
      <c r="J244" s="228">
        <f t="shared" si="3"/>
        <v>11022.480000000001</v>
      </c>
      <c r="K244" s="49"/>
    </row>
    <row r="245" spans="1:11">
      <c r="A245" s="49"/>
      <c r="B245" s="253">
        <v>43409</v>
      </c>
      <c r="C245" s="248" t="s">
        <v>372</v>
      </c>
      <c r="D245" s="248" t="s">
        <v>1368</v>
      </c>
      <c r="E245" s="248" t="s">
        <v>1369</v>
      </c>
      <c r="F245" s="248" t="s">
        <v>1355</v>
      </c>
      <c r="G245" s="248" t="s">
        <v>1356</v>
      </c>
      <c r="H245" s="248">
        <v>36</v>
      </c>
      <c r="I245" s="228">
        <v>60.48</v>
      </c>
      <c r="J245" s="228">
        <f t="shared" si="3"/>
        <v>2177.2799999999997</v>
      </c>
      <c r="K245" s="49"/>
    </row>
    <row r="246" spans="1:11">
      <c r="A246" s="49"/>
      <c r="B246" s="253">
        <v>43409</v>
      </c>
      <c r="C246" s="248" t="s">
        <v>372</v>
      </c>
      <c r="D246" s="248" t="s">
        <v>1366</v>
      </c>
      <c r="E246" s="248" t="s">
        <v>1367</v>
      </c>
      <c r="F246" s="248" t="s">
        <v>1364</v>
      </c>
      <c r="G246" s="248" t="s">
        <v>1365</v>
      </c>
      <c r="H246" s="248">
        <v>65</v>
      </c>
      <c r="I246" s="228">
        <v>115.05</v>
      </c>
      <c r="J246" s="228">
        <f t="shared" si="3"/>
        <v>7478.25</v>
      </c>
      <c r="K246" s="49"/>
    </row>
    <row r="247" spans="1:11">
      <c r="A247" s="49"/>
      <c r="B247" s="253">
        <v>43409</v>
      </c>
      <c r="C247" s="248" t="s">
        <v>370</v>
      </c>
      <c r="D247" s="248" t="s">
        <v>1362</v>
      </c>
      <c r="E247" s="248" t="s">
        <v>1363</v>
      </c>
      <c r="F247" s="248" t="s">
        <v>264</v>
      </c>
      <c r="G247" s="248" t="s">
        <v>1373</v>
      </c>
      <c r="H247" s="248">
        <v>84</v>
      </c>
      <c r="I247" s="228">
        <v>183.12</v>
      </c>
      <c r="J247" s="228">
        <f t="shared" si="3"/>
        <v>15382.08</v>
      </c>
      <c r="K247" s="49"/>
    </row>
    <row r="248" spans="1:11">
      <c r="A248" s="49"/>
      <c r="B248" s="253">
        <v>43409</v>
      </c>
      <c r="C248" s="248" t="s">
        <v>372</v>
      </c>
      <c r="D248" s="248" t="s">
        <v>1368</v>
      </c>
      <c r="E248" s="248" t="s">
        <v>1369</v>
      </c>
      <c r="F248" s="248" t="s">
        <v>264</v>
      </c>
      <c r="G248" s="248" t="s">
        <v>1358</v>
      </c>
      <c r="H248" s="248">
        <v>40</v>
      </c>
      <c r="I248" s="228">
        <v>74.8</v>
      </c>
      <c r="J248" s="228">
        <f t="shared" si="3"/>
        <v>2992</v>
      </c>
      <c r="K248" s="49"/>
    </row>
    <row r="249" spans="1:11">
      <c r="A249" s="49"/>
      <c r="B249" s="253">
        <v>43409</v>
      </c>
      <c r="C249" s="248" t="s">
        <v>370</v>
      </c>
      <c r="D249" s="248" t="s">
        <v>1353</v>
      </c>
      <c r="E249" s="248" t="s">
        <v>1354</v>
      </c>
      <c r="F249" s="248" t="s">
        <v>1364</v>
      </c>
      <c r="G249" s="248" t="s">
        <v>1375</v>
      </c>
      <c r="H249" s="248">
        <v>21</v>
      </c>
      <c r="I249" s="228">
        <v>47.67</v>
      </c>
      <c r="J249" s="228">
        <f t="shared" si="3"/>
        <v>1001.07</v>
      </c>
      <c r="K249" s="49"/>
    </row>
    <row r="250" spans="1:11">
      <c r="A250" s="49"/>
      <c r="B250" s="253">
        <v>43409</v>
      </c>
      <c r="C250" s="248" t="s">
        <v>370</v>
      </c>
      <c r="D250" s="248" t="s">
        <v>1362</v>
      </c>
      <c r="E250" s="248" t="s">
        <v>1363</v>
      </c>
      <c r="F250" s="248" t="s">
        <v>1364</v>
      </c>
      <c r="G250" s="248" t="s">
        <v>1365</v>
      </c>
      <c r="H250" s="248">
        <v>153</v>
      </c>
      <c r="I250" s="228">
        <v>270.81</v>
      </c>
      <c r="J250" s="228">
        <f t="shared" si="3"/>
        <v>41433.93</v>
      </c>
      <c r="K250" s="49"/>
    </row>
    <row r="251" spans="1:11">
      <c r="A251" s="49"/>
      <c r="B251" s="253">
        <v>43409</v>
      </c>
      <c r="C251" s="248" t="s">
        <v>370</v>
      </c>
      <c r="D251" s="248" t="s">
        <v>1353</v>
      </c>
      <c r="E251" s="248" t="s">
        <v>1354</v>
      </c>
      <c r="F251" s="248" t="s">
        <v>1370</v>
      </c>
      <c r="G251" s="248" t="s">
        <v>1371</v>
      </c>
      <c r="H251" s="248">
        <v>23</v>
      </c>
      <c r="I251" s="228">
        <v>80.27</v>
      </c>
      <c r="J251" s="228">
        <f t="shared" si="3"/>
        <v>1846.2099999999998</v>
      </c>
      <c r="K251" s="49"/>
    </row>
    <row r="252" spans="1:11">
      <c r="A252" s="49"/>
      <c r="B252" s="253">
        <v>43409</v>
      </c>
      <c r="C252" s="248" t="s">
        <v>370</v>
      </c>
      <c r="D252" s="248" t="s">
        <v>1362</v>
      </c>
      <c r="E252" s="248" t="s">
        <v>1363</v>
      </c>
      <c r="F252" s="248" t="s">
        <v>1355</v>
      </c>
      <c r="G252" s="248" t="s">
        <v>1356</v>
      </c>
      <c r="H252" s="248">
        <v>57</v>
      </c>
      <c r="I252" s="228">
        <v>95.76</v>
      </c>
      <c r="J252" s="228">
        <f t="shared" si="3"/>
        <v>5458.3200000000006</v>
      </c>
      <c r="K252" s="49"/>
    </row>
    <row r="253" spans="1:11">
      <c r="A253" s="49"/>
      <c r="B253" s="253">
        <v>43409</v>
      </c>
      <c r="C253" s="248" t="s">
        <v>370</v>
      </c>
      <c r="D253" s="248" t="s">
        <v>1353</v>
      </c>
      <c r="E253" s="248" t="s">
        <v>1354</v>
      </c>
      <c r="F253" s="248" t="s">
        <v>1364</v>
      </c>
      <c r="G253" s="248" t="s">
        <v>1365</v>
      </c>
      <c r="H253" s="248">
        <v>174</v>
      </c>
      <c r="I253" s="228">
        <v>307.98</v>
      </c>
      <c r="J253" s="228">
        <f t="shared" si="3"/>
        <v>53588.520000000004</v>
      </c>
      <c r="K253" s="49"/>
    </row>
    <row r="254" spans="1:11">
      <c r="A254" s="49"/>
      <c r="B254" s="253">
        <v>43409</v>
      </c>
      <c r="C254" s="248" t="s">
        <v>372</v>
      </c>
      <c r="D254" s="248" t="s">
        <v>1366</v>
      </c>
      <c r="E254" s="248" t="s">
        <v>1367</v>
      </c>
      <c r="F254" s="248" t="s">
        <v>264</v>
      </c>
      <c r="G254" s="248" t="s">
        <v>1373</v>
      </c>
      <c r="H254" s="248">
        <v>375</v>
      </c>
      <c r="I254" s="228">
        <v>817.5</v>
      </c>
      <c r="J254" s="228">
        <f t="shared" si="3"/>
        <v>306562.5</v>
      </c>
      <c r="K254" s="49"/>
    </row>
    <row r="255" spans="1:11">
      <c r="A255" s="49"/>
      <c r="B255" s="253">
        <v>43442</v>
      </c>
      <c r="C255" s="248" t="s">
        <v>372</v>
      </c>
      <c r="D255" s="248" t="s">
        <v>1366</v>
      </c>
      <c r="E255" s="248" t="s">
        <v>1367</v>
      </c>
      <c r="F255" s="248" t="s">
        <v>1364</v>
      </c>
      <c r="G255" s="248" t="s">
        <v>1365</v>
      </c>
      <c r="H255" s="248">
        <v>306</v>
      </c>
      <c r="I255" s="228">
        <v>541.62</v>
      </c>
      <c r="J255" s="228">
        <f t="shared" si="3"/>
        <v>165735.72</v>
      </c>
      <c r="K255" s="49"/>
    </row>
    <row r="256" spans="1:11">
      <c r="A256" s="49"/>
      <c r="B256" s="253">
        <v>43442</v>
      </c>
      <c r="C256" s="248" t="s">
        <v>370</v>
      </c>
      <c r="D256" s="248" t="s">
        <v>1353</v>
      </c>
      <c r="E256" s="248" t="s">
        <v>1354</v>
      </c>
      <c r="F256" s="248" t="s">
        <v>1370</v>
      </c>
      <c r="G256" s="248" t="s">
        <v>1371</v>
      </c>
      <c r="H256" s="248">
        <v>24</v>
      </c>
      <c r="I256" s="228">
        <v>83.76</v>
      </c>
      <c r="J256" s="228">
        <f t="shared" si="3"/>
        <v>2010.2400000000002</v>
      </c>
      <c r="K256" s="49"/>
    </row>
    <row r="257" spans="1:11">
      <c r="A257" s="49"/>
      <c r="B257" s="253">
        <v>43442</v>
      </c>
      <c r="C257" s="248" t="s">
        <v>372</v>
      </c>
      <c r="D257" s="248" t="s">
        <v>1368</v>
      </c>
      <c r="E257" s="248" t="s">
        <v>1369</v>
      </c>
      <c r="F257" s="248" t="s">
        <v>264</v>
      </c>
      <c r="G257" s="248" t="s">
        <v>1361</v>
      </c>
      <c r="H257" s="248">
        <v>41</v>
      </c>
      <c r="I257" s="228">
        <v>116.44</v>
      </c>
      <c r="J257" s="228">
        <f t="shared" si="3"/>
        <v>4774.04</v>
      </c>
      <c r="K257" s="49"/>
    </row>
    <row r="258" spans="1:11">
      <c r="A258" s="49"/>
      <c r="B258" s="253">
        <v>43442</v>
      </c>
      <c r="C258" s="248" t="s">
        <v>370</v>
      </c>
      <c r="D258" s="248" t="s">
        <v>1353</v>
      </c>
      <c r="E258" s="248" t="s">
        <v>1357</v>
      </c>
      <c r="F258" s="248" t="s">
        <v>264</v>
      </c>
      <c r="G258" s="248" t="s">
        <v>1361</v>
      </c>
      <c r="H258" s="248">
        <v>33</v>
      </c>
      <c r="I258" s="228">
        <v>93.72</v>
      </c>
      <c r="J258" s="228">
        <f t="shared" si="3"/>
        <v>3092.7599999999998</v>
      </c>
      <c r="K258" s="49"/>
    </row>
    <row r="259" spans="1:11">
      <c r="A259" s="49"/>
      <c r="B259" s="253">
        <v>43442</v>
      </c>
      <c r="C259" s="248" t="s">
        <v>372</v>
      </c>
      <c r="D259" s="248" t="s">
        <v>1368</v>
      </c>
      <c r="E259" s="248" t="s">
        <v>1369</v>
      </c>
      <c r="F259" s="248" t="s">
        <v>264</v>
      </c>
      <c r="G259" s="248" t="s">
        <v>1373</v>
      </c>
      <c r="H259" s="248">
        <v>30</v>
      </c>
      <c r="I259" s="228">
        <v>65.400000000000006</v>
      </c>
      <c r="J259" s="228">
        <f t="shared" si="3"/>
        <v>1962.0000000000002</v>
      </c>
      <c r="K259" s="49"/>
    </row>
    <row r="260" spans="1:11">
      <c r="A260" s="49"/>
      <c r="B260" s="253">
        <v>43442</v>
      </c>
      <c r="C260" s="248" t="s">
        <v>370</v>
      </c>
      <c r="D260" s="248" t="s">
        <v>1362</v>
      </c>
      <c r="E260" s="248" t="s">
        <v>1363</v>
      </c>
      <c r="F260" s="248" t="s">
        <v>264</v>
      </c>
      <c r="G260" s="248" t="s">
        <v>1361</v>
      </c>
      <c r="H260" s="248">
        <v>96</v>
      </c>
      <c r="I260" s="228">
        <v>272.64</v>
      </c>
      <c r="J260" s="228">
        <f t="shared" si="3"/>
        <v>26173.439999999999</v>
      </c>
      <c r="K260" s="49"/>
    </row>
    <row r="261" spans="1:11">
      <c r="A261" s="49"/>
      <c r="B261" s="253">
        <v>43442</v>
      </c>
      <c r="C261" s="248" t="s">
        <v>370</v>
      </c>
      <c r="D261" s="248" t="s">
        <v>1353</v>
      </c>
      <c r="E261" s="248" t="s">
        <v>1357</v>
      </c>
      <c r="F261" s="248" t="s">
        <v>264</v>
      </c>
      <c r="G261" s="248" t="s">
        <v>1361</v>
      </c>
      <c r="H261" s="248">
        <v>24</v>
      </c>
      <c r="I261" s="228">
        <v>68.16</v>
      </c>
      <c r="J261" s="228">
        <f t="shared" si="3"/>
        <v>1635.84</v>
      </c>
      <c r="K261" s="49"/>
    </row>
    <row r="262" spans="1:11">
      <c r="A262" s="49"/>
      <c r="B262" s="253">
        <v>43442</v>
      </c>
      <c r="C262" s="248" t="s">
        <v>370</v>
      </c>
      <c r="D262" s="248" t="s">
        <v>1359</v>
      </c>
      <c r="E262" s="248" t="s">
        <v>1360</v>
      </c>
      <c r="F262" s="248" t="s">
        <v>1364</v>
      </c>
      <c r="G262" s="248" t="s">
        <v>1375</v>
      </c>
      <c r="H262" s="248">
        <v>32</v>
      </c>
      <c r="I262" s="228">
        <v>72.64</v>
      </c>
      <c r="J262" s="228">
        <f t="shared" si="3"/>
        <v>2324.48</v>
      </c>
      <c r="K262" s="49"/>
    </row>
    <row r="263" spans="1:11">
      <c r="A263" s="49"/>
      <c r="B263" s="253">
        <v>43442</v>
      </c>
      <c r="C263" s="248" t="s">
        <v>370</v>
      </c>
      <c r="D263" s="248" t="s">
        <v>1359</v>
      </c>
      <c r="E263" s="248" t="s">
        <v>1360</v>
      </c>
      <c r="F263" s="248" t="s">
        <v>1370</v>
      </c>
      <c r="G263" s="248" t="s">
        <v>1371</v>
      </c>
      <c r="H263" s="248">
        <v>53</v>
      </c>
      <c r="I263" s="228">
        <v>184.97</v>
      </c>
      <c r="J263" s="228">
        <f t="shared" si="3"/>
        <v>9803.41</v>
      </c>
      <c r="K263" s="49"/>
    </row>
    <row r="264" spans="1:11">
      <c r="A264" s="49"/>
      <c r="B264" s="253">
        <v>43442</v>
      </c>
      <c r="C264" s="248" t="s">
        <v>370</v>
      </c>
      <c r="D264" s="248" t="s">
        <v>1362</v>
      </c>
      <c r="E264" s="248" t="s">
        <v>1363</v>
      </c>
      <c r="F264" s="248" t="s">
        <v>1370</v>
      </c>
      <c r="G264" s="248" t="s">
        <v>1371</v>
      </c>
      <c r="H264" s="248">
        <v>31</v>
      </c>
      <c r="I264" s="228">
        <v>108.19</v>
      </c>
      <c r="J264" s="228">
        <f t="shared" si="3"/>
        <v>3353.89</v>
      </c>
      <c r="K264" s="49"/>
    </row>
    <row r="265" spans="1:11">
      <c r="A265" s="49"/>
      <c r="B265" s="253">
        <v>43442</v>
      </c>
      <c r="C265" s="248" t="s">
        <v>370</v>
      </c>
      <c r="D265" s="248" t="s">
        <v>1359</v>
      </c>
      <c r="E265" s="248" t="s">
        <v>1360</v>
      </c>
      <c r="F265" s="248" t="s">
        <v>264</v>
      </c>
      <c r="G265" s="248" t="s">
        <v>1373</v>
      </c>
      <c r="H265" s="248">
        <v>28</v>
      </c>
      <c r="I265" s="228">
        <v>61.04</v>
      </c>
      <c r="J265" s="228">
        <f t="shared" si="3"/>
        <v>1709.12</v>
      </c>
      <c r="K265" s="49"/>
    </row>
    <row r="266" spans="1:11">
      <c r="A266" s="49"/>
      <c r="B266" s="253">
        <v>43442</v>
      </c>
      <c r="C266" s="248" t="s">
        <v>372</v>
      </c>
      <c r="D266" s="248" t="s">
        <v>1366</v>
      </c>
      <c r="E266" s="248" t="s">
        <v>1367</v>
      </c>
      <c r="F266" s="248" t="s">
        <v>264</v>
      </c>
      <c r="G266" s="248" t="s">
        <v>1361</v>
      </c>
      <c r="H266" s="248">
        <v>141</v>
      </c>
      <c r="I266" s="228">
        <v>400.44</v>
      </c>
      <c r="J266" s="228">
        <f t="shared" si="3"/>
        <v>56462.04</v>
      </c>
      <c r="K266" s="49"/>
    </row>
    <row r="267" spans="1:11">
      <c r="A267" s="49"/>
      <c r="B267" s="253">
        <v>43466</v>
      </c>
      <c r="C267" s="248" t="s">
        <v>370</v>
      </c>
      <c r="D267" s="248" t="s">
        <v>1362</v>
      </c>
      <c r="E267" s="248" t="s">
        <v>1363</v>
      </c>
      <c r="F267" s="248" t="s">
        <v>1370</v>
      </c>
      <c r="G267" s="248" t="s">
        <v>1371</v>
      </c>
      <c r="H267" s="248">
        <v>23</v>
      </c>
      <c r="I267" s="228">
        <v>80.27</v>
      </c>
      <c r="J267" s="228">
        <f t="shared" si="3"/>
        <v>1846.2099999999998</v>
      </c>
      <c r="K267" s="49"/>
    </row>
    <row r="268" spans="1:11">
      <c r="A268" s="49"/>
      <c r="B268" s="253">
        <v>43466</v>
      </c>
      <c r="C268" s="248" t="s">
        <v>372</v>
      </c>
      <c r="D268" s="248" t="s">
        <v>1366</v>
      </c>
      <c r="E268" s="248" t="s">
        <v>1367</v>
      </c>
      <c r="F268" s="248" t="s">
        <v>1364</v>
      </c>
      <c r="G268" s="248" t="s">
        <v>1365</v>
      </c>
      <c r="H268" s="248">
        <v>340</v>
      </c>
      <c r="I268" s="228">
        <v>601.79999999999995</v>
      </c>
      <c r="J268" s="228">
        <f t="shared" si="3"/>
        <v>204611.99999999997</v>
      </c>
      <c r="K268" s="49"/>
    </row>
    <row r="269" spans="1:11">
      <c r="A269" s="49"/>
      <c r="B269" s="253">
        <v>43466</v>
      </c>
      <c r="C269" s="248" t="s">
        <v>370</v>
      </c>
      <c r="D269" s="248" t="s">
        <v>1359</v>
      </c>
      <c r="E269" s="248" t="s">
        <v>1360</v>
      </c>
      <c r="F269" s="248" t="s">
        <v>264</v>
      </c>
      <c r="G269" s="248" t="s">
        <v>1361</v>
      </c>
      <c r="H269" s="248">
        <v>98</v>
      </c>
      <c r="I269" s="228">
        <v>278.32</v>
      </c>
      <c r="J269" s="228">
        <f t="shared" si="3"/>
        <v>27275.360000000001</v>
      </c>
      <c r="K269" s="49"/>
    </row>
    <row r="270" spans="1:11">
      <c r="A270" s="49"/>
      <c r="B270" s="253">
        <v>43466</v>
      </c>
      <c r="C270" s="248" t="s">
        <v>370</v>
      </c>
      <c r="D270" s="248" t="s">
        <v>1362</v>
      </c>
      <c r="E270" s="248" t="s">
        <v>1363</v>
      </c>
      <c r="F270" s="248" t="s">
        <v>264</v>
      </c>
      <c r="G270" s="248" t="s">
        <v>1373</v>
      </c>
      <c r="H270" s="248">
        <v>211</v>
      </c>
      <c r="I270" s="228">
        <v>459.98</v>
      </c>
      <c r="J270" s="228">
        <f t="shared" si="3"/>
        <v>97055.78</v>
      </c>
      <c r="K270" s="49"/>
    </row>
    <row r="271" spans="1:11">
      <c r="A271" s="49"/>
      <c r="B271" s="253">
        <v>43467</v>
      </c>
      <c r="C271" s="248" t="s">
        <v>370</v>
      </c>
      <c r="D271" s="248" t="s">
        <v>1353</v>
      </c>
      <c r="E271" s="248" t="s">
        <v>1354</v>
      </c>
      <c r="F271" s="248" t="s">
        <v>1370</v>
      </c>
      <c r="G271" s="248" t="s">
        <v>1371</v>
      </c>
      <c r="H271" s="248">
        <v>25</v>
      </c>
      <c r="I271" s="228">
        <v>87.25</v>
      </c>
      <c r="J271" s="228">
        <f t="shared" si="3"/>
        <v>2181.25</v>
      </c>
      <c r="K271" s="49"/>
    </row>
    <row r="272" spans="1:11">
      <c r="A272" s="49"/>
      <c r="B272" s="253">
        <v>43467</v>
      </c>
      <c r="C272" s="248" t="s">
        <v>372</v>
      </c>
      <c r="D272" s="248" t="s">
        <v>1366</v>
      </c>
      <c r="E272" s="248" t="s">
        <v>1367</v>
      </c>
      <c r="F272" s="248" t="s">
        <v>264</v>
      </c>
      <c r="G272" s="248" t="s">
        <v>1358</v>
      </c>
      <c r="H272" s="248">
        <v>75</v>
      </c>
      <c r="I272" s="228">
        <v>140.25</v>
      </c>
      <c r="J272" s="228">
        <f t="shared" ref="J272:J335" si="4">H272*I272</f>
        <v>10518.75</v>
      </c>
      <c r="K272" s="49"/>
    </row>
    <row r="273" spans="1:11">
      <c r="A273" s="49"/>
      <c r="B273" s="253">
        <v>43467</v>
      </c>
      <c r="C273" s="248" t="s">
        <v>370</v>
      </c>
      <c r="D273" s="248" t="s">
        <v>1353</v>
      </c>
      <c r="E273" s="248" t="s">
        <v>1357</v>
      </c>
      <c r="F273" s="248" t="s">
        <v>1364</v>
      </c>
      <c r="G273" s="248" t="s">
        <v>1365</v>
      </c>
      <c r="H273" s="248">
        <v>28</v>
      </c>
      <c r="I273" s="228">
        <v>49.56</v>
      </c>
      <c r="J273" s="228">
        <f t="shared" si="4"/>
        <v>1387.68</v>
      </c>
      <c r="K273" s="49"/>
    </row>
    <row r="274" spans="1:11">
      <c r="A274" s="49"/>
      <c r="B274" s="253">
        <v>43467</v>
      </c>
      <c r="C274" s="248" t="s">
        <v>370</v>
      </c>
      <c r="D274" s="248" t="s">
        <v>1359</v>
      </c>
      <c r="E274" s="248" t="s">
        <v>1360</v>
      </c>
      <c r="F274" s="248" t="s">
        <v>1355</v>
      </c>
      <c r="G274" s="248" t="s">
        <v>1356</v>
      </c>
      <c r="H274" s="248">
        <v>26</v>
      </c>
      <c r="I274" s="228">
        <v>43.68</v>
      </c>
      <c r="J274" s="228">
        <f t="shared" si="4"/>
        <v>1135.68</v>
      </c>
      <c r="K274" s="49"/>
    </row>
    <row r="275" spans="1:11">
      <c r="A275" s="49"/>
      <c r="B275" s="253">
        <v>43468</v>
      </c>
      <c r="C275" s="248" t="s">
        <v>372</v>
      </c>
      <c r="D275" s="248" t="s">
        <v>1366</v>
      </c>
      <c r="E275" s="248" t="s">
        <v>1367</v>
      </c>
      <c r="F275" s="248" t="s">
        <v>264</v>
      </c>
      <c r="G275" s="248" t="s">
        <v>1361</v>
      </c>
      <c r="H275" s="248">
        <v>123</v>
      </c>
      <c r="I275" s="228">
        <v>349.32</v>
      </c>
      <c r="J275" s="228">
        <f t="shared" si="4"/>
        <v>42966.36</v>
      </c>
      <c r="K275" s="49"/>
    </row>
    <row r="276" spans="1:11">
      <c r="A276" s="49"/>
      <c r="B276" s="253">
        <v>43468</v>
      </c>
      <c r="C276" s="248" t="s">
        <v>370</v>
      </c>
      <c r="D276" s="248" t="s">
        <v>1359</v>
      </c>
      <c r="E276" s="248" t="s">
        <v>1360</v>
      </c>
      <c r="F276" s="248" t="s">
        <v>1364</v>
      </c>
      <c r="G276" s="248" t="s">
        <v>1374</v>
      </c>
      <c r="H276" s="248">
        <v>91</v>
      </c>
      <c r="I276" s="228">
        <v>170.17</v>
      </c>
      <c r="J276" s="228">
        <f t="shared" si="4"/>
        <v>15485.47</v>
      </c>
      <c r="K276" s="49"/>
    </row>
    <row r="277" spans="1:11">
      <c r="A277" s="49"/>
      <c r="B277" s="253">
        <v>43468</v>
      </c>
      <c r="C277" s="248" t="s">
        <v>370</v>
      </c>
      <c r="D277" s="248" t="s">
        <v>1359</v>
      </c>
      <c r="E277" s="248" t="s">
        <v>1360</v>
      </c>
      <c r="F277" s="248" t="s">
        <v>264</v>
      </c>
      <c r="G277" s="248" t="s">
        <v>1373</v>
      </c>
      <c r="H277" s="248">
        <v>81</v>
      </c>
      <c r="I277" s="228">
        <v>176.58</v>
      </c>
      <c r="J277" s="228">
        <f t="shared" si="4"/>
        <v>14302.980000000001</v>
      </c>
      <c r="K277" s="49"/>
    </row>
    <row r="278" spans="1:11">
      <c r="A278" s="49"/>
      <c r="B278" s="253">
        <v>43468</v>
      </c>
      <c r="C278" s="248" t="s">
        <v>372</v>
      </c>
      <c r="D278" s="248" t="s">
        <v>1368</v>
      </c>
      <c r="E278" s="248" t="s">
        <v>1369</v>
      </c>
      <c r="F278" s="248" t="s">
        <v>1364</v>
      </c>
      <c r="G278" s="248" t="s">
        <v>1365</v>
      </c>
      <c r="H278" s="248">
        <v>58</v>
      </c>
      <c r="I278" s="228">
        <v>102.66</v>
      </c>
      <c r="J278" s="228">
        <f t="shared" si="4"/>
        <v>5954.28</v>
      </c>
      <c r="K278" s="49"/>
    </row>
    <row r="279" spans="1:11">
      <c r="A279" s="49"/>
      <c r="B279" s="253">
        <v>43500</v>
      </c>
      <c r="C279" s="248" t="s">
        <v>370</v>
      </c>
      <c r="D279" s="248" t="s">
        <v>1353</v>
      </c>
      <c r="E279" s="248" t="s">
        <v>1354</v>
      </c>
      <c r="F279" s="248" t="s">
        <v>264</v>
      </c>
      <c r="G279" s="248" t="s">
        <v>1361</v>
      </c>
      <c r="H279" s="248">
        <v>56</v>
      </c>
      <c r="I279" s="228">
        <v>159.04</v>
      </c>
      <c r="J279" s="228">
        <f t="shared" si="4"/>
        <v>8906.24</v>
      </c>
      <c r="K279" s="49"/>
    </row>
    <row r="280" spans="1:11">
      <c r="A280" s="49"/>
      <c r="B280" s="253">
        <v>43500</v>
      </c>
      <c r="C280" s="248" t="s">
        <v>370</v>
      </c>
      <c r="D280" s="248" t="s">
        <v>1353</v>
      </c>
      <c r="E280" s="248" t="s">
        <v>1354</v>
      </c>
      <c r="F280" s="248" t="s">
        <v>1370</v>
      </c>
      <c r="G280" s="248" t="s">
        <v>1371</v>
      </c>
      <c r="H280" s="248">
        <v>30</v>
      </c>
      <c r="I280" s="228">
        <v>104.7</v>
      </c>
      <c r="J280" s="228">
        <f t="shared" si="4"/>
        <v>3141</v>
      </c>
      <c r="K280" s="49"/>
    </row>
    <row r="281" spans="1:11">
      <c r="A281" s="49"/>
      <c r="B281" s="253">
        <v>43500</v>
      </c>
      <c r="C281" s="248" t="s">
        <v>370</v>
      </c>
      <c r="D281" s="248" t="s">
        <v>1362</v>
      </c>
      <c r="E281" s="248" t="s">
        <v>1363</v>
      </c>
      <c r="F281" s="248" t="s">
        <v>264</v>
      </c>
      <c r="G281" s="248" t="s">
        <v>1361</v>
      </c>
      <c r="H281" s="248">
        <v>86</v>
      </c>
      <c r="I281" s="228">
        <v>244.24</v>
      </c>
      <c r="J281" s="228">
        <f t="shared" si="4"/>
        <v>21004.639999999999</v>
      </c>
      <c r="K281" s="49"/>
    </row>
    <row r="282" spans="1:11">
      <c r="A282" s="49"/>
      <c r="B282" s="253">
        <v>43500</v>
      </c>
      <c r="C282" s="248" t="s">
        <v>372</v>
      </c>
      <c r="D282" s="248" t="s">
        <v>1368</v>
      </c>
      <c r="E282" s="248" t="s">
        <v>1369</v>
      </c>
      <c r="F282" s="248" t="s">
        <v>1364</v>
      </c>
      <c r="G282" s="248" t="s">
        <v>1374</v>
      </c>
      <c r="H282" s="248">
        <v>43</v>
      </c>
      <c r="I282" s="228">
        <v>80.41</v>
      </c>
      <c r="J282" s="228">
        <f t="shared" si="4"/>
        <v>3457.6299999999997</v>
      </c>
      <c r="K282" s="49"/>
    </row>
    <row r="283" spans="1:11">
      <c r="A283" s="49"/>
      <c r="B283" s="253">
        <v>43500</v>
      </c>
      <c r="C283" s="248" t="s">
        <v>370</v>
      </c>
      <c r="D283" s="248" t="s">
        <v>1362</v>
      </c>
      <c r="E283" s="248" t="s">
        <v>1363</v>
      </c>
      <c r="F283" s="248" t="s">
        <v>1364</v>
      </c>
      <c r="G283" s="248" t="s">
        <v>1365</v>
      </c>
      <c r="H283" s="248">
        <v>120</v>
      </c>
      <c r="I283" s="228">
        <v>212.4</v>
      </c>
      <c r="J283" s="228">
        <f t="shared" si="4"/>
        <v>25488</v>
      </c>
      <c r="K283" s="49"/>
    </row>
    <row r="284" spans="1:11">
      <c r="A284" s="49"/>
      <c r="B284" s="253">
        <v>43500</v>
      </c>
      <c r="C284" s="248" t="s">
        <v>370</v>
      </c>
      <c r="D284" s="248" t="s">
        <v>1359</v>
      </c>
      <c r="E284" s="248" t="s">
        <v>1360</v>
      </c>
      <c r="F284" s="248" t="s">
        <v>1370</v>
      </c>
      <c r="G284" s="248" t="s">
        <v>1371</v>
      </c>
      <c r="H284" s="248">
        <v>36</v>
      </c>
      <c r="I284" s="228">
        <v>125.64</v>
      </c>
      <c r="J284" s="228">
        <f t="shared" si="4"/>
        <v>4523.04</v>
      </c>
      <c r="K284" s="49"/>
    </row>
    <row r="285" spans="1:11">
      <c r="A285" s="49"/>
      <c r="B285" s="253">
        <v>43500</v>
      </c>
      <c r="C285" s="248" t="s">
        <v>372</v>
      </c>
      <c r="D285" s="248" t="s">
        <v>1366</v>
      </c>
      <c r="E285" s="248" t="s">
        <v>1367</v>
      </c>
      <c r="F285" s="248" t="s">
        <v>1364</v>
      </c>
      <c r="G285" s="248" t="s">
        <v>1365</v>
      </c>
      <c r="H285" s="248">
        <v>150</v>
      </c>
      <c r="I285" s="228">
        <v>265.5</v>
      </c>
      <c r="J285" s="228">
        <f t="shared" si="4"/>
        <v>39825</v>
      </c>
      <c r="K285" s="49"/>
    </row>
    <row r="286" spans="1:11">
      <c r="A286" s="49"/>
      <c r="B286" s="253">
        <v>43500</v>
      </c>
      <c r="C286" s="248" t="s">
        <v>372</v>
      </c>
      <c r="D286" s="248" t="s">
        <v>1366</v>
      </c>
      <c r="E286" s="248" t="s">
        <v>1367</v>
      </c>
      <c r="F286" s="248" t="s">
        <v>1364</v>
      </c>
      <c r="G286" s="248" t="s">
        <v>1365</v>
      </c>
      <c r="H286" s="248">
        <v>104</v>
      </c>
      <c r="I286" s="228">
        <v>184.08</v>
      </c>
      <c r="J286" s="228">
        <f t="shared" si="4"/>
        <v>19144.32</v>
      </c>
      <c r="K286" s="49"/>
    </row>
    <row r="287" spans="1:11">
      <c r="A287" s="49"/>
      <c r="B287" s="253">
        <v>43500</v>
      </c>
      <c r="C287" s="248" t="s">
        <v>372</v>
      </c>
      <c r="D287" s="248" t="s">
        <v>1366</v>
      </c>
      <c r="E287" s="248" t="s">
        <v>1367</v>
      </c>
      <c r="F287" s="248" t="s">
        <v>1355</v>
      </c>
      <c r="G287" s="248" t="s">
        <v>1356</v>
      </c>
      <c r="H287" s="248">
        <v>114</v>
      </c>
      <c r="I287" s="228">
        <v>191.52</v>
      </c>
      <c r="J287" s="228">
        <f t="shared" si="4"/>
        <v>21833.280000000002</v>
      </c>
      <c r="K287" s="49"/>
    </row>
    <row r="288" spans="1:11">
      <c r="A288" s="49"/>
      <c r="B288" s="253">
        <v>43500</v>
      </c>
      <c r="C288" s="248" t="s">
        <v>370</v>
      </c>
      <c r="D288" s="248" t="s">
        <v>1353</v>
      </c>
      <c r="E288" s="248" t="s">
        <v>1354</v>
      </c>
      <c r="F288" s="248" t="s">
        <v>264</v>
      </c>
      <c r="G288" s="248" t="s">
        <v>1373</v>
      </c>
      <c r="H288" s="248">
        <v>144</v>
      </c>
      <c r="I288" s="228">
        <v>313.92</v>
      </c>
      <c r="J288" s="228">
        <f t="shared" si="4"/>
        <v>45204.480000000003</v>
      </c>
      <c r="K288" s="49"/>
    </row>
    <row r="289" spans="1:11">
      <c r="A289" s="49"/>
      <c r="B289" s="253">
        <v>43500</v>
      </c>
      <c r="C289" s="248" t="s">
        <v>372</v>
      </c>
      <c r="D289" s="248" t="s">
        <v>1368</v>
      </c>
      <c r="E289" s="248" t="s">
        <v>1369</v>
      </c>
      <c r="F289" s="248" t="s">
        <v>1364</v>
      </c>
      <c r="G289" s="248" t="s">
        <v>1374</v>
      </c>
      <c r="H289" s="248">
        <v>43</v>
      </c>
      <c r="I289" s="228">
        <v>80.41</v>
      </c>
      <c r="J289" s="228">
        <f t="shared" si="4"/>
        <v>3457.6299999999997</v>
      </c>
      <c r="K289" s="49"/>
    </row>
    <row r="290" spans="1:11">
      <c r="A290" s="49"/>
      <c r="B290" s="253">
        <v>43500</v>
      </c>
      <c r="C290" s="248" t="s">
        <v>372</v>
      </c>
      <c r="D290" s="248" t="s">
        <v>1366</v>
      </c>
      <c r="E290" s="248" t="s">
        <v>1367</v>
      </c>
      <c r="F290" s="248" t="s">
        <v>264</v>
      </c>
      <c r="G290" s="248" t="s">
        <v>1373</v>
      </c>
      <c r="H290" s="248">
        <v>144</v>
      </c>
      <c r="I290" s="228">
        <v>313.92</v>
      </c>
      <c r="J290" s="228">
        <f t="shared" si="4"/>
        <v>45204.480000000003</v>
      </c>
      <c r="K290" s="49"/>
    </row>
    <row r="291" spans="1:11">
      <c r="A291" s="49"/>
      <c r="B291" s="253">
        <v>43500</v>
      </c>
      <c r="C291" s="248" t="s">
        <v>370</v>
      </c>
      <c r="D291" s="248" t="s">
        <v>1353</v>
      </c>
      <c r="E291" s="248" t="s">
        <v>1354</v>
      </c>
      <c r="F291" s="248" t="s">
        <v>1364</v>
      </c>
      <c r="G291" s="248" t="s">
        <v>1365</v>
      </c>
      <c r="H291" s="248">
        <v>90</v>
      </c>
      <c r="I291" s="228">
        <v>159.30000000000001</v>
      </c>
      <c r="J291" s="228">
        <f t="shared" si="4"/>
        <v>14337.000000000002</v>
      </c>
      <c r="K291" s="49"/>
    </row>
    <row r="292" spans="1:11">
      <c r="A292" s="49"/>
      <c r="B292" s="253">
        <v>43500</v>
      </c>
      <c r="C292" s="248" t="s">
        <v>370</v>
      </c>
      <c r="D292" s="248" t="s">
        <v>1359</v>
      </c>
      <c r="E292" s="248" t="s">
        <v>1360</v>
      </c>
      <c r="F292" s="248" t="s">
        <v>1355</v>
      </c>
      <c r="G292" s="248" t="s">
        <v>1372</v>
      </c>
      <c r="H292" s="248">
        <v>26</v>
      </c>
      <c r="I292" s="228">
        <v>81.900000000000006</v>
      </c>
      <c r="J292" s="228">
        <f t="shared" si="4"/>
        <v>2129.4</v>
      </c>
      <c r="K292" s="49"/>
    </row>
    <row r="293" spans="1:11">
      <c r="A293" s="49"/>
      <c r="B293" s="253">
        <v>43533</v>
      </c>
      <c r="C293" s="248" t="s">
        <v>370</v>
      </c>
      <c r="D293" s="248" t="s">
        <v>1359</v>
      </c>
      <c r="E293" s="248" t="s">
        <v>1360</v>
      </c>
      <c r="F293" s="248" t="s">
        <v>1364</v>
      </c>
      <c r="G293" s="248" t="s">
        <v>1365</v>
      </c>
      <c r="H293" s="248">
        <v>76</v>
      </c>
      <c r="I293" s="228">
        <v>134.52000000000001</v>
      </c>
      <c r="J293" s="228">
        <f t="shared" si="4"/>
        <v>10223.52</v>
      </c>
      <c r="K293" s="49"/>
    </row>
    <row r="294" spans="1:11">
      <c r="A294" s="49"/>
      <c r="B294" s="253">
        <v>43533</v>
      </c>
      <c r="C294" s="248" t="s">
        <v>370</v>
      </c>
      <c r="D294" s="248" t="s">
        <v>1362</v>
      </c>
      <c r="E294" s="248" t="s">
        <v>1363</v>
      </c>
      <c r="F294" s="248" t="s">
        <v>1355</v>
      </c>
      <c r="G294" s="248" t="s">
        <v>1356</v>
      </c>
      <c r="H294" s="248">
        <v>30</v>
      </c>
      <c r="I294" s="228">
        <v>50.4</v>
      </c>
      <c r="J294" s="228">
        <f t="shared" si="4"/>
        <v>1512</v>
      </c>
      <c r="K294" s="49"/>
    </row>
    <row r="295" spans="1:11">
      <c r="B295" s="253">
        <v>43533</v>
      </c>
      <c r="C295" s="248" t="s">
        <v>370</v>
      </c>
      <c r="D295" s="248" t="s">
        <v>1359</v>
      </c>
      <c r="E295" s="248" t="s">
        <v>1360</v>
      </c>
      <c r="F295" s="248" t="s">
        <v>264</v>
      </c>
      <c r="G295" s="248" t="s">
        <v>1373</v>
      </c>
      <c r="H295" s="248">
        <v>46</v>
      </c>
      <c r="I295" s="228">
        <v>100.28</v>
      </c>
      <c r="J295" s="228">
        <f t="shared" si="4"/>
        <v>4612.88</v>
      </c>
      <c r="K295" s="49"/>
    </row>
    <row r="296" spans="1:11">
      <c r="B296" s="253">
        <v>43533</v>
      </c>
      <c r="C296" s="248" t="s">
        <v>370</v>
      </c>
      <c r="D296" s="248" t="s">
        <v>1353</v>
      </c>
      <c r="E296" s="248" t="s">
        <v>1354</v>
      </c>
      <c r="F296" s="248" t="s">
        <v>1364</v>
      </c>
      <c r="G296" s="248" t="s">
        <v>1374</v>
      </c>
      <c r="H296" s="248">
        <v>69</v>
      </c>
      <c r="I296" s="228">
        <v>129.03</v>
      </c>
      <c r="J296" s="228">
        <f t="shared" si="4"/>
        <v>8903.07</v>
      </c>
      <c r="K296" s="49"/>
    </row>
    <row r="297" spans="1:11">
      <c r="B297" s="253">
        <v>43533</v>
      </c>
      <c r="C297" s="248" t="s">
        <v>370</v>
      </c>
      <c r="D297" s="248" t="s">
        <v>1359</v>
      </c>
      <c r="E297" s="248" t="s">
        <v>1360</v>
      </c>
      <c r="F297" s="248" t="s">
        <v>264</v>
      </c>
      <c r="G297" s="248" t="s">
        <v>1358</v>
      </c>
      <c r="H297" s="248">
        <v>95</v>
      </c>
      <c r="I297" s="228">
        <v>177.65</v>
      </c>
      <c r="J297" s="228">
        <f t="shared" si="4"/>
        <v>16876.75</v>
      </c>
      <c r="K297" s="49"/>
    </row>
    <row r="298" spans="1:11">
      <c r="B298" s="253">
        <v>43533</v>
      </c>
      <c r="C298" s="248" t="s">
        <v>370</v>
      </c>
      <c r="D298" s="248" t="s">
        <v>1353</v>
      </c>
      <c r="E298" s="248" t="s">
        <v>1357</v>
      </c>
      <c r="F298" s="248" t="s">
        <v>1370</v>
      </c>
      <c r="G298" s="248" t="s">
        <v>1371</v>
      </c>
      <c r="H298" s="248">
        <v>31</v>
      </c>
      <c r="I298" s="228">
        <v>108.19</v>
      </c>
      <c r="J298" s="228">
        <f t="shared" si="4"/>
        <v>3353.89</v>
      </c>
      <c r="K298" s="49"/>
    </row>
    <row r="299" spans="1:11">
      <c r="B299" s="253">
        <v>43533</v>
      </c>
      <c r="C299" s="248" t="s">
        <v>370</v>
      </c>
      <c r="D299" s="248" t="s">
        <v>1353</v>
      </c>
      <c r="E299" s="248" t="s">
        <v>1354</v>
      </c>
      <c r="F299" s="248" t="s">
        <v>264</v>
      </c>
      <c r="G299" s="248" t="s">
        <v>1361</v>
      </c>
      <c r="H299" s="248">
        <v>74</v>
      </c>
      <c r="I299" s="228">
        <v>210.16</v>
      </c>
      <c r="J299" s="228">
        <f t="shared" si="4"/>
        <v>15551.84</v>
      </c>
      <c r="K299" s="49"/>
    </row>
    <row r="300" spans="1:11">
      <c r="B300" s="253">
        <v>43533</v>
      </c>
      <c r="C300" s="248" t="s">
        <v>370</v>
      </c>
      <c r="D300" s="248" t="s">
        <v>1353</v>
      </c>
      <c r="E300" s="248" t="s">
        <v>1354</v>
      </c>
      <c r="F300" s="248" t="s">
        <v>1370</v>
      </c>
      <c r="G300" s="248" t="s">
        <v>1371</v>
      </c>
      <c r="H300" s="248">
        <v>26</v>
      </c>
      <c r="I300" s="228">
        <v>90.74</v>
      </c>
      <c r="J300" s="228">
        <f t="shared" si="4"/>
        <v>2359.2399999999998</v>
      </c>
      <c r="K300" s="49"/>
    </row>
    <row r="301" spans="1:11">
      <c r="B301" s="253">
        <v>43533</v>
      </c>
      <c r="C301" s="248" t="s">
        <v>370</v>
      </c>
      <c r="D301" s="248" t="s">
        <v>1353</v>
      </c>
      <c r="E301" s="248" t="s">
        <v>1357</v>
      </c>
      <c r="F301" s="248" t="s">
        <v>1364</v>
      </c>
      <c r="G301" s="248" t="s">
        <v>1374</v>
      </c>
      <c r="H301" s="248">
        <v>34</v>
      </c>
      <c r="I301" s="228">
        <v>63.58</v>
      </c>
      <c r="J301" s="228">
        <f t="shared" si="4"/>
        <v>2161.7199999999998</v>
      </c>
      <c r="K301" s="49"/>
    </row>
    <row r="302" spans="1:11">
      <c r="B302" s="253">
        <v>43533</v>
      </c>
      <c r="C302" s="248" t="s">
        <v>370</v>
      </c>
      <c r="D302" s="248" t="s">
        <v>1359</v>
      </c>
      <c r="E302" s="248" t="s">
        <v>1360</v>
      </c>
      <c r="F302" s="248" t="s">
        <v>1364</v>
      </c>
      <c r="G302" s="248" t="s">
        <v>1365</v>
      </c>
      <c r="H302" s="248">
        <v>74</v>
      </c>
      <c r="I302" s="228">
        <v>130.97999999999999</v>
      </c>
      <c r="J302" s="228">
        <f t="shared" si="4"/>
        <v>9692.5199999999986</v>
      </c>
      <c r="K302" s="49"/>
    </row>
    <row r="303" spans="1:11">
      <c r="B303" s="253">
        <v>43533</v>
      </c>
      <c r="C303" s="248" t="s">
        <v>370</v>
      </c>
      <c r="D303" s="248" t="s">
        <v>1362</v>
      </c>
      <c r="E303" s="248" t="s">
        <v>1363</v>
      </c>
      <c r="F303" s="248" t="s">
        <v>1364</v>
      </c>
      <c r="G303" s="248" t="s">
        <v>1374</v>
      </c>
      <c r="H303" s="248">
        <v>84</v>
      </c>
      <c r="I303" s="228">
        <v>157.08000000000001</v>
      </c>
      <c r="J303" s="228">
        <f t="shared" si="4"/>
        <v>13194.720000000001</v>
      </c>
      <c r="K303" s="49"/>
    </row>
    <row r="304" spans="1:11">
      <c r="B304" s="253">
        <v>43533</v>
      </c>
      <c r="C304" s="248" t="s">
        <v>372</v>
      </c>
      <c r="D304" s="248" t="s">
        <v>1368</v>
      </c>
      <c r="E304" s="248" t="s">
        <v>1369</v>
      </c>
      <c r="F304" s="248" t="s">
        <v>1364</v>
      </c>
      <c r="G304" s="248" t="s">
        <v>1374</v>
      </c>
      <c r="H304" s="248">
        <v>72</v>
      </c>
      <c r="I304" s="228">
        <v>134.63999999999999</v>
      </c>
      <c r="J304" s="228">
        <f t="shared" si="4"/>
        <v>9694.0799999999981</v>
      </c>
      <c r="K304" s="49"/>
    </row>
    <row r="305" spans="2:11">
      <c r="B305" s="253">
        <v>43533</v>
      </c>
      <c r="C305" s="248" t="s">
        <v>370</v>
      </c>
      <c r="D305" s="248" t="s">
        <v>1359</v>
      </c>
      <c r="E305" s="248" t="s">
        <v>1360</v>
      </c>
      <c r="F305" s="248" t="s">
        <v>1370</v>
      </c>
      <c r="G305" s="248" t="s">
        <v>1371</v>
      </c>
      <c r="H305" s="248">
        <v>38</v>
      </c>
      <c r="I305" s="228">
        <v>132.62</v>
      </c>
      <c r="J305" s="228">
        <f t="shared" si="4"/>
        <v>5039.5600000000004</v>
      </c>
      <c r="K305" s="49"/>
    </row>
    <row r="306" spans="2:11">
      <c r="B306" s="253">
        <v>43533</v>
      </c>
      <c r="C306" s="248" t="s">
        <v>372</v>
      </c>
      <c r="D306" s="248" t="s">
        <v>1366</v>
      </c>
      <c r="E306" s="248" t="s">
        <v>1367</v>
      </c>
      <c r="F306" s="248" t="s">
        <v>1364</v>
      </c>
      <c r="G306" s="248" t="s">
        <v>1365</v>
      </c>
      <c r="H306" s="248">
        <v>30</v>
      </c>
      <c r="I306" s="228">
        <v>53.1</v>
      </c>
      <c r="J306" s="228">
        <f t="shared" si="4"/>
        <v>1593</v>
      </c>
      <c r="K306" s="49"/>
    </row>
    <row r="307" spans="2:11">
      <c r="B307" s="253">
        <v>43533</v>
      </c>
      <c r="C307" s="248" t="s">
        <v>370</v>
      </c>
      <c r="D307" s="248" t="s">
        <v>1353</v>
      </c>
      <c r="E307" s="248" t="s">
        <v>1354</v>
      </c>
      <c r="F307" s="248" t="s">
        <v>264</v>
      </c>
      <c r="G307" s="248" t="s">
        <v>1373</v>
      </c>
      <c r="H307" s="248">
        <v>201</v>
      </c>
      <c r="I307" s="228">
        <v>438.18</v>
      </c>
      <c r="J307" s="228">
        <f t="shared" si="4"/>
        <v>88074.180000000008</v>
      </c>
      <c r="K307" s="49"/>
    </row>
    <row r="308" spans="2:11">
      <c r="B308" s="253">
        <v>43533</v>
      </c>
      <c r="C308" s="248" t="s">
        <v>372</v>
      </c>
      <c r="D308" s="248" t="s">
        <v>1366</v>
      </c>
      <c r="E308" s="248" t="s">
        <v>1367</v>
      </c>
      <c r="F308" s="248" t="s">
        <v>1364</v>
      </c>
      <c r="G308" s="248" t="s">
        <v>1374</v>
      </c>
      <c r="H308" s="248">
        <v>49</v>
      </c>
      <c r="I308" s="228">
        <v>91.63</v>
      </c>
      <c r="J308" s="228">
        <f t="shared" si="4"/>
        <v>4489.87</v>
      </c>
      <c r="K308" s="49"/>
    </row>
    <row r="309" spans="2:11">
      <c r="B309" s="253">
        <v>43570</v>
      </c>
      <c r="C309" s="248" t="s">
        <v>370</v>
      </c>
      <c r="D309" s="248" t="s">
        <v>1359</v>
      </c>
      <c r="E309" s="248" t="s">
        <v>1360</v>
      </c>
      <c r="F309" s="248" t="s">
        <v>1364</v>
      </c>
      <c r="G309" s="248" t="s">
        <v>1374</v>
      </c>
      <c r="H309" s="248">
        <v>33</v>
      </c>
      <c r="I309" s="228">
        <v>61.71</v>
      </c>
      <c r="J309" s="228">
        <f t="shared" si="4"/>
        <v>2036.43</v>
      </c>
      <c r="K309" s="49"/>
    </row>
    <row r="310" spans="2:11">
      <c r="B310" s="253">
        <v>43570</v>
      </c>
      <c r="C310" s="248" t="s">
        <v>370</v>
      </c>
      <c r="D310" s="248" t="s">
        <v>1359</v>
      </c>
      <c r="E310" s="248" t="s">
        <v>1360</v>
      </c>
      <c r="F310" s="248" t="s">
        <v>264</v>
      </c>
      <c r="G310" s="248" t="s">
        <v>1373</v>
      </c>
      <c r="H310" s="248">
        <v>31</v>
      </c>
      <c r="I310" s="228">
        <v>67.58</v>
      </c>
      <c r="J310" s="228">
        <f t="shared" si="4"/>
        <v>2094.98</v>
      </c>
      <c r="K310" s="49"/>
    </row>
    <row r="311" spans="2:11">
      <c r="B311" s="253">
        <v>43570</v>
      </c>
      <c r="C311" s="248" t="s">
        <v>372</v>
      </c>
      <c r="D311" s="248" t="s">
        <v>1366</v>
      </c>
      <c r="E311" s="248" t="s">
        <v>1367</v>
      </c>
      <c r="F311" s="248" t="s">
        <v>264</v>
      </c>
      <c r="G311" s="248" t="s">
        <v>1358</v>
      </c>
      <c r="H311" s="248">
        <v>80</v>
      </c>
      <c r="I311" s="228">
        <v>149.6</v>
      </c>
      <c r="J311" s="228">
        <f t="shared" si="4"/>
        <v>11968</v>
      </c>
      <c r="K311" s="49"/>
    </row>
    <row r="312" spans="2:11">
      <c r="B312" s="253">
        <v>43570</v>
      </c>
      <c r="C312" s="248" t="s">
        <v>370</v>
      </c>
      <c r="D312" s="248" t="s">
        <v>1362</v>
      </c>
      <c r="E312" s="248" t="s">
        <v>1363</v>
      </c>
      <c r="F312" s="248" t="s">
        <v>1355</v>
      </c>
      <c r="G312" s="248" t="s">
        <v>1356</v>
      </c>
      <c r="H312" s="248">
        <v>45</v>
      </c>
      <c r="I312" s="228">
        <v>75.599999999999994</v>
      </c>
      <c r="J312" s="228">
        <f t="shared" si="4"/>
        <v>3401.9999999999995</v>
      </c>
      <c r="K312" s="49"/>
    </row>
    <row r="313" spans="2:11">
      <c r="B313" s="253">
        <v>43570</v>
      </c>
      <c r="C313" s="248" t="s">
        <v>370</v>
      </c>
      <c r="D313" s="248" t="s">
        <v>1362</v>
      </c>
      <c r="E313" s="248" t="s">
        <v>1363</v>
      </c>
      <c r="F313" s="248" t="s">
        <v>1370</v>
      </c>
      <c r="G313" s="248" t="s">
        <v>1371</v>
      </c>
      <c r="H313" s="248">
        <v>22</v>
      </c>
      <c r="I313" s="228">
        <v>76.78</v>
      </c>
      <c r="J313" s="228">
        <f t="shared" si="4"/>
        <v>1689.16</v>
      </c>
      <c r="K313" s="49"/>
    </row>
    <row r="314" spans="2:11">
      <c r="B314" s="253">
        <v>43570</v>
      </c>
      <c r="C314" s="248" t="s">
        <v>370</v>
      </c>
      <c r="D314" s="248" t="s">
        <v>1353</v>
      </c>
      <c r="E314" s="248" t="s">
        <v>1357</v>
      </c>
      <c r="F314" s="248" t="s">
        <v>1364</v>
      </c>
      <c r="G314" s="248" t="s">
        <v>1365</v>
      </c>
      <c r="H314" s="248">
        <v>31</v>
      </c>
      <c r="I314" s="228">
        <v>54.87</v>
      </c>
      <c r="J314" s="228">
        <f t="shared" si="4"/>
        <v>1700.97</v>
      </c>
      <c r="K314" s="49"/>
    </row>
    <row r="315" spans="2:11">
      <c r="B315" s="253">
        <v>43570</v>
      </c>
      <c r="C315" s="248" t="s">
        <v>370</v>
      </c>
      <c r="D315" s="248" t="s">
        <v>1359</v>
      </c>
      <c r="E315" s="248" t="s">
        <v>1360</v>
      </c>
      <c r="F315" s="248" t="s">
        <v>264</v>
      </c>
      <c r="G315" s="248" t="s">
        <v>1361</v>
      </c>
      <c r="H315" s="248">
        <v>101</v>
      </c>
      <c r="I315" s="228">
        <v>286.83999999999997</v>
      </c>
      <c r="J315" s="228">
        <f t="shared" si="4"/>
        <v>28970.839999999997</v>
      </c>
      <c r="K315" s="49"/>
    </row>
    <row r="316" spans="2:11">
      <c r="B316" s="253">
        <v>43570</v>
      </c>
      <c r="C316" s="248" t="s">
        <v>370</v>
      </c>
      <c r="D316" s="248" t="s">
        <v>1359</v>
      </c>
      <c r="E316" s="248" t="s">
        <v>1360</v>
      </c>
      <c r="F316" s="248" t="s">
        <v>264</v>
      </c>
      <c r="G316" s="248" t="s">
        <v>1373</v>
      </c>
      <c r="H316" s="248">
        <v>102</v>
      </c>
      <c r="I316" s="228">
        <v>222.36</v>
      </c>
      <c r="J316" s="228">
        <f t="shared" si="4"/>
        <v>22680.720000000001</v>
      </c>
      <c r="K316" s="49"/>
    </row>
    <row r="317" spans="2:11">
      <c r="B317" s="253">
        <v>43570</v>
      </c>
      <c r="C317" s="248" t="s">
        <v>370</v>
      </c>
      <c r="D317" s="248" t="s">
        <v>1353</v>
      </c>
      <c r="E317" s="248" t="s">
        <v>1357</v>
      </c>
      <c r="F317" s="248" t="s">
        <v>1364</v>
      </c>
      <c r="G317" s="248" t="s">
        <v>1365</v>
      </c>
      <c r="H317" s="248">
        <v>31</v>
      </c>
      <c r="I317" s="228">
        <v>54.87</v>
      </c>
      <c r="J317" s="228">
        <f t="shared" si="4"/>
        <v>1700.97</v>
      </c>
      <c r="K317" s="49"/>
    </row>
    <row r="318" spans="2:11">
      <c r="B318" s="253">
        <v>43570</v>
      </c>
      <c r="C318" s="248" t="s">
        <v>370</v>
      </c>
      <c r="D318" s="248" t="s">
        <v>1362</v>
      </c>
      <c r="E318" s="248" t="s">
        <v>1363</v>
      </c>
      <c r="F318" s="248" t="s">
        <v>1364</v>
      </c>
      <c r="G318" s="248" t="s">
        <v>1365</v>
      </c>
      <c r="H318" s="248">
        <v>61</v>
      </c>
      <c r="I318" s="228">
        <v>107.97</v>
      </c>
      <c r="J318" s="228">
        <f t="shared" si="4"/>
        <v>6586.17</v>
      </c>
      <c r="K318" s="49"/>
    </row>
    <row r="319" spans="2:11">
      <c r="B319" s="253">
        <v>43570</v>
      </c>
      <c r="C319" s="248" t="s">
        <v>372</v>
      </c>
      <c r="D319" s="248" t="s">
        <v>1366</v>
      </c>
      <c r="E319" s="248" t="s">
        <v>1367</v>
      </c>
      <c r="F319" s="248" t="s">
        <v>1364</v>
      </c>
      <c r="G319" s="248" t="s">
        <v>1365</v>
      </c>
      <c r="H319" s="248">
        <v>70</v>
      </c>
      <c r="I319" s="228">
        <v>123.9</v>
      </c>
      <c r="J319" s="228">
        <f t="shared" si="4"/>
        <v>8673</v>
      </c>
      <c r="K319" s="49"/>
    </row>
    <row r="320" spans="2:11">
      <c r="B320" s="253">
        <v>43570</v>
      </c>
      <c r="C320" s="248" t="s">
        <v>370</v>
      </c>
      <c r="D320" s="248" t="s">
        <v>1362</v>
      </c>
      <c r="E320" s="248" t="s">
        <v>1363</v>
      </c>
      <c r="F320" s="248" t="s">
        <v>1355</v>
      </c>
      <c r="G320" s="248" t="s">
        <v>1356</v>
      </c>
      <c r="H320" s="248">
        <v>50</v>
      </c>
      <c r="I320" s="228">
        <v>84</v>
      </c>
      <c r="J320" s="228">
        <f t="shared" si="4"/>
        <v>4200</v>
      </c>
      <c r="K320" s="49"/>
    </row>
    <row r="321" spans="2:11">
      <c r="B321" s="253">
        <v>43570</v>
      </c>
      <c r="C321" s="248" t="s">
        <v>370</v>
      </c>
      <c r="D321" s="248" t="s">
        <v>1359</v>
      </c>
      <c r="E321" s="248" t="s">
        <v>1360</v>
      </c>
      <c r="F321" s="248" t="s">
        <v>264</v>
      </c>
      <c r="G321" s="248" t="s">
        <v>1361</v>
      </c>
      <c r="H321" s="248">
        <v>97</v>
      </c>
      <c r="I321" s="228">
        <v>275.48</v>
      </c>
      <c r="J321" s="228">
        <f t="shared" si="4"/>
        <v>26721.56</v>
      </c>
      <c r="K321" s="49"/>
    </row>
    <row r="322" spans="2:11">
      <c r="B322" s="253">
        <v>43570</v>
      </c>
      <c r="C322" s="248" t="s">
        <v>372</v>
      </c>
      <c r="D322" s="248" t="s">
        <v>1368</v>
      </c>
      <c r="E322" s="248" t="s">
        <v>1369</v>
      </c>
      <c r="F322" s="248" t="s">
        <v>264</v>
      </c>
      <c r="G322" s="248" t="s">
        <v>1373</v>
      </c>
      <c r="H322" s="248">
        <v>139</v>
      </c>
      <c r="I322" s="228">
        <v>303.02</v>
      </c>
      <c r="J322" s="228">
        <f t="shared" si="4"/>
        <v>42119.78</v>
      </c>
      <c r="K322" s="49"/>
    </row>
    <row r="323" spans="2:11">
      <c r="B323" s="253">
        <v>43606</v>
      </c>
      <c r="C323" s="248" t="s">
        <v>372</v>
      </c>
      <c r="D323" s="248" t="s">
        <v>1366</v>
      </c>
      <c r="E323" s="248" t="s">
        <v>1367</v>
      </c>
      <c r="F323" s="248" t="s">
        <v>1364</v>
      </c>
      <c r="G323" s="248" t="s">
        <v>1374</v>
      </c>
      <c r="H323" s="248">
        <v>30</v>
      </c>
      <c r="I323" s="228">
        <v>56.1</v>
      </c>
      <c r="J323" s="228">
        <f t="shared" si="4"/>
        <v>1683</v>
      </c>
      <c r="K323" s="49"/>
    </row>
    <row r="324" spans="2:11">
      <c r="B324" s="253">
        <v>43606</v>
      </c>
      <c r="C324" s="248" t="s">
        <v>370</v>
      </c>
      <c r="D324" s="248" t="s">
        <v>1359</v>
      </c>
      <c r="E324" s="248" t="s">
        <v>1360</v>
      </c>
      <c r="F324" s="248" t="s">
        <v>1370</v>
      </c>
      <c r="G324" s="248" t="s">
        <v>1371</v>
      </c>
      <c r="H324" s="248">
        <v>21</v>
      </c>
      <c r="I324" s="228">
        <v>73.290000000000006</v>
      </c>
      <c r="J324" s="228">
        <f t="shared" si="4"/>
        <v>1539.0900000000001</v>
      </c>
      <c r="K324" s="49"/>
    </row>
    <row r="325" spans="2:11">
      <c r="B325" s="253">
        <v>43606</v>
      </c>
      <c r="C325" s="248" t="s">
        <v>370</v>
      </c>
      <c r="D325" s="248" t="s">
        <v>1353</v>
      </c>
      <c r="E325" s="248" t="s">
        <v>1357</v>
      </c>
      <c r="F325" s="248" t="s">
        <v>264</v>
      </c>
      <c r="G325" s="248" t="s">
        <v>1373</v>
      </c>
      <c r="H325" s="248">
        <v>119</v>
      </c>
      <c r="I325" s="228">
        <v>259.42</v>
      </c>
      <c r="J325" s="228">
        <f t="shared" si="4"/>
        <v>30870.980000000003</v>
      </c>
      <c r="K325" s="49"/>
    </row>
    <row r="326" spans="2:11">
      <c r="B326" s="253">
        <v>43606</v>
      </c>
      <c r="C326" s="248" t="s">
        <v>370</v>
      </c>
      <c r="D326" s="248" t="s">
        <v>1353</v>
      </c>
      <c r="E326" s="248" t="s">
        <v>1357</v>
      </c>
      <c r="F326" s="248" t="s">
        <v>1364</v>
      </c>
      <c r="G326" s="248" t="s">
        <v>1374</v>
      </c>
      <c r="H326" s="248">
        <v>29</v>
      </c>
      <c r="I326" s="228">
        <v>54.23</v>
      </c>
      <c r="J326" s="228">
        <f t="shared" si="4"/>
        <v>1572.6699999999998</v>
      </c>
      <c r="K326" s="49"/>
    </row>
    <row r="327" spans="2:11">
      <c r="B327" s="253">
        <v>43606</v>
      </c>
      <c r="C327" s="248" t="s">
        <v>370</v>
      </c>
      <c r="D327" s="248" t="s">
        <v>1359</v>
      </c>
      <c r="E327" s="248" t="s">
        <v>1360</v>
      </c>
      <c r="F327" s="248" t="s">
        <v>264</v>
      </c>
      <c r="G327" s="248" t="s">
        <v>1358</v>
      </c>
      <c r="H327" s="248">
        <v>77</v>
      </c>
      <c r="I327" s="228">
        <v>143.99</v>
      </c>
      <c r="J327" s="228">
        <f t="shared" si="4"/>
        <v>11087.230000000001</v>
      </c>
      <c r="K327" s="49"/>
    </row>
    <row r="328" spans="2:11">
      <c r="B328" s="253">
        <v>43606</v>
      </c>
      <c r="C328" s="248" t="s">
        <v>370</v>
      </c>
      <c r="D328" s="248" t="s">
        <v>1353</v>
      </c>
      <c r="E328" s="248" t="s">
        <v>1354</v>
      </c>
      <c r="F328" s="248" t="s">
        <v>1364</v>
      </c>
      <c r="G328" s="248" t="s">
        <v>1375</v>
      </c>
      <c r="H328" s="248">
        <v>21</v>
      </c>
      <c r="I328" s="228">
        <v>47.67</v>
      </c>
      <c r="J328" s="228">
        <f t="shared" si="4"/>
        <v>1001.07</v>
      </c>
      <c r="K328" s="49"/>
    </row>
    <row r="329" spans="2:11">
      <c r="B329" s="253">
        <v>43606</v>
      </c>
      <c r="C329" s="248" t="s">
        <v>370</v>
      </c>
      <c r="D329" s="248" t="s">
        <v>1353</v>
      </c>
      <c r="E329" s="248" t="s">
        <v>1354</v>
      </c>
      <c r="F329" s="248" t="s">
        <v>1370</v>
      </c>
      <c r="G329" s="248" t="s">
        <v>1371</v>
      </c>
      <c r="H329" s="248">
        <v>23</v>
      </c>
      <c r="I329" s="228">
        <v>80.27</v>
      </c>
      <c r="J329" s="228">
        <f t="shared" si="4"/>
        <v>1846.2099999999998</v>
      </c>
      <c r="K329" s="49"/>
    </row>
    <row r="330" spans="2:11">
      <c r="B330" s="253">
        <v>43606</v>
      </c>
      <c r="C330" s="248" t="s">
        <v>372</v>
      </c>
      <c r="D330" s="248" t="s">
        <v>1366</v>
      </c>
      <c r="E330" s="248" t="s">
        <v>1367</v>
      </c>
      <c r="F330" s="248" t="s">
        <v>1364</v>
      </c>
      <c r="G330" s="248" t="s">
        <v>1374</v>
      </c>
      <c r="H330" s="248">
        <v>71</v>
      </c>
      <c r="I330" s="228">
        <v>132.77000000000001</v>
      </c>
      <c r="J330" s="228">
        <f t="shared" si="4"/>
        <v>9426.67</v>
      </c>
      <c r="K330" s="49"/>
    </row>
    <row r="331" spans="2:11">
      <c r="B331" s="253">
        <v>43606</v>
      </c>
      <c r="C331" s="248" t="s">
        <v>372</v>
      </c>
      <c r="D331" s="248" t="s">
        <v>1366</v>
      </c>
      <c r="E331" s="248" t="s">
        <v>1367</v>
      </c>
      <c r="F331" s="248" t="s">
        <v>264</v>
      </c>
      <c r="G331" s="248" t="s">
        <v>1358</v>
      </c>
      <c r="H331" s="248">
        <v>78</v>
      </c>
      <c r="I331" s="228">
        <v>145.86000000000001</v>
      </c>
      <c r="J331" s="228">
        <f t="shared" si="4"/>
        <v>11377.080000000002</v>
      </c>
      <c r="K331" s="49"/>
    </row>
    <row r="332" spans="2:11">
      <c r="B332" s="253">
        <v>43606</v>
      </c>
      <c r="C332" s="248" t="s">
        <v>370</v>
      </c>
      <c r="D332" s="248" t="s">
        <v>1362</v>
      </c>
      <c r="E332" s="248" t="s">
        <v>1363</v>
      </c>
      <c r="F332" s="248" t="s">
        <v>1364</v>
      </c>
      <c r="G332" s="248" t="s">
        <v>1365</v>
      </c>
      <c r="H332" s="248">
        <v>93</v>
      </c>
      <c r="I332" s="228">
        <v>164.61</v>
      </c>
      <c r="J332" s="228">
        <f t="shared" si="4"/>
        <v>15308.730000000001</v>
      </c>
      <c r="K332" s="49"/>
    </row>
    <row r="333" spans="2:11">
      <c r="B333" s="253">
        <v>43606</v>
      </c>
      <c r="C333" s="248" t="s">
        <v>370</v>
      </c>
      <c r="D333" s="248" t="s">
        <v>1359</v>
      </c>
      <c r="E333" s="248" t="s">
        <v>1360</v>
      </c>
      <c r="F333" s="248" t="s">
        <v>1355</v>
      </c>
      <c r="G333" s="248" t="s">
        <v>1356</v>
      </c>
      <c r="H333" s="248">
        <v>46</v>
      </c>
      <c r="I333" s="228">
        <v>77.28</v>
      </c>
      <c r="J333" s="228">
        <f t="shared" si="4"/>
        <v>3554.88</v>
      </c>
      <c r="K333" s="49"/>
    </row>
    <row r="334" spans="2:11">
      <c r="B334" s="253">
        <v>43606</v>
      </c>
      <c r="C334" s="248" t="s">
        <v>372</v>
      </c>
      <c r="D334" s="248" t="s">
        <v>1368</v>
      </c>
      <c r="E334" s="248" t="s">
        <v>1369</v>
      </c>
      <c r="F334" s="248" t="s">
        <v>264</v>
      </c>
      <c r="G334" s="248" t="s">
        <v>1358</v>
      </c>
      <c r="H334" s="248">
        <v>59</v>
      </c>
      <c r="I334" s="228">
        <v>110.33</v>
      </c>
      <c r="J334" s="228">
        <f t="shared" si="4"/>
        <v>6509.47</v>
      </c>
      <c r="K334" s="49"/>
    </row>
    <row r="335" spans="2:11">
      <c r="B335" s="253">
        <v>43640</v>
      </c>
      <c r="C335" s="248" t="s">
        <v>370</v>
      </c>
      <c r="D335" s="248" t="s">
        <v>1362</v>
      </c>
      <c r="E335" s="248" t="s">
        <v>1363</v>
      </c>
      <c r="F335" s="248" t="s">
        <v>1364</v>
      </c>
      <c r="G335" s="248" t="s">
        <v>1365</v>
      </c>
      <c r="H335" s="248">
        <v>153</v>
      </c>
      <c r="I335" s="228">
        <v>270.81</v>
      </c>
      <c r="J335" s="228">
        <f t="shared" si="4"/>
        <v>41433.93</v>
      </c>
      <c r="K335" s="49"/>
    </row>
    <row r="336" spans="2:11">
      <c r="B336" s="253">
        <v>43640</v>
      </c>
      <c r="C336" s="248" t="s">
        <v>370</v>
      </c>
      <c r="D336" s="248" t="s">
        <v>1353</v>
      </c>
      <c r="E336" s="248" t="s">
        <v>1354</v>
      </c>
      <c r="F336" s="248" t="s">
        <v>1370</v>
      </c>
      <c r="G336" s="248" t="s">
        <v>1371</v>
      </c>
      <c r="H336" s="248">
        <v>23</v>
      </c>
      <c r="I336" s="228">
        <v>80.27</v>
      </c>
      <c r="J336" s="228">
        <f t="shared" ref="J336:J399" si="5">H336*I336</f>
        <v>1846.2099999999998</v>
      </c>
      <c r="K336" s="49"/>
    </row>
    <row r="337" spans="2:11">
      <c r="B337" s="253">
        <v>43640</v>
      </c>
      <c r="C337" s="248" t="s">
        <v>370</v>
      </c>
      <c r="D337" s="248" t="s">
        <v>1362</v>
      </c>
      <c r="E337" s="248" t="s">
        <v>1363</v>
      </c>
      <c r="F337" s="248" t="s">
        <v>1355</v>
      </c>
      <c r="G337" s="248" t="s">
        <v>1356</v>
      </c>
      <c r="H337" s="248">
        <v>57</v>
      </c>
      <c r="I337" s="228">
        <v>95.76</v>
      </c>
      <c r="J337" s="228">
        <f t="shared" si="5"/>
        <v>5458.3200000000006</v>
      </c>
      <c r="K337" s="49"/>
    </row>
    <row r="338" spans="2:11">
      <c r="B338" s="253">
        <v>43640</v>
      </c>
      <c r="C338" s="248" t="s">
        <v>370</v>
      </c>
      <c r="D338" s="248" t="s">
        <v>1353</v>
      </c>
      <c r="E338" s="248" t="s">
        <v>1354</v>
      </c>
      <c r="F338" s="248" t="s">
        <v>1364</v>
      </c>
      <c r="G338" s="248" t="s">
        <v>1365</v>
      </c>
      <c r="H338" s="248">
        <v>174</v>
      </c>
      <c r="I338" s="228">
        <v>307.98</v>
      </c>
      <c r="J338" s="228">
        <f t="shared" si="5"/>
        <v>53588.520000000004</v>
      </c>
      <c r="K338" s="49"/>
    </row>
    <row r="339" spans="2:11">
      <c r="B339" s="253">
        <v>43640</v>
      </c>
      <c r="C339" s="248" t="s">
        <v>372</v>
      </c>
      <c r="D339" s="248" t="s">
        <v>1366</v>
      </c>
      <c r="E339" s="248" t="s">
        <v>1367</v>
      </c>
      <c r="F339" s="248" t="s">
        <v>264</v>
      </c>
      <c r="G339" s="248" t="s">
        <v>1373</v>
      </c>
      <c r="H339" s="248">
        <v>375</v>
      </c>
      <c r="I339" s="228">
        <v>817.5</v>
      </c>
      <c r="J339" s="228">
        <f t="shared" si="5"/>
        <v>306562.5</v>
      </c>
      <c r="K339" s="49"/>
    </row>
    <row r="340" spans="2:11">
      <c r="B340" s="253">
        <v>43640</v>
      </c>
      <c r="C340" s="248" t="s">
        <v>370</v>
      </c>
      <c r="D340" s="248" t="s">
        <v>1353</v>
      </c>
      <c r="E340" s="248" t="s">
        <v>1357</v>
      </c>
      <c r="F340" s="248" t="s">
        <v>264</v>
      </c>
      <c r="G340" s="248" t="s">
        <v>1361</v>
      </c>
      <c r="H340" s="248">
        <v>24</v>
      </c>
      <c r="I340" s="228">
        <v>68.16</v>
      </c>
      <c r="J340" s="228">
        <f t="shared" si="5"/>
        <v>1635.84</v>
      </c>
      <c r="K340" s="49"/>
    </row>
    <row r="341" spans="2:11">
      <c r="B341" s="253">
        <v>43640</v>
      </c>
      <c r="C341" s="248" t="s">
        <v>372</v>
      </c>
      <c r="D341" s="248" t="s">
        <v>1368</v>
      </c>
      <c r="E341" s="248" t="s">
        <v>1369</v>
      </c>
      <c r="F341" s="248" t="s">
        <v>1364</v>
      </c>
      <c r="G341" s="248" t="s">
        <v>1365</v>
      </c>
      <c r="H341" s="248">
        <v>46</v>
      </c>
      <c r="I341" s="228">
        <v>81.42</v>
      </c>
      <c r="J341" s="228">
        <f t="shared" si="5"/>
        <v>3745.32</v>
      </c>
      <c r="K341" s="49"/>
    </row>
    <row r="342" spans="2:11">
      <c r="B342" s="253">
        <v>43640</v>
      </c>
      <c r="C342" s="248" t="s">
        <v>372</v>
      </c>
      <c r="D342" s="248" t="s">
        <v>1366</v>
      </c>
      <c r="E342" s="248" t="s">
        <v>1367</v>
      </c>
      <c r="F342" s="248" t="s">
        <v>264</v>
      </c>
      <c r="G342" s="248" t="s">
        <v>1361</v>
      </c>
      <c r="H342" s="248">
        <v>76</v>
      </c>
      <c r="I342" s="228">
        <v>215.84</v>
      </c>
      <c r="J342" s="228">
        <f t="shared" si="5"/>
        <v>16403.84</v>
      </c>
      <c r="K342" s="49"/>
    </row>
    <row r="343" spans="2:11">
      <c r="B343" s="253">
        <v>43640</v>
      </c>
      <c r="C343" s="248" t="s">
        <v>370</v>
      </c>
      <c r="D343" s="248" t="s">
        <v>1353</v>
      </c>
      <c r="E343" s="248" t="s">
        <v>1354</v>
      </c>
      <c r="F343" s="248" t="s">
        <v>1364</v>
      </c>
      <c r="G343" s="248" t="s">
        <v>1374</v>
      </c>
      <c r="H343" s="248">
        <v>84</v>
      </c>
      <c r="I343" s="228">
        <v>157.08000000000001</v>
      </c>
      <c r="J343" s="228">
        <f t="shared" si="5"/>
        <v>13194.720000000001</v>
      </c>
      <c r="K343" s="49"/>
    </row>
    <row r="344" spans="2:11">
      <c r="B344" s="253">
        <v>43640</v>
      </c>
      <c r="C344" s="248" t="s">
        <v>370</v>
      </c>
      <c r="D344" s="248" t="s">
        <v>1353</v>
      </c>
      <c r="E344" s="248" t="s">
        <v>1354</v>
      </c>
      <c r="F344" s="248" t="s">
        <v>1364</v>
      </c>
      <c r="G344" s="248" t="s">
        <v>1365</v>
      </c>
      <c r="H344" s="248">
        <v>44</v>
      </c>
      <c r="I344" s="228">
        <v>77.88</v>
      </c>
      <c r="J344" s="228">
        <f t="shared" si="5"/>
        <v>3426.72</v>
      </c>
      <c r="K344" s="49"/>
    </row>
    <row r="345" spans="2:11">
      <c r="B345" s="253">
        <v>43640</v>
      </c>
      <c r="C345" s="248" t="s">
        <v>372</v>
      </c>
      <c r="D345" s="248" t="s">
        <v>1366</v>
      </c>
      <c r="E345" s="248" t="s">
        <v>1367</v>
      </c>
      <c r="F345" s="248" t="s">
        <v>1364</v>
      </c>
      <c r="G345" s="248" t="s">
        <v>1374</v>
      </c>
      <c r="H345" s="248">
        <v>77</v>
      </c>
      <c r="I345" s="228">
        <v>143.99</v>
      </c>
      <c r="J345" s="228">
        <f t="shared" si="5"/>
        <v>11087.230000000001</v>
      </c>
      <c r="K345" s="49"/>
    </row>
    <row r="346" spans="2:11">
      <c r="B346" s="253">
        <v>43640</v>
      </c>
      <c r="C346" s="248" t="s">
        <v>370</v>
      </c>
      <c r="D346" s="248" t="s">
        <v>1353</v>
      </c>
      <c r="E346" s="248" t="s">
        <v>1354</v>
      </c>
      <c r="F346" s="248" t="s">
        <v>1370</v>
      </c>
      <c r="G346" s="248" t="s">
        <v>1371</v>
      </c>
      <c r="H346" s="248">
        <v>31</v>
      </c>
      <c r="I346" s="228">
        <v>108.19</v>
      </c>
      <c r="J346" s="228">
        <f t="shared" si="5"/>
        <v>3353.89</v>
      </c>
      <c r="K346" s="49"/>
    </row>
    <row r="347" spans="2:11">
      <c r="B347" s="253">
        <v>43737</v>
      </c>
      <c r="C347" s="248" t="s">
        <v>370</v>
      </c>
      <c r="D347" s="248" t="s">
        <v>1359</v>
      </c>
      <c r="E347" s="248" t="s">
        <v>1360</v>
      </c>
      <c r="F347" s="248" t="s">
        <v>1364</v>
      </c>
      <c r="G347" s="248" t="s">
        <v>1375</v>
      </c>
      <c r="H347" s="248">
        <v>32</v>
      </c>
      <c r="I347" s="228">
        <v>72.64</v>
      </c>
      <c r="J347" s="228">
        <f t="shared" si="5"/>
        <v>2324.48</v>
      </c>
      <c r="K347" s="49"/>
    </row>
    <row r="348" spans="2:11">
      <c r="B348" s="253">
        <v>43737</v>
      </c>
      <c r="C348" s="248" t="s">
        <v>370</v>
      </c>
      <c r="D348" s="248" t="s">
        <v>1359</v>
      </c>
      <c r="E348" s="248" t="s">
        <v>1360</v>
      </c>
      <c r="F348" s="248" t="s">
        <v>1370</v>
      </c>
      <c r="G348" s="248" t="s">
        <v>1371</v>
      </c>
      <c r="H348" s="248">
        <v>53</v>
      </c>
      <c r="I348" s="228">
        <v>184.97</v>
      </c>
      <c r="J348" s="228">
        <f t="shared" si="5"/>
        <v>9803.41</v>
      </c>
      <c r="K348" s="49"/>
    </row>
    <row r="349" spans="2:11">
      <c r="B349" s="253">
        <v>43737</v>
      </c>
      <c r="C349" s="248" t="s">
        <v>370</v>
      </c>
      <c r="D349" s="248" t="s">
        <v>1362</v>
      </c>
      <c r="E349" s="248" t="s">
        <v>1363</v>
      </c>
      <c r="F349" s="248" t="s">
        <v>1370</v>
      </c>
      <c r="G349" s="248" t="s">
        <v>1371</v>
      </c>
      <c r="H349" s="248">
        <v>31</v>
      </c>
      <c r="I349" s="228">
        <v>108.19</v>
      </c>
      <c r="J349" s="228">
        <f t="shared" si="5"/>
        <v>3353.89</v>
      </c>
      <c r="K349" s="49"/>
    </row>
    <row r="350" spans="2:11">
      <c r="B350" s="253">
        <v>43737</v>
      </c>
      <c r="C350" s="248" t="s">
        <v>370</v>
      </c>
      <c r="D350" s="248" t="s">
        <v>1359</v>
      </c>
      <c r="E350" s="248" t="s">
        <v>1360</v>
      </c>
      <c r="F350" s="248" t="s">
        <v>264</v>
      </c>
      <c r="G350" s="248" t="s">
        <v>1373</v>
      </c>
      <c r="H350" s="248">
        <v>28</v>
      </c>
      <c r="I350" s="228">
        <v>61.04</v>
      </c>
      <c r="J350" s="228">
        <f t="shared" si="5"/>
        <v>1709.12</v>
      </c>
      <c r="K350" s="49"/>
    </row>
    <row r="351" spans="2:11">
      <c r="B351" s="253">
        <v>43737</v>
      </c>
      <c r="C351" s="248" t="s">
        <v>372</v>
      </c>
      <c r="D351" s="248" t="s">
        <v>1366</v>
      </c>
      <c r="E351" s="248" t="s">
        <v>1367</v>
      </c>
      <c r="F351" s="248" t="s">
        <v>264</v>
      </c>
      <c r="G351" s="248" t="s">
        <v>1361</v>
      </c>
      <c r="H351" s="248">
        <v>141</v>
      </c>
      <c r="I351" s="228">
        <v>400.44</v>
      </c>
      <c r="J351" s="228">
        <f t="shared" si="5"/>
        <v>56462.04</v>
      </c>
      <c r="K351" s="49"/>
    </row>
    <row r="352" spans="2:11">
      <c r="B352" s="253">
        <v>43737</v>
      </c>
      <c r="C352" s="248" t="s">
        <v>370</v>
      </c>
      <c r="D352" s="248" t="s">
        <v>1359</v>
      </c>
      <c r="E352" s="248" t="s">
        <v>1360</v>
      </c>
      <c r="F352" s="248" t="s">
        <v>264</v>
      </c>
      <c r="G352" s="248" t="s">
        <v>1361</v>
      </c>
      <c r="H352" s="248">
        <v>98</v>
      </c>
      <c r="I352" s="228">
        <v>278.32</v>
      </c>
      <c r="J352" s="228">
        <f t="shared" si="5"/>
        <v>27275.360000000001</v>
      </c>
      <c r="K352" s="49"/>
    </row>
    <row r="353" spans="2:11">
      <c r="B353" s="253">
        <v>43737</v>
      </c>
      <c r="C353" s="248" t="s">
        <v>370</v>
      </c>
      <c r="D353" s="248" t="s">
        <v>1362</v>
      </c>
      <c r="E353" s="248" t="s">
        <v>1363</v>
      </c>
      <c r="F353" s="248" t="s">
        <v>1364</v>
      </c>
      <c r="G353" s="248" t="s">
        <v>1365</v>
      </c>
      <c r="H353" s="248">
        <v>116</v>
      </c>
      <c r="I353" s="228">
        <v>205.32</v>
      </c>
      <c r="J353" s="228">
        <f t="shared" si="5"/>
        <v>23817.119999999999</v>
      </c>
      <c r="K353" s="49"/>
    </row>
    <row r="354" spans="2:11">
      <c r="B354" s="253">
        <v>43737</v>
      </c>
      <c r="C354" s="248" t="s">
        <v>370</v>
      </c>
      <c r="D354" s="248" t="s">
        <v>1353</v>
      </c>
      <c r="E354" s="248" t="s">
        <v>1354</v>
      </c>
      <c r="F354" s="248" t="s">
        <v>264</v>
      </c>
      <c r="G354" s="248" t="s">
        <v>1361</v>
      </c>
      <c r="H354" s="248">
        <v>47</v>
      </c>
      <c r="I354" s="228">
        <v>133.47999999999999</v>
      </c>
      <c r="J354" s="228">
        <f t="shared" si="5"/>
        <v>6273.5599999999995</v>
      </c>
      <c r="K354" s="49"/>
    </row>
    <row r="355" spans="2:11">
      <c r="B355" s="253">
        <v>43737</v>
      </c>
      <c r="C355" s="248" t="s">
        <v>370</v>
      </c>
      <c r="D355" s="248" t="s">
        <v>1353</v>
      </c>
      <c r="E355" s="248" t="s">
        <v>1357</v>
      </c>
      <c r="F355" s="248" t="s">
        <v>1364</v>
      </c>
      <c r="G355" s="248" t="s">
        <v>1365</v>
      </c>
      <c r="H355" s="248">
        <v>30</v>
      </c>
      <c r="I355" s="228">
        <v>53.1</v>
      </c>
      <c r="J355" s="228">
        <f t="shared" si="5"/>
        <v>1593</v>
      </c>
      <c r="K355" s="49"/>
    </row>
    <row r="356" spans="2:11">
      <c r="B356" s="253">
        <v>43737</v>
      </c>
      <c r="C356" s="248" t="s">
        <v>370</v>
      </c>
      <c r="D356" s="248" t="s">
        <v>1359</v>
      </c>
      <c r="E356" s="248" t="s">
        <v>1360</v>
      </c>
      <c r="F356" s="248" t="s">
        <v>1355</v>
      </c>
      <c r="G356" s="248" t="s">
        <v>1372</v>
      </c>
      <c r="H356" s="248">
        <v>29</v>
      </c>
      <c r="I356" s="228">
        <v>91.35</v>
      </c>
      <c r="J356" s="228">
        <f t="shared" si="5"/>
        <v>2649.1499999999996</v>
      </c>
      <c r="K356" s="49"/>
    </row>
    <row r="357" spans="2:11">
      <c r="B357" s="253">
        <v>43737</v>
      </c>
      <c r="C357" s="248" t="s">
        <v>370</v>
      </c>
      <c r="D357" s="248" t="s">
        <v>1359</v>
      </c>
      <c r="E357" s="248" t="s">
        <v>1360</v>
      </c>
      <c r="F357" s="248" t="s">
        <v>1364</v>
      </c>
      <c r="G357" s="248" t="s">
        <v>1365</v>
      </c>
      <c r="H357" s="248">
        <v>63</v>
      </c>
      <c r="I357" s="228">
        <v>111.51</v>
      </c>
      <c r="J357" s="228">
        <f t="shared" si="5"/>
        <v>7025.13</v>
      </c>
      <c r="K357" s="49"/>
    </row>
    <row r="358" spans="2:11">
      <c r="B358" s="253">
        <v>43737</v>
      </c>
      <c r="C358" s="248" t="s">
        <v>370</v>
      </c>
      <c r="D358" s="248" t="s">
        <v>1362</v>
      </c>
      <c r="E358" s="248" t="s">
        <v>1363</v>
      </c>
      <c r="F358" s="248" t="s">
        <v>264</v>
      </c>
      <c r="G358" s="248" t="s">
        <v>1373</v>
      </c>
      <c r="H358" s="248">
        <v>143</v>
      </c>
      <c r="I358" s="228">
        <v>311.74</v>
      </c>
      <c r="J358" s="228">
        <f t="shared" si="5"/>
        <v>44578.82</v>
      </c>
      <c r="K358" s="49"/>
    </row>
    <row r="359" spans="2:11">
      <c r="B359" s="253">
        <v>43739</v>
      </c>
      <c r="C359" s="248" t="s">
        <v>370</v>
      </c>
      <c r="D359" s="248" t="s">
        <v>1362</v>
      </c>
      <c r="E359" s="248" t="s">
        <v>1363</v>
      </c>
      <c r="F359" s="248" t="s">
        <v>264</v>
      </c>
      <c r="G359" s="248" t="s">
        <v>1373</v>
      </c>
      <c r="H359" s="248">
        <v>211</v>
      </c>
      <c r="I359" s="228">
        <v>459.98</v>
      </c>
      <c r="J359" s="228">
        <f t="shared" si="5"/>
        <v>97055.78</v>
      </c>
      <c r="K359" s="49"/>
    </row>
    <row r="360" spans="2:11">
      <c r="B360" s="253">
        <v>43739</v>
      </c>
      <c r="C360" s="248" t="s">
        <v>370</v>
      </c>
      <c r="D360" s="248" t="s">
        <v>1353</v>
      </c>
      <c r="E360" s="248" t="s">
        <v>1357</v>
      </c>
      <c r="F360" s="248" t="s">
        <v>1364</v>
      </c>
      <c r="G360" s="248" t="s">
        <v>1365</v>
      </c>
      <c r="H360" s="248">
        <v>28</v>
      </c>
      <c r="I360" s="228">
        <v>49.56</v>
      </c>
      <c r="J360" s="228">
        <f t="shared" si="5"/>
        <v>1387.68</v>
      </c>
      <c r="K360" s="49"/>
    </row>
    <row r="361" spans="2:11">
      <c r="B361" s="253">
        <v>43739</v>
      </c>
      <c r="C361" s="248" t="s">
        <v>370</v>
      </c>
      <c r="D361" s="248" t="s">
        <v>1359</v>
      </c>
      <c r="E361" s="248" t="s">
        <v>1360</v>
      </c>
      <c r="F361" s="248" t="s">
        <v>1355</v>
      </c>
      <c r="G361" s="248" t="s">
        <v>1356</v>
      </c>
      <c r="H361" s="248">
        <v>26</v>
      </c>
      <c r="I361" s="228">
        <v>43.68</v>
      </c>
      <c r="J361" s="228">
        <f t="shared" si="5"/>
        <v>1135.68</v>
      </c>
      <c r="K361" s="49"/>
    </row>
    <row r="362" spans="2:11">
      <c r="B362" s="253">
        <v>43739</v>
      </c>
      <c r="C362" s="248" t="s">
        <v>370</v>
      </c>
      <c r="D362" s="248" t="s">
        <v>1359</v>
      </c>
      <c r="E362" s="248" t="s">
        <v>1360</v>
      </c>
      <c r="F362" s="248" t="s">
        <v>264</v>
      </c>
      <c r="G362" s="248" t="s">
        <v>1373</v>
      </c>
      <c r="H362" s="248">
        <v>81</v>
      </c>
      <c r="I362" s="228">
        <v>176.58</v>
      </c>
      <c r="J362" s="228">
        <f t="shared" si="5"/>
        <v>14302.980000000001</v>
      </c>
      <c r="K362" s="49"/>
    </row>
    <row r="363" spans="2:11">
      <c r="B363" s="253">
        <v>43739</v>
      </c>
      <c r="C363" s="248" t="s">
        <v>372</v>
      </c>
      <c r="D363" s="248" t="s">
        <v>1368</v>
      </c>
      <c r="E363" s="248" t="s">
        <v>1369</v>
      </c>
      <c r="F363" s="248" t="s">
        <v>1364</v>
      </c>
      <c r="G363" s="248" t="s">
        <v>1365</v>
      </c>
      <c r="H363" s="248">
        <v>58</v>
      </c>
      <c r="I363" s="228">
        <v>102.66</v>
      </c>
      <c r="J363" s="228">
        <f t="shared" si="5"/>
        <v>5954.28</v>
      </c>
      <c r="K363" s="49"/>
    </row>
    <row r="364" spans="2:11">
      <c r="B364" s="253">
        <v>43739</v>
      </c>
      <c r="C364" s="248" t="s">
        <v>370</v>
      </c>
      <c r="D364" s="248" t="s">
        <v>1359</v>
      </c>
      <c r="E364" s="248" t="s">
        <v>1360</v>
      </c>
      <c r="F364" s="248" t="s">
        <v>1370</v>
      </c>
      <c r="G364" s="248" t="s">
        <v>1371</v>
      </c>
      <c r="H364" s="248">
        <v>51</v>
      </c>
      <c r="I364" s="228">
        <v>177.99</v>
      </c>
      <c r="J364" s="228">
        <f t="shared" si="5"/>
        <v>9077.49</v>
      </c>
      <c r="K364" s="49"/>
    </row>
    <row r="365" spans="2:11">
      <c r="B365" s="253">
        <v>43739</v>
      </c>
      <c r="C365" s="248" t="s">
        <v>370</v>
      </c>
      <c r="D365" s="248" t="s">
        <v>1362</v>
      </c>
      <c r="E365" s="248" t="s">
        <v>1363</v>
      </c>
      <c r="F365" s="248" t="s">
        <v>264</v>
      </c>
      <c r="G365" s="248" t="s">
        <v>1361</v>
      </c>
      <c r="H365" s="248">
        <v>90</v>
      </c>
      <c r="I365" s="228">
        <v>255.6</v>
      </c>
      <c r="J365" s="228">
        <f t="shared" si="5"/>
        <v>23004</v>
      </c>
      <c r="K365" s="49"/>
    </row>
    <row r="366" spans="2:11">
      <c r="B366" s="253">
        <v>43739</v>
      </c>
      <c r="C366" s="248" t="s">
        <v>370</v>
      </c>
      <c r="D366" s="248" t="s">
        <v>1362</v>
      </c>
      <c r="E366" s="248" t="s">
        <v>1363</v>
      </c>
      <c r="F366" s="248" t="s">
        <v>264</v>
      </c>
      <c r="G366" s="248" t="s">
        <v>1361</v>
      </c>
      <c r="H366" s="248">
        <v>90</v>
      </c>
      <c r="I366" s="228">
        <v>255.6</v>
      </c>
      <c r="J366" s="228">
        <f t="shared" si="5"/>
        <v>23004</v>
      </c>
      <c r="K366" s="49"/>
    </row>
    <row r="367" spans="2:11">
      <c r="B367" s="253">
        <v>43739</v>
      </c>
      <c r="C367" s="248" t="s">
        <v>372</v>
      </c>
      <c r="D367" s="248" t="s">
        <v>1368</v>
      </c>
      <c r="E367" s="248" t="s">
        <v>1369</v>
      </c>
      <c r="F367" s="248" t="s">
        <v>264</v>
      </c>
      <c r="G367" s="248" t="s">
        <v>1358</v>
      </c>
      <c r="H367" s="248">
        <v>59</v>
      </c>
      <c r="I367" s="228">
        <v>110.33</v>
      </c>
      <c r="J367" s="228">
        <f t="shared" si="5"/>
        <v>6509.47</v>
      </c>
      <c r="K367" s="49"/>
    </row>
    <row r="368" spans="2:11">
      <c r="B368" s="253">
        <v>43739</v>
      </c>
      <c r="C368" s="248" t="s">
        <v>372</v>
      </c>
      <c r="D368" s="248" t="s">
        <v>1368</v>
      </c>
      <c r="E368" s="248" t="s">
        <v>1369</v>
      </c>
      <c r="F368" s="248" t="s">
        <v>1364</v>
      </c>
      <c r="G368" s="248" t="s">
        <v>1365</v>
      </c>
      <c r="H368" s="248">
        <v>46</v>
      </c>
      <c r="I368" s="228">
        <v>81.42</v>
      </c>
      <c r="J368" s="228">
        <f t="shared" si="5"/>
        <v>3745.32</v>
      </c>
      <c r="K368" s="49"/>
    </row>
    <row r="369" spans="2:11">
      <c r="B369" s="253">
        <v>43774</v>
      </c>
      <c r="C369" s="248" t="s">
        <v>372</v>
      </c>
      <c r="D369" s="248" t="s">
        <v>1366</v>
      </c>
      <c r="E369" s="248" t="s">
        <v>1367</v>
      </c>
      <c r="F369" s="248" t="s">
        <v>1364</v>
      </c>
      <c r="G369" s="248" t="s">
        <v>1365</v>
      </c>
      <c r="H369" s="248">
        <v>104</v>
      </c>
      <c r="I369" s="228">
        <v>184.08</v>
      </c>
      <c r="J369" s="228">
        <f t="shared" si="5"/>
        <v>19144.32</v>
      </c>
      <c r="K369" s="49"/>
    </row>
    <row r="370" spans="2:11">
      <c r="B370" s="253">
        <v>43774</v>
      </c>
      <c r="C370" s="248" t="s">
        <v>372</v>
      </c>
      <c r="D370" s="248" t="s">
        <v>1366</v>
      </c>
      <c r="E370" s="248" t="s">
        <v>1367</v>
      </c>
      <c r="F370" s="248" t="s">
        <v>1355</v>
      </c>
      <c r="G370" s="248" t="s">
        <v>1356</v>
      </c>
      <c r="H370" s="248">
        <v>114</v>
      </c>
      <c r="I370" s="228">
        <v>191.52</v>
      </c>
      <c r="J370" s="228">
        <f t="shared" si="5"/>
        <v>21833.280000000002</v>
      </c>
      <c r="K370" s="49"/>
    </row>
    <row r="371" spans="2:11">
      <c r="B371" s="253">
        <v>43774</v>
      </c>
      <c r="C371" s="248" t="s">
        <v>370</v>
      </c>
      <c r="D371" s="248" t="s">
        <v>1353</v>
      </c>
      <c r="E371" s="248" t="s">
        <v>1354</v>
      </c>
      <c r="F371" s="248" t="s">
        <v>264</v>
      </c>
      <c r="G371" s="248" t="s">
        <v>1373</v>
      </c>
      <c r="H371" s="248">
        <v>144</v>
      </c>
      <c r="I371" s="228">
        <v>313.92</v>
      </c>
      <c r="J371" s="228">
        <f t="shared" si="5"/>
        <v>45204.480000000003</v>
      </c>
      <c r="K371" s="49"/>
    </row>
    <row r="372" spans="2:11">
      <c r="B372" s="253">
        <v>43774</v>
      </c>
      <c r="C372" s="248" t="s">
        <v>372</v>
      </c>
      <c r="D372" s="248" t="s">
        <v>1368</v>
      </c>
      <c r="E372" s="248" t="s">
        <v>1369</v>
      </c>
      <c r="F372" s="248" t="s">
        <v>1364</v>
      </c>
      <c r="G372" s="248" t="s">
        <v>1374</v>
      </c>
      <c r="H372" s="248">
        <v>43</v>
      </c>
      <c r="I372" s="228">
        <v>80.41</v>
      </c>
      <c r="J372" s="228">
        <f t="shared" si="5"/>
        <v>3457.6299999999997</v>
      </c>
      <c r="K372" s="49"/>
    </row>
    <row r="373" spans="2:11">
      <c r="B373" s="253">
        <v>43774</v>
      </c>
      <c r="C373" s="248" t="s">
        <v>372</v>
      </c>
      <c r="D373" s="248" t="s">
        <v>1366</v>
      </c>
      <c r="E373" s="248" t="s">
        <v>1367</v>
      </c>
      <c r="F373" s="248" t="s">
        <v>264</v>
      </c>
      <c r="G373" s="248" t="s">
        <v>1373</v>
      </c>
      <c r="H373" s="248">
        <v>144</v>
      </c>
      <c r="I373" s="228">
        <v>313.92</v>
      </c>
      <c r="J373" s="228">
        <f t="shared" si="5"/>
        <v>45204.480000000003</v>
      </c>
      <c r="K373" s="49"/>
    </row>
    <row r="374" spans="2:11">
      <c r="B374" s="253">
        <v>43774</v>
      </c>
      <c r="C374" s="248" t="s">
        <v>370</v>
      </c>
      <c r="D374" s="248" t="s">
        <v>1353</v>
      </c>
      <c r="E374" s="248" t="s">
        <v>1354</v>
      </c>
      <c r="F374" s="248" t="s">
        <v>1364</v>
      </c>
      <c r="G374" s="248" t="s">
        <v>1365</v>
      </c>
      <c r="H374" s="248">
        <v>90</v>
      </c>
      <c r="I374" s="228">
        <v>159.30000000000001</v>
      </c>
      <c r="J374" s="228">
        <f t="shared" si="5"/>
        <v>14337.000000000002</v>
      </c>
      <c r="K374" s="49"/>
    </row>
    <row r="375" spans="2:11">
      <c r="B375" s="253">
        <v>43774</v>
      </c>
      <c r="C375" s="248" t="s">
        <v>372</v>
      </c>
      <c r="D375" s="248" t="s">
        <v>1366</v>
      </c>
      <c r="E375" s="248" t="s">
        <v>1367</v>
      </c>
      <c r="F375" s="248" t="s">
        <v>264</v>
      </c>
      <c r="G375" s="248" t="s">
        <v>1361</v>
      </c>
      <c r="H375" s="248">
        <v>76</v>
      </c>
      <c r="I375" s="228">
        <v>215.84</v>
      </c>
      <c r="J375" s="228">
        <f t="shared" si="5"/>
        <v>16403.84</v>
      </c>
      <c r="K375" s="49"/>
    </row>
    <row r="376" spans="2:11">
      <c r="B376" s="253">
        <v>43774</v>
      </c>
      <c r="C376" s="248" t="s">
        <v>370</v>
      </c>
      <c r="D376" s="248" t="s">
        <v>1353</v>
      </c>
      <c r="E376" s="248" t="s">
        <v>1354</v>
      </c>
      <c r="F376" s="248" t="s">
        <v>1364</v>
      </c>
      <c r="G376" s="248" t="s">
        <v>1374</v>
      </c>
      <c r="H376" s="248">
        <v>84</v>
      </c>
      <c r="I376" s="228">
        <v>157.08000000000001</v>
      </c>
      <c r="J376" s="228">
        <f t="shared" si="5"/>
        <v>13194.720000000001</v>
      </c>
      <c r="K376" s="49"/>
    </row>
    <row r="377" spans="2:11">
      <c r="B377" s="253">
        <v>43774</v>
      </c>
      <c r="C377" s="248" t="s">
        <v>370</v>
      </c>
      <c r="D377" s="248" t="s">
        <v>1353</v>
      </c>
      <c r="E377" s="248" t="s">
        <v>1354</v>
      </c>
      <c r="F377" s="248" t="s">
        <v>1364</v>
      </c>
      <c r="G377" s="248" t="s">
        <v>1365</v>
      </c>
      <c r="H377" s="248">
        <v>44</v>
      </c>
      <c r="I377" s="228">
        <v>77.88</v>
      </c>
      <c r="J377" s="228">
        <f t="shared" si="5"/>
        <v>3426.72</v>
      </c>
      <c r="K377" s="49"/>
    </row>
    <row r="378" spans="2:11">
      <c r="B378" s="253">
        <v>43774</v>
      </c>
      <c r="C378" s="248" t="s">
        <v>372</v>
      </c>
      <c r="D378" s="248" t="s">
        <v>1366</v>
      </c>
      <c r="E378" s="248" t="s">
        <v>1367</v>
      </c>
      <c r="F378" s="248" t="s">
        <v>1364</v>
      </c>
      <c r="G378" s="248" t="s">
        <v>1374</v>
      </c>
      <c r="H378" s="248">
        <v>77</v>
      </c>
      <c r="I378" s="228">
        <v>143.99</v>
      </c>
      <c r="J378" s="228">
        <f t="shared" si="5"/>
        <v>11087.230000000001</v>
      </c>
      <c r="K378" s="49"/>
    </row>
    <row r="379" spans="2:11">
      <c r="B379" s="253">
        <v>43774</v>
      </c>
      <c r="C379" s="248" t="s">
        <v>370</v>
      </c>
      <c r="D379" s="248" t="s">
        <v>1353</v>
      </c>
      <c r="E379" s="248" t="s">
        <v>1354</v>
      </c>
      <c r="F379" s="248" t="s">
        <v>1370</v>
      </c>
      <c r="G379" s="248" t="s">
        <v>1371</v>
      </c>
      <c r="H379" s="248">
        <v>31</v>
      </c>
      <c r="I379" s="228">
        <v>108.19</v>
      </c>
      <c r="J379" s="228">
        <f t="shared" si="5"/>
        <v>3353.89</v>
      </c>
      <c r="K379" s="49"/>
    </row>
    <row r="380" spans="2:11">
      <c r="B380" s="253">
        <v>43774</v>
      </c>
      <c r="C380" s="248" t="s">
        <v>370</v>
      </c>
      <c r="D380" s="248" t="s">
        <v>1362</v>
      </c>
      <c r="E380" s="248" t="s">
        <v>1363</v>
      </c>
      <c r="F380" s="248" t="s">
        <v>1364</v>
      </c>
      <c r="G380" s="248" t="s">
        <v>1365</v>
      </c>
      <c r="H380" s="248">
        <v>116</v>
      </c>
      <c r="I380" s="228">
        <v>205.32</v>
      </c>
      <c r="J380" s="228">
        <f t="shared" si="5"/>
        <v>23817.119999999999</v>
      </c>
      <c r="K380" s="49"/>
    </row>
    <row r="381" spans="2:11">
      <c r="B381" s="253">
        <v>43807</v>
      </c>
      <c r="C381" s="248" t="s">
        <v>370</v>
      </c>
      <c r="D381" s="248" t="s">
        <v>1359</v>
      </c>
      <c r="E381" s="248" t="s">
        <v>1360</v>
      </c>
      <c r="F381" s="248" t="s">
        <v>1355</v>
      </c>
      <c r="G381" s="248" t="s">
        <v>1372</v>
      </c>
      <c r="H381" s="248">
        <v>26</v>
      </c>
      <c r="I381" s="228">
        <v>81.900000000000006</v>
      </c>
      <c r="J381" s="228">
        <f t="shared" si="5"/>
        <v>2129.4</v>
      </c>
      <c r="K381" s="49"/>
    </row>
    <row r="382" spans="2:11">
      <c r="B382" s="253">
        <v>43807</v>
      </c>
      <c r="C382" s="248" t="s">
        <v>370</v>
      </c>
      <c r="D382" s="248" t="s">
        <v>1353</v>
      </c>
      <c r="E382" s="248" t="s">
        <v>1357</v>
      </c>
      <c r="F382" s="248" t="s">
        <v>1364</v>
      </c>
      <c r="G382" s="248" t="s">
        <v>1374</v>
      </c>
      <c r="H382" s="248">
        <v>34</v>
      </c>
      <c r="I382" s="228">
        <v>63.58</v>
      </c>
      <c r="J382" s="228">
        <f t="shared" si="5"/>
        <v>2161.7199999999998</v>
      </c>
      <c r="K382" s="49"/>
    </row>
    <row r="383" spans="2:11">
      <c r="B383" s="253">
        <v>43807</v>
      </c>
      <c r="C383" s="248" t="s">
        <v>370</v>
      </c>
      <c r="D383" s="248" t="s">
        <v>1359</v>
      </c>
      <c r="E383" s="248" t="s">
        <v>1360</v>
      </c>
      <c r="F383" s="248" t="s">
        <v>1364</v>
      </c>
      <c r="G383" s="248" t="s">
        <v>1365</v>
      </c>
      <c r="H383" s="248">
        <v>74</v>
      </c>
      <c r="I383" s="228">
        <v>130.97999999999999</v>
      </c>
      <c r="J383" s="228">
        <f t="shared" si="5"/>
        <v>9692.5199999999986</v>
      </c>
      <c r="K383" s="49"/>
    </row>
    <row r="384" spans="2:11">
      <c r="B384" s="253">
        <v>43807</v>
      </c>
      <c r="C384" s="248" t="s">
        <v>370</v>
      </c>
      <c r="D384" s="248" t="s">
        <v>1362</v>
      </c>
      <c r="E384" s="248" t="s">
        <v>1363</v>
      </c>
      <c r="F384" s="248" t="s">
        <v>1364</v>
      </c>
      <c r="G384" s="248" t="s">
        <v>1374</v>
      </c>
      <c r="H384" s="248">
        <v>84</v>
      </c>
      <c r="I384" s="228">
        <v>157.08000000000001</v>
      </c>
      <c r="J384" s="228">
        <f t="shared" si="5"/>
        <v>13194.720000000001</v>
      </c>
      <c r="K384" s="49"/>
    </row>
    <row r="385" spans="2:11">
      <c r="B385" s="253">
        <v>43807</v>
      </c>
      <c r="C385" s="248" t="s">
        <v>372</v>
      </c>
      <c r="D385" s="248" t="s">
        <v>1368</v>
      </c>
      <c r="E385" s="248" t="s">
        <v>1369</v>
      </c>
      <c r="F385" s="248" t="s">
        <v>1364</v>
      </c>
      <c r="G385" s="248" t="s">
        <v>1374</v>
      </c>
      <c r="H385" s="248">
        <v>72</v>
      </c>
      <c r="I385" s="228">
        <v>134.63999999999999</v>
      </c>
      <c r="J385" s="228">
        <f t="shared" si="5"/>
        <v>9694.0799999999981</v>
      </c>
      <c r="K385" s="49"/>
    </row>
    <row r="386" spans="2:11">
      <c r="B386" s="253">
        <v>43807</v>
      </c>
      <c r="C386" s="248" t="s">
        <v>370</v>
      </c>
      <c r="D386" s="248" t="s">
        <v>1359</v>
      </c>
      <c r="E386" s="248" t="s">
        <v>1360</v>
      </c>
      <c r="F386" s="248" t="s">
        <v>1370</v>
      </c>
      <c r="G386" s="248" t="s">
        <v>1371</v>
      </c>
      <c r="H386" s="248">
        <v>38</v>
      </c>
      <c r="I386" s="228">
        <v>132.62</v>
      </c>
      <c r="J386" s="228">
        <f t="shared" si="5"/>
        <v>5039.5600000000004</v>
      </c>
      <c r="K386" s="49"/>
    </row>
    <row r="387" spans="2:11">
      <c r="B387" s="253">
        <v>43807</v>
      </c>
      <c r="C387" s="248" t="s">
        <v>370</v>
      </c>
      <c r="D387" s="248" t="s">
        <v>1353</v>
      </c>
      <c r="E387" s="248" t="s">
        <v>1354</v>
      </c>
      <c r="F387" s="248" t="s">
        <v>264</v>
      </c>
      <c r="G387" s="248" t="s">
        <v>1361</v>
      </c>
      <c r="H387" s="248">
        <v>47</v>
      </c>
      <c r="I387" s="228">
        <v>133.47999999999999</v>
      </c>
      <c r="J387" s="228">
        <f t="shared" si="5"/>
        <v>6273.5599999999995</v>
      </c>
      <c r="K387" s="49"/>
    </row>
    <row r="388" spans="2:11">
      <c r="B388" s="253">
        <v>43807</v>
      </c>
      <c r="C388" s="248" t="s">
        <v>370</v>
      </c>
      <c r="D388" s="248" t="s">
        <v>1353</v>
      </c>
      <c r="E388" s="248" t="s">
        <v>1357</v>
      </c>
      <c r="F388" s="248" t="s">
        <v>1364</v>
      </c>
      <c r="G388" s="248" t="s">
        <v>1365</v>
      </c>
      <c r="H388" s="248">
        <v>30</v>
      </c>
      <c r="I388" s="228">
        <v>53.1</v>
      </c>
      <c r="J388" s="228">
        <f t="shared" si="5"/>
        <v>1593</v>
      </c>
      <c r="K388" s="49"/>
    </row>
    <row r="389" spans="2:11">
      <c r="B389" s="253">
        <v>43807</v>
      </c>
      <c r="C389" s="248" t="s">
        <v>370</v>
      </c>
      <c r="D389" s="248" t="s">
        <v>1359</v>
      </c>
      <c r="E389" s="248" t="s">
        <v>1360</v>
      </c>
      <c r="F389" s="248" t="s">
        <v>1355</v>
      </c>
      <c r="G389" s="248" t="s">
        <v>1372</v>
      </c>
      <c r="H389" s="248">
        <v>29</v>
      </c>
      <c r="I389" s="228">
        <v>91.35</v>
      </c>
      <c r="J389" s="228">
        <f t="shared" si="5"/>
        <v>2649.1499999999996</v>
      </c>
      <c r="K389" s="49"/>
    </row>
    <row r="390" spans="2:11">
      <c r="B390" s="253">
        <v>43807</v>
      </c>
      <c r="C390" s="248" t="s">
        <v>370</v>
      </c>
      <c r="D390" s="248" t="s">
        <v>1353</v>
      </c>
      <c r="E390" s="248" t="s">
        <v>1357</v>
      </c>
      <c r="F390" s="248" t="s">
        <v>1364</v>
      </c>
      <c r="G390" s="248" t="s">
        <v>1375</v>
      </c>
      <c r="H390" s="248">
        <v>38</v>
      </c>
      <c r="I390" s="228">
        <v>86.26</v>
      </c>
      <c r="J390" s="228">
        <f t="shared" si="5"/>
        <v>3277.88</v>
      </c>
      <c r="K390" s="49"/>
    </row>
    <row r="391" spans="2:11">
      <c r="B391" s="253">
        <v>43807</v>
      </c>
      <c r="C391" s="248" t="s">
        <v>370</v>
      </c>
      <c r="D391" s="248" t="s">
        <v>1362</v>
      </c>
      <c r="E391" s="248" t="s">
        <v>1363</v>
      </c>
      <c r="F391" s="248" t="s">
        <v>1364</v>
      </c>
      <c r="G391" s="248" t="s">
        <v>1365</v>
      </c>
      <c r="H391" s="248">
        <v>49</v>
      </c>
      <c r="I391" s="228">
        <v>86.73</v>
      </c>
      <c r="J391" s="228">
        <f t="shared" si="5"/>
        <v>4249.7700000000004</v>
      </c>
      <c r="K391" s="49"/>
    </row>
    <row r="392" spans="2:11">
      <c r="B392" s="253">
        <v>43807</v>
      </c>
      <c r="C392" s="248" t="s">
        <v>370</v>
      </c>
      <c r="D392" s="248" t="s">
        <v>1353</v>
      </c>
      <c r="E392" s="248" t="s">
        <v>1357</v>
      </c>
      <c r="F392" s="248" t="s">
        <v>264</v>
      </c>
      <c r="G392" s="248" t="s">
        <v>1373</v>
      </c>
      <c r="H392" s="248">
        <v>37</v>
      </c>
      <c r="I392" s="228">
        <v>80.66</v>
      </c>
      <c r="J392" s="228">
        <f t="shared" si="5"/>
        <v>2984.42</v>
      </c>
      <c r="K392" s="49"/>
    </row>
    <row r="393" spans="2:11">
      <c r="B393" s="253">
        <v>43831</v>
      </c>
      <c r="C393" s="248" t="s">
        <v>372</v>
      </c>
      <c r="D393" s="248" t="s">
        <v>1366</v>
      </c>
      <c r="E393" s="248" t="s">
        <v>1367</v>
      </c>
      <c r="F393" s="248" t="s">
        <v>1364</v>
      </c>
      <c r="G393" s="248" t="s">
        <v>1365</v>
      </c>
      <c r="H393" s="248">
        <v>30</v>
      </c>
      <c r="I393" s="228">
        <v>53.1</v>
      </c>
      <c r="J393" s="228">
        <f t="shared" si="5"/>
        <v>1593</v>
      </c>
      <c r="K393" s="49"/>
    </row>
    <row r="394" spans="2:11">
      <c r="B394" s="253">
        <v>43831</v>
      </c>
      <c r="C394" s="248" t="s">
        <v>370</v>
      </c>
      <c r="D394" s="248" t="s">
        <v>1353</v>
      </c>
      <c r="E394" s="248" t="s">
        <v>1354</v>
      </c>
      <c r="F394" s="248" t="s">
        <v>264</v>
      </c>
      <c r="G394" s="248" t="s">
        <v>1373</v>
      </c>
      <c r="H394" s="248">
        <v>201</v>
      </c>
      <c r="I394" s="228">
        <v>438.18</v>
      </c>
      <c r="J394" s="228">
        <f t="shared" si="5"/>
        <v>88074.180000000008</v>
      </c>
      <c r="K394" s="49"/>
    </row>
    <row r="395" spans="2:11">
      <c r="B395" s="253">
        <v>43831</v>
      </c>
      <c r="C395" s="248" t="s">
        <v>370</v>
      </c>
      <c r="D395" s="248" t="s">
        <v>1359</v>
      </c>
      <c r="E395" s="248" t="s">
        <v>1360</v>
      </c>
      <c r="F395" s="248" t="s">
        <v>1364</v>
      </c>
      <c r="G395" s="248" t="s">
        <v>1365</v>
      </c>
      <c r="H395" s="248">
        <v>52</v>
      </c>
      <c r="I395" s="228">
        <v>92.04</v>
      </c>
      <c r="J395" s="228">
        <f t="shared" si="5"/>
        <v>4786.08</v>
      </c>
      <c r="K395" s="49"/>
    </row>
    <row r="396" spans="2:11">
      <c r="B396" s="253">
        <v>43831</v>
      </c>
      <c r="C396" s="248" t="s">
        <v>370</v>
      </c>
      <c r="D396" s="248" t="s">
        <v>1353</v>
      </c>
      <c r="E396" s="248" t="s">
        <v>1354</v>
      </c>
      <c r="F396" s="248" t="s">
        <v>1364</v>
      </c>
      <c r="G396" s="248" t="s">
        <v>1374</v>
      </c>
      <c r="H396" s="248">
        <v>35</v>
      </c>
      <c r="I396" s="228">
        <v>65.45</v>
      </c>
      <c r="J396" s="228">
        <f t="shared" si="5"/>
        <v>2290.75</v>
      </c>
      <c r="K396" s="49"/>
    </row>
    <row r="397" spans="2:11">
      <c r="B397" s="253">
        <v>43832</v>
      </c>
      <c r="C397" s="248" t="s">
        <v>372</v>
      </c>
      <c r="D397" s="248" t="s">
        <v>1366</v>
      </c>
      <c r="E397" s="248" t="s">
        <v>1367</v>
      </c>
      <c r="F397" s="248" t="s">
        <v>1364</v>
      </c>
      <c r="G397" s="248" t="s">
        <v>1374</v>
      </c>
      <c r="H397" s="248">
        <v>49</v>
      </c>
      <c r="I397" s="228">
        <v>91.63</v>
      </c>
      <c r="J397" s="228">
        <f t="shared" si="5"/>
        <v>4489.87</v>
      </c>
      <c r="K397" s="49"/>
    </row>
    <row r="398" spans="2:11">
      <c r="B398" s="253">
        <v>43832</v>
      </c>
      <c r="C398" s="248" t="s">
        <v>370</v>
      </c>
      <c r="D398" s="248" t="s">
        <v>1359</v>
      </c>
      <c r="E398" s="248" t="s">
        <v>1360</v>
      </c>
      <c r="F398" s="248" t="s">
        <v>264</v>
      </c>
      <c r="G398" s="248" t="s">
        <v>1373</v>
      </c>
      <c r="H398" s="248">
        <v>102</v>
      </c>
      <c r="I398" s="228">
        <v>222.36</v>
      </c>
      <c r="J398" s="228">
        <f t="shared" si="5"/>
        <v>22680.720000000001</v>
      </c>
      <c r="K398" s="49"/>
    </row>
    <row r="399" spans="2:11">
      <c r="B399" s="253">
        <v>43832</v>
      </c>
      <c r="C399" s="248" t="s">
        <v>370</v>
      </c>
      <c r="D399" s="248" t="s">
        <v>1359</v>
      </c>
      <c r="E399" s="248" t="s">
        <v>1360</v>
      </c>
      <c r="F399" s="248" t="s">
        <v>264</v>
      </c>
      <c r="G399" s="248" t="s">
        <v>1373</v>
      </c>
      <c r="H399" s="248">
        <v>43</v>
      </c>
      <c r="I399" s="228">
        <v>93.74</v>
      </c>
      <c r="J399" s="228">
        <f t="shared" si="5"/>
        <v>4030.8199999999997</v>
      </c>
      <c r="K399" s="49"/>
    </row>
    <row r="400" spans="2:11">
      <c r="B400" s="253">
        <v>43832</v>
      </c>
      <c r="C400" s="248" t="s">
        <v>370</v>
      </c>
      <c r="D400" s="248" t="s">
        <v>1362</v>
      </c>
      <c r="E400" s="248" t="s">
        <v>1363</v>
      </c>
      <c r="F400" s="248" t="s">
        <v>264</v>
      </c>
      <c r="G400" s="248" t="s">
        <v>1361</v>
      </c>
      <c r="H400" s="248">
        <v>80</v>
      </c>
      <c r="I400" s="228">
        <v>227.2</v>
      </c>
      <c r="J400" s="228">
        <f t="shared" ref="J400:J463" si="6">H400*I400</f>
        <v>18176</v>
      </c>
      <c r="K400" s="49"/>
    </row>
    <row r="401" spans="2:11">
      <c r="B401" s="253">
        <v>43833</v>
      </c>
      <c r="C401" s="248" t="s">
        <v>370</v>
      </c>
      <c r="D401" s="248" t="s">
        <v>1353</v>
      </c>
      <c r="E401" s="248" t="s">
        <v>1357</v>
      </c>
      <c r="F401" s="248" t="s">
        <v>1364</v>
      </c>
      <c r="G401" s="248" t="s">
        <v>1365</v>
      </c>
      <c r="H401" s="248">
        <v>31</v>
      </c>
      <c r="I401" s="228">
        <v>54.87</v>
      </c>
      <c r="J401" s="228">
        <f t="shared" si="6"/>
        <v>1700.97</v>
      </c>
      <c r="K401" s="49"/>
    </row>
    <row r="402" spans="2:11">
      <c r="B402" s="253">
        <v>43833</v>
      </c>
      <c r="C402" s="248" t="s">
        <v>370</v>
      </c>
      <c r="D402" s="248" t="s">
        <v>1362</v>
      </c>
      <c r="E402" s="248" t="s">
        <v>1363</v>
      </c>
      <c r="F402" s="248" t="s">
        <v>1364</v>
      </c>
      <c r="G402" s="248" t="s">
        <v>1365</v>
      </c>
      <c r="H402" s="248">
        <v>61</v>
      </c>
      <c r="I402" s="228">
        <v>107.97</v>
      </c>
      <c r="J402" s="228">
        <f t="shared" si="6"/>
        <v>6586.17</v>
      </c>
      <c r="K402" s="49"/>
    </row>
    <row r="403" spans="2:11">
      <c r="B403" s="253">
        <v>43833</v>
      </c>
      <c r="C403" s="248" t="s">
        <v>370</v>
      </c>
      <c r="D403" s="248" t="s">
        <v>1353</v>
      </c>
      <c r="E403" s="248" t="s">
        <v>1354</v>
      </c>
      <c r="F403" s="248" t="s">
        <v>1364</v>
      </c>
      <c r="G403" s="248" t="s">
        <v>1365</v>
      </c>
      <c r="H403" s="248">
        <v>41</v>
      </c>
      <c r="I403" s="228">
        <v>72.569999999999993</v>
      </c>
      <c r="J403" s="228">
        <f t="shared" si="6"/>
        <v>2975.37</v>
      </c>
      <c r="K403" s="49"/>
    </row>
    <row r="404" spans="2:11">
      <c r="B404" s="253">
        <v>43833</v>
      </c>
      <c r="C404" s="248" t="s">
        <v>370</v>
      </c>
      <c r="D404" s="248" t="s">
        <v>1359</v>
      </c>
      <c r="E404" s="248" t="s">
        <v>1360</v>
      </c>
      <c r="F404" s="248" t="s">
        <v>1355</v>
      </c>
      <c r="G404" s="248" t="s">
        <v>1356</v>
      </c>
      <c r="H404" s="248">
        <v>46</v>
      </c>
      <c r="I404" s="228">
        <v>77.28</v>
      </c>
      <c r="J404" s="228">
        <f t="shared" si="6"/>
        <v>3554.88</v>
      </c>
      <c r="K404" s="49"/>
    </row>
    <row r="405" spans="2:11">
      <c r="B405" s="253">
        <v>43865</v>
      </c>
      <c r="C405" s="248" t="s">
        <v>372</v>
      </c>
      <c r="D405" s="248" t="s">
        <v>1366</v>
      </c>
      <c r="E405" s="248" t="s">
        <v>1367</v>
      </c>
      <c r="F405" s="248" t="s">
        <v>1364</v>
      </c>
      <c r="G405" s="248" t="s">
        <v>1365</v>
      </c>
      <c r="H405" s="248">
        <v>70</v>
      </c>
      <c r="I405" s="228">
        <v>123.9</v>
      </c>
      <c r="J405" s="228">
        <f t="shared" si="6"/>
        <v>8673</v>
      </c>
      <c r="K405" s="49"/>
    </row>
    <row r="406" spans="2:11">
      <c r="B406" s="253">
        <v>43865</v>
      </c>
      <c r="C406" s="248" t="s">
        <v>370</v>
      </c>
      <c r="D406" s="248" t="s">
        <v>1362</v>
      </c>
      <c r="E406" s="248" t="s">
        <v>1363</v>
      </c>
      <c r="F406" s="248" t="s">
        <v>1355</v>
      </c>
      <c r="G406" s="248" t="s">
        <v>1356</v>
      </c>
      <c r="H406" s="248">
        <v>50</v>
      </c>
      <c r="I406" s="228">
        <v>84</v>
      </c>
      <c r="J406" s="228">
        <f t="shared" si="6"/>
        <v>4200</v>
      </c>
      <c r="K406" s="49"/>
    </row>
    <row r="407" spans="2:11">
      <c r="B407" s="253">
        <v>43865</v>
      </c>
      <c r="C407" s="248" t="s">
        <v>370</v>
      </c>
      <c r="D407" s="248" t="s">
        <v>1359</v>
      </c>
      <c r="E407" s="248" t="s">
        <v>1360</v>
      </c>
      <c r="F407" s="248" t="s">
        <v>264</v>
      </c>
      <c r="G407" s="248" t="s">
        <v>1361</v>
      </c>
      <c r="H407" s="248">
        <v>97</v>
      </c>
      <c r="I407" s="228">
        <v>275.48</v>
      </c>
      <c r="J407" s="228">
        <f t="shared" si="6"/>
        <v>26721.56</v>
      </c>
      <c r="K407" s="49"/>
    </row>
    <row r="408" spans="2:11">
      <c r="B408" s="253">
        <v>43865</v>
      </c>
      <c r="C408" s="248" t="s">
        <v>372</v>
      </c>
      <c r="D408" s="248" t="s">
        <v>1368</v>
      </c>
      <c r="E408" s="248" t="s">
        <v>1369</v>
      </c>
      <c r="F408" s="248" t="s">
        <v>264</v>
      </c>
      <c r="G408" s="248" t="s">
        <v>1373</v>
      </c>
      <c r="H408" s="248">
        <v>139</v>
      </c>
      <c r="I408" s="228">
        <v>303.02</v>
      </c>
      <c r="J408" s="228">
        <f t="shared" si="6"/>
        <v>42119.78</v>
      </c>
      <c r="K408" s="49"/>
    </row>
    <row r="409" spans="2:11">
      <c r="B409" s="253">
        <v>43865</v>
      </c>
      <c r="C409" s="248" t="s">
        <v>370</v>
      </c>
      <c r="D409" s="248" t="s">
        <v>1353</v>
      </c>
      <c r="E409" s="248" t="s">
        <v>1354</v>
      </c>
      <c r="F409" s="248" t="s">
        <v>1370</v>
      </c>
      <c r="G409" s="248" t="s">
        <v>1371</v>
      </c>
      <c r="H409" s="248">
        <v>23</v>
      </c>
      <c r="I409" s="228">
        <v>80.27</v>
      </c>
      <c r="J409" s="228">
        <f t="shared" si="6"/>
        <v>1846.2099999999998</v>
      </c>
      <c r="K409" s="49"/>
    </row>
    <row r="410" spans="2:11">
      <c r="B410" s="253">
        <v>43865</v>
      </c>
      <c r="C410" s="248" t="s">
        <v>372</v>
      </c>
      <c r="D410" s="248" t="s">
        <v>1366</v>
      </c>
      <c r="E410" s="248" t="s">
        <v>1367</v>
      </c>
      <c r="F410" s="248" t="s">
        <v>1364</v>
      </c>
      <c r="G410" s="248" t="s">
        <v>1374</v>
      </c>
      <c r="H410" s="248">
        <v>71</v>
      </c>
      <c r="I410" s="228">
        <v>132.77000000000001</v>
      </c>
      <c r="J410" s="228">
        <f t="shared" si="6"/>
        <v>9426.67</v>
      </c>
      <c r="K410" s="49"/>
    </row>
    <row r="411" spans="2:11">
      <c r="B411" s="253">
        <v>43865</v>
      </c>
      <c r="C411" s="248" t="s">
        <v>372</v>
      </c>
      <c r="D411" s="248" t="s">
        <v>1366</v>
      </c>
      <c r="E411" s="248" t="s">
        <v>1367</v>
      </c>
      <c r="F411" s="248" t="s">
        <v>264</v>
      </c>
      <c r="G411" s="248" t="s">
        <v>1358</v>
      </c>
      <c r="H411" s="248">
        <v>78</v>
      </c>
      <c r="I411" s="228">
        <v>145.86000000000001</v>
      </c>
      <c r="J411" s="228">
        <f t="shared" si="6"/>
        <v>11377.080000000002</v>
      </c>
      <c r="K411" s="49"/>
    </row>
    <row r="412" spans="2:11">
      <c r="B412" s="253">
        <v>43865</v>
      </c>
      <c r="C412" s="248" t="s">
        <v>370</v>
      </c>
      <c r="D412" s="248" t="s">
        <v>1353</v>
      </c>
      <c r="E412" s="248" t="s">
        <v>1354</v>
      </c>
      <c r="F412" s="248" t="s">
        <v>1355</v>
      </c>
      <c r="G412" s="248" t="s">
        <v>1356</v>
      </c>
      <c r="H412" s="248">
        <v>37</v>
      </c>
      <c r="I412" s="228">
        <v>49.73</v>
      </c>
      <c r="J412" s="228">
        <f t="shared" si="6"/>
        <v>1840.01</v>
      </c>
      <c r="K412" s="49"/>
    </row>
    <row r="413" spans="2:11">
      <c r="B413" s="253">
        <v>43865</v>
      </c>
      <c r="C413" s="248" t="s">
        <v>372</v>
      </c>
      <c r="D413" s="248" t="s">
        <v>1368</v>
      </c>
      <c r="E413" s="248" t="s">
        <v>1369</v>
      </c>
      <c r="F413" s="248" t="s">
        <v>1370</v>
      </c>
      <c r="G413" s="248" t="s">
        <v>1376</v>
      </c>
      <c r="H413" s="248">
        <v>127</v>
      </c>
      <c r="I413" s="228">
        <v>278.13</v>
      </c>
      <c r="J413" s="228">
        <f t="shared" si="6"/>
        <v>35322.51</v>
      </c>
      <c r="K413" s="49"/>
    </row>
    <row r="414" spans="2:11">
      <c r="B414" s="253">
        <v>43865</v>
      </c>
      <c r="C414" s="248" t="s">
        <v>370</v>
      </c>
      <c r="D414" s="248" t="s">
        <v>1353</v>
      </c>
      <c r="E414" s="248" t="s">
        <v>1354</v>
      </c>
      <c r="F414" s="248" t="s">
        <v>1364</v>
      </c>
      <c r="G414" s="248" t="s">
        <v>1365</v>
      </c>
      <c r="H414" s="248">
        <v>38</v>
      </c>
      <c r="I414" s="228">
        <v>67.260000000000005</v>
      </c>
      <c r="J414" s="228">
        <f t="shared" si="6"/>
        <v>2555.88</v>
      </c>
      <c r="K414" s="49"/>
    </row>
    <row r="415" spans="2:11">
      <c r="B415" s="253">
        <v>43865</v>
      </c>
      <c r="C415" s="248" t="s">
        <v>372</v>
      </c>
      <c r="D415" s="248" t="s">
        <v>1366</v>
      </c>
      <c r="E415" s="248" t="s">
        <v>1367</v>
      </c>
      <c r="F415" s="248" t="s">
        <v>1364</v>
      </c>
      <c r="G415" s="248" t="s">
        <v>1365</v>
      </c>
      <c r="H415" s="248">
        <v>58</v>
      </c>
      <c r="I415" s="228">
        <v>102.66</v>
      </c>
      <c r="J415" s="228">
        <f t="shared" si="6"/>
        <v>5954.28</v>
      </c>
      <c r="K415" s="49"/>
    </row>
    <row r="416" spans="2:11">
      <c r="B416" s="253">
        <v>43865</v>
      </c>
      <c r="C416" s="248" t="s">
        <v>372</v>
      </c>
      <c r="D416" s="248" t="s">
        <v>1366</v>
      </c>
      <c r="E416" s="248" t="s">
        <v>1367</v>
      </c>
      <c r="F416" s="248" t="s">
        <v>1364</v>
      </c>
      <c r="G416" s="248" t="s">
        <v>1365</v>
      </c>
      <c r="H416" s="248">
        <v>51</v>
      </c>
      <c r="I416" s="228">
        <v>90.27</v>
      </c>
      <c r="J416" s="228">
        <f t="shared" si="6"/>
        <v>4603.7699999999995</v>
      </c>
      <c r="K416" s="49"/>
    </row>
    <row r="417" spans="2:11">
      <c r="B417" s="253">
        <v>43865</v>
      </c>
      <c r="C417" s="248" t="s">
        <v>370</v>
      </c>
      <c r="D417" s="248" t="s">
        <v>1359</v>
      </c>
      <c r="E417" s="248" t="s">
        <v>1360</v>
      </c>
      <c r="F417" s="248" t="s">
        <v>264</v>
      </c>
      <c r="G417" s="248" t="s">
        <v>1358</v>
      </c>
      <c r="H417" s="248">
        <v>37</v>
      </c>
      <c r="I417" s="228">
        <v>69.19</v>
      </c>
      <c r="J417" s="228">
        <f t="shared" si="6"/>
        <v>2560.0299999999997</v>
      </c>
      <c r="K417" s="49"/>
    </row>
    <row r="418" spans="2:11">
      <c r="B418" s="253">
        <v>43865</v>
      </c>
      <c r="C418" s="248" t="s">
        <v>370</v>
      </c>
      <c r="D418" s="248" t="s">
        <v>1359</v>
      </c>
      <c r="E418" s="248" t="s">
        <v>1360</v>
      </c>
      <c r="F418" s="248" t="s">
        <v>1364</v>
      </c>
      <c r="G418" s="248" t="s">
        <v>1365</v>
      </c>
      <c r="H418" s="248">
        <v>53</v>
      </c>
      <c r="I418" s="228">
        <v>93.81</v>
      </c>
      <c r="J418" s="228">
        <f t="shared" si="6"/>
        <v>4971.93</v>
      </c>
      <c r="K418" s="49"/>
    </row>
    <row r="419" spans="2:11">
      <c r="B419" s="253">
        <v>43899</v>
      </c>
      <c r="C419" s="248" t="s">
        <v>370</v>
      </c>
      <c r="D419" s="248" t="s">
        <v>1362</v>
      </c>
      <c r="E419" s="248" t="s">
        <v>1363</v>
      </c>
      <c r="F419" s="248" t="s">
        <v>1364</v>
      </c>
      <c r="G419" s="248" t="s">
        <v>1365</v>
      </c>
      <c r="H419" s="248">
        <v>93</v>
      </c>
      <c r="I419" s="228">
        <v>164.61</v>
      </c>
      <c r="J419" s="228">
        <f t="shared" si="6"/>
        <v>15308.730000000001</v>
      </c>
      <c r="K419" s="49"/>
    </row>
    <row r="420" spans="2:11">
      <c r="B420" s="253">
        <v>43899</v>
      </c>
      <c r="C420" s="248" t="s">
        <v>370</v>
      </c>
      <c r="D420" s="248" t="s">
        <v>1359</v>
      </c>
      <c r="E420" s="248" t="s">
        <v>1360</v>
      </c>
      <c r="F420" s="248" t="s">
        <v>1355</v>
      </c>
      <c r="G420" s="248" t="s">
        <v>1356</v>
      </c>
      <c r="H420" s="248">
        <v>46</v>
      </c>
      <c r="I420" s="228">
        <v>77.28</v>
      </c>
      <c r="J420" s="228">
        <f t="shared" si="6"/>
        <v>3554.88</v>
      </c>
      <c r="K420" s="49"/>
    </row>
    <row r="421" spans="2:11">
      <c r="B421" s="253">
        <v>43899</v>
      </c>
      <c r="C421" s="248" t="s">
        <v>372</v>
      </c>
      <c r="D421" s="248" t="s">
        <v>1368</v>
      </c>
      <c r="E421" s="248" t="s">
        <v>1369</v>
      </c>
      <c r="F421" s="248" t="s">
        <v>264</v>
      </c>
      <c r="G421" s="248" t="s">
        <v>1358</v>
      </c>
      <c r="H421" s="248">
        <v>59</v>
      </c>
      <c r="I421" s="228">
        <v>110.33</v>
      </c>
      <c r="J421" s="228">
        <f t="shared" si="6"/>
        <v>6509.47</v>
      </c>
      <c r="K421" s="49"/>
    </row>
    <row r="422" spans="2:11">
      <c r="B422" s="253">
        <v>43899</v>
      </c>
      <c r="C422" s="248" t="s">
        <v>372</v>
      </c>
      <c r="D422" s="248" t="s">
        <v>1368</v>
      </c>
      <c r="E422" s="248" t="s">
        <v>1369</v>
      </c>
      <c r="F422" s="248" t="s">
        <v>1364</v>
      </c>
      <c r="G422" s="248" t="s">
        <v>1365</v>
      </c>
      <c r="H422" s="248">
        <v>46</v>
      </c>
      <c r="I422" s="228">
        <v>81.42</v>
      </c>
      <c r="J422" s="228">
        <f t="shared" si="6"/>
        <v>3745.32</v>
      </c>
      <c r="K422" s="49"/>
    </row>
    <row r="423" spans="2:11">
      <c r="B423" s="253">
        <v>43899</v>
      </c>
      <c r="C423" s="248" t="s">
        <v>372</v>
      </c>
      <c r="D423" s="248" t="s">
        <v>1366</v>
      </c>
      <c r="E423" s="248" t="s">
        <v>1367</v>
      </c>
      <c r="F423" s="248" t="s">
        <v>264</v>
      </c>
      <c r="G423" s="248" t="s">
        <v>1361</v>
      </c>
      <c r="H423" s="248">
        <v>76</v>
      </c>
      <c r="I423" s="228">
        <v>215.84</v>
      </c>
      <c r="J423" s="228">
        <f t="shared" si="6"/>
        <v>16403.84</v>
      </c>
      <c r="K423" s="49"/>
    </row>
    <row r="424" spans="2:11">
      <c r="B424" s="253">
        <v>43899</v>
      </c>
      <c r="C424" s="248" t="s">
        <v>370</v>
      </c>
      <c r="D424" s="248" t="s">
        <v>1353</v>
      </c>
      <c r="E424" s="248" t="s">
        <v>1354</v>
      </c>
      <c r="F424" s="248" t="s">
        <v>1364</v>
      </c>
      <c r="G424" s="248" t="s">
        <v>1374</v>
      </c>
      <c r="H424" s="248">
        <v>84</v>
      </c>
      <c r="I424" s="228">
        <v>157.08000000000001</v>
      </c>
      <c r="J424" s="228">
        <f t="shared" si="6"/>
        <v>13194.720000000001</v>
      </c>
      <c r="K424" s="49"/>
    </row>
    <row r="425" spans="2:11">
      <c r="B425" s="253">
        <v>43899</v>
      </c>
      <c r="C425" s="248" t="s">
        <v>370</v>
      </c>
      <c r="D425" s="248" t="s">
        <v>1353</v>
      </c>
      <c r="E425" s="248" t="s">
        <v>1354</v>
      </c>
      <c r="F425" s="248" t="s">
        <v>1364</v>
      </c>
      <c r="G425" s="248" t="s">
        <v>1365</v>
      </c>
      <c r="H425" s="248">
        <v>44</v>
      </c>
      <c r="I425" s="228">
        <v>77.88</v>
      </c>
      <c r="J425" s="228">
        <f t="shared" si="6"/>
        <v>3426.72</v>
      </c>
      <c r="K425" s="49"/>
    </row>
    <row r="426" spans="2:11">
      <c r="B426" s="253">
        <v>43899</v>
      </c>
      <c r="C426" s="248" t="s">
        <v>372</v>
      </c>
      <c r="D426" s="248" t="s">
        <v>1366</v>
      </c>
      <c r="E426" s="248" t="s">
        <v>1367</v>
      </c>
      <c r="F426" s="248" t="s">
        <v>1364</v>
      </c>
      <c r="G426" s="248" t="s">
        <v>1374</v>
      </c>
      <c r="H426" s="248">
        <v>77</v>
      </c>
      <c r="I426" s="228">
        <v>143.99</v>
      </c>
      <c r="J426" s="228">
        <f t="shared" si="6"/>
        <v>11087.230000000001</v>
      </c>
      <c r="K426" s="49"/>
    </row>
    <row r="427" spans="2:11">
      <c r="B427" s="253">
        <v>43899</v>
      </c>
      <c r="C427" s="248" t="s">
        <v>370</v>
      </c>
      <c r="D427" s="248" t="s">
        <v>1359</v>
      </c>
      <c r="E427" s="248" t="s">
        <v>1360</v>
      </c>
      <c r="F427" s="248" t="s">
        <v>1364</v>
      </c>
      <c r="G427" s="248" t="s">
        <v>1374</v>
      </c>
      <c r="H427" s="248">
        <v>46</v>
      </c>
      <c r="I427" s="228">
        <v>86.02</v>
      </c>
      <c r="J427" s="228">
        <f t="shared" si="6"/>
        <v>3956.9199999999996</v>
      </c>
      <c r="K427" s="49"/>
    </row>
    <row r="428" spans="2:11">
      <c r="B428" s="253">
        <v>43899</v>
      </c>
      <c r="C428" s="248" t="s">
        <v>370</v>
      </c>
      <c r="D428" s="248" t="s">
        <v>1353</v>
      </c>
      <c r="E428" s="248" t="s">
        <v>1357</v>
      </c>
      <c r="F428" s="248" t="s">
        <v>1364</v>
      </c>
      <c r="G428" s="248" t="s">
        <v>1365</v>
      </c>
      <c r="H428" s="248">
        <v>22</v>
      </c>
      <c r="I428" s="228">
        <v>38.94</v>
      </c>
      <c r="J428" s="228">
        <f t="shared" si="6"/>
        <v>856.68</v>
      </c>
      <c r="K428" s="49"/>
    </row>
    <row r="429" spans="2:11">
      <c r="B429" s="253">
        <v>43899</v>
      </c>
      <c r="C429" s="248" t="s">
        <v>370</v>
      </c>
      <c r="D429" s="248" t="s">
        <v>1353</v>
      </c>
      <c r="E429" s="248" t="s">
        <v>1357</v>
      </c>
      <c r="F429" s="248" t="s">
        <v>1370</v>
      </c>
      <c r="G429" s="248" t="s">
        <v>1376</v>
      </c>
      <c r="H429" s="248">
        <v>24</v>
      </c>
      <c r="I429" s="228">
        <v>52.56</v>
      </c>
      <c r="J429" s="228">
        <f t="shared" si="6"/>
        <v>1261.44</v>
      </c>
      <c r="K429" s="49"/>
    </row>
    <row r="430" spans="2:11">
      <c r="B430" s="253">
        <v>43899</v>
      </c>
      <c r="C430" s="248" t="s">
        <v>370</v>
      </c>
      <c r="D430" s="248" t="s">
        <v>1359</v>
      </c>
      <c r="E430" s="248" t="s">
        <v>1360</v>
      </c>
      <c r="F430" s="248" t="s">
        <v>264</v>
      </c>
      <c r="G430" s="248" t="s">
        <v>1361</v>
      </c>
      <c r="H430" s="248">
        <v>167</v>
      </c>
      <c r="I430" s="228">
        <v>474.28</v>
      </c>
      <c r="J430" s="228">
        <f t="shared" si="6"/>
        <v>79204.759999999995</v>
      </c>
      <c r="K430" s="49"/>
    </row>
    <row r="431" spans="2:11">
      <c r="B431" s="253">
        <v>43899</v>
      </c>
      <c r="C431" s="248" t="s">
        <v>372</v>
      </c>
      <c r="D431" s="248" t="s">
        <v>1368</v>
      </c>
      <c r="E431" s="248" t="s">
        <v>1369</v>
      </c>
      <c r="F431" s="248" t="s">
        <v>1364</v>
      </c>
      <c r="G431" s="248" t="s">
        <v>1374</v>
      </c>
      <c r="H431" s="248">
        <v>27</v>
      </c>
      <c r="I431" s="228">
        <v>50.49</v>
      </c>
      <c r="J431" s="228">
        <f t="shared" si="6"/>
        <v>1363.23</v>
      </c>
      <c r="K431" s="49"/>
    </row>
    <row r="432" spans="2:11">
      <c r="B432" s="253">
        <v>43899</v>
      </c>
      <c r="C432" s="248" t="s">
        <v>370</v>
      </c>
      <c r="D432" s="248" t="s">
        <v>1359</v>
      </c>
      <c r="E432" s="248" t="s">
        <v>1360</v>
      </c>
      <c r="F432" s="248" t="s">
        <v>1370</v>
      </c>
      <c r="G432" s="248" t="s">
        <v>1371</v>
      </c>
      <c r="H432" s="248">
        <v>40</v>
      </c>
      <c r="I432" s="228">
        <v>139.6</v>
      </c>
      <c r="J432" s="228">
        <f t="shared" si="6"/>
        <v>5584</v>
      </c>
      <c r="K432" s="49"/>
    </row>
    <row r="433" spans="2:11">
      <c r="B433" s="253">
        <v>43899</v>
      </c>
      <c r="C433" s="248" t="s">
        <v>372</v>
      </c>
      <c r="D433" s="248" t="s">
        <v>1366</v>
      </c>
      <c r="E433" s="248" t="s">
        <v>1367</v>
      </c>
      <c r="F433" s="248" t="s">
        <v>264</v>
      </c>
      <c r="G433" s="248" t="s">
        <v>1373</v>
      </c>
      <c r="H433" s="248">
        <v>34</v>
      </c>
      <c r="I433" s="228">
        <v>74.12</v>
      </c>
      <c r="J433" s="228">
        <f t="shared" si="6"/>
        <v>2520.08</v>
      </c>
      <c r="K433" s="49"/>
    </row>
    <row r="434" spans="2:11">
      <c r="B434" s="253">
        <v>43899</v>
      </c>
      <c r="C434" s="248" t="s">
        <v>372</v>
      </c>
      <c r="D434" s="248" t="s">
        <v>1366</v>
      </c>
      <c r="E434" s="248" t="s">
        <v>1367</v>
      </c>
      <c r="F434" s="248" t="s">
        <v>1364</v>
      </c>
      <c r="G434" s="248" t="s">
        <v>1374</v>
      </c>
      <c r="H434" s="248">
        <v>51</v>
      </c>
      <c r="I434" s="228">
        <v>95.37</v>
      </c>
      <c r="J434" s="228">
        <f t="shared" si="6"/>
        <v>4863.87</v>
      </c>
      <c r="K434" s="49"/>
    </row>
    <row r="435" spans="2:11">
      <c r="B435" s="253">
        <v>43936</v>
      </c>
      <c r="C435" s="248" t="s">
        <v>370</v>
      </c>
      <c r="D435" s="248" t="s">
        <v>1353</v>
      </c>
      <c r="E435" s="248" t="s">
        <v>1354</v>
      </c>
      <c r="F435" s="248" t="s">
        <v>1370</v>
      </c>
      <c r="G435" s="248" t="s">
        <v>1371</v>
      </c>
      <c r="H435" s="248">
        <v>31</v>
      </c>
      <c r="I435" s="228">
        <v>108.19</v>
      </c>
      <c r="J435" s="228">
        <f t="shared" si="6"/>
        <v>3353.89</v>
      </c>
      <c r="K435" s="49"/>
    </row>
    <row r="436" spans="2:11">
      <c r="B436" s="253">
        <v>43936</v>
      </c>
      <c r="C436" s="248" t="s">
        <v>370</v>
      </c>
      <c r="D436" s="248" t="s">
        <v>1362</v>
      </c>
      <c r="E436" s="248" t="s">
        <v>1363</v>
      </c>
      <c r="F436" s="248" t="s">
        <v>1364</v>
      </c>
      <c r="G436" s="248" t="s">
        <v>1365</v>
      </c>
      <c r="H436" s="248">
        <v>116</v>
      </c>
      <c r="I436" s="228">
        <v>205.32</v>
      </c>
      <c r="J436" s="228">
        <f t="shared" si="6"/>
        <v>23817.119999999999</v>
      </c>
      <c r="K436" s="49"/>
    </row>
    <row r="437" spans="2:11">
      <c r="B437" s="253">
        <v>43936</v>
      </c>
      <c r="C437" s="248" t="s">
        <v>370</v>
      </c>
      <c r="D437" s="248" t="s">
        <v>1353</v>
      </c>
      <c r="E437" s="248" t="s">
        <v>1354</v>
      </c>
      <c r="F437" s="248" t="s">
        <v>264</v>
      </c>
      <c r="G437" s="248" t="s">
        <v>1361</v>
      </c>
      <c r="H437" s="248">
        <v>47</v>
      </c>
      <c r="I437" s="228">
        <v>133.47999999999999</v>
      </c>
      <c r="J437" s="228">
        <f t="shared" si="6"/>
        <v>6273.5599999999995</v>
      </c>
      <c r="K437" s="49"/>
    </row>
    <row r="438" spans="2:11">
      <c r="B438" s="253">
        <v>43936</v>
      </c>
      <c r="C438" s="248" t="s">
        <v>370</v>
      </c>
      <c r="D438" s="248" t="s">
        <v>1353</v>
      </c>
      <c r="E438" s="248" t="s">
        <v>1357</v>
      </c>
      <c r="F438" s="248" t="s">
        <v>1364</v>
      </c>
      <c r="G438" s="248" t="s">
        <v>1365</v>
      </c>
      <c r="H438" s="248">
        <v>30</v>
      </c>
      <c r="I438" s="228">
        <v>53.1</v>
      </c>
      <c r="J438" s="228">
        <f t="shared" si="6"/>
        <v>1593</v>
      </c>
      <c r="K438" s="49"/>
    </row>
    <row r="439" spans="2:11">
      <c r="B439" s="253">
        <v>43936</v>
      </c>
      <c r="C439" s="248" t="s">
        <v>370</v>
      </c>
      <c r="D439" s="248" t="s">
        <v>1359</v>
      </c>
      <c r="E439" s="248" t="s">
        <v>1360</v>
      </c>
      <c r="F439" s="248" t="s">
        <v>1355</v>
      </c>
      <c r="G439" s="248" t="s">
        <v>1372</v>
      </c>
      <c r="H439" s="248">
        <v>29</v>
      </c>
      <c r="I439" s="228">
        <v>91.35</v>
      </c>
      <c r="J439" s="228">
        <f t="shared" si="6"/>
        <v>2649.1499999999996</v>
      </c>
      <c r="K439" s="49"/>
    </row>
    <row r="440" spans="2:11">
      <c r="B440" s="253">
        <v>43936</v>
      </c>
      <c r="C440" s="248" t="s">
        <v>370</v>
      </c>
      <c r="D440" s="248" t="s">
        <v>1359</v>
      </c>
      <c r="E440" s="248" t="s">
        <v>1360</v>
      </c>
      <c r="F440" s="248" t="s">
        <v>1364</v>
      </c>
      <c r="G440" s="248" t="s">
        <v>1365</v>
      </c>
      <c r="H440" s="248">
        <v>63</v>
      </c>
      <c r="I440" s="228">
        <v>111.51</v>
      </c>
      <c r="J440" s="228">
        <f t="shared" si="6"/>
        <v>7025.13</v>
      </c>
      <c r="K440" s="49"/>
    </row>
    <row r="441" spans="2:11">
      <c r="B441" s="253">
        <v>43936</v>
      </c>
      <c r="C441" s="248" t="s">
        <v>370</v>
      </c>
      <c r="D441" s="248" t="s">
        <v>1362</v>
      </c>
      <c r="E441" s="248" t="s">
        <v>1363</v>
      </c>
      <c r="F441" s="248" t="s">
        <v>264</v>
      </c>
      <c r="G441" s="248" t="s">
        <v>1373</v>
      </c>
      <c r="H441" s="248">
        <v>143</v>
      </c>
      <c r="I441" s="228">
        <v>311.74</v>
      </c>
      <c r="J441" s="228">
        <f t="shared" si="6"/>
        <v>44578.82</v>
      </c>
      <c r="K441" s="49"/>
    </row>
    <row r="442" spans="2:11">
      <c r="B442" s="253">
        <v>43936</v>
      </c>
      <c r="C442" s="248" t="s">
        <v>372</v>
      </c>
      <c r="D442" s="248" t="s">
        <v>1366</v>
      </c>
      <c r="E442" s="248" t="s">
        <v>1367</v>
      </c>
      <c r="F442" s="248" t="s">
        <v>1364</v>
      </c>
      <c r="G442" s="248" t="s">
        <v>1375</v>
      </c>
      <c r="H442" s="248">
        <v>26</v>
      </c>
      <c r="I442" s="228">
        <v>59.02</v>
      </c>
      <c r="J442" s="228">
        <f t="shared" si="6"/>
        <v>1534.52</v>
      </c>
      <c r="K442" s="49"/>
    </row>
    <row r="443" spans="2:11">
      <c r="B443" s="253">
        <v>43936</v>
      </c>
      <c r="C443" s="248" t="s">
        <v>372</v>
      </c>
      <c r="D443" s="248" t="s">
        <v>1366</v>
      </c>
      <c r="E443" s="248" t="s">
        <v>1367</v>
      </c>
      <c r="F443" s="248" t="s">
        <v>1355</v>
      </c>
      <c r="G443" s="248" t="s">
        <v>1356</v>
      </c>
      <c r="H443" s="248">
        <v>47</v>
      </c>
      <c r="I443" s="228">
        <v>78.959999999999994</v>
      </c>
      <c r="J443" s="228">
        <f t="shared" si="6"/>
        <v>3711.12</v>
      </c>
      <c r="K443" s="49"/>
    </row>
    <row r="444" spans="2:11">
      <c r="B444" s="253">
        <v>43936</v>
      </c>
      <c r="C444" s="248" t="s">
        <v>372</v>
      </c>
      <c r="D444" s="248" t="s">
        <v>1366</v>
      </c>
      <c r="E444" s="248" t="s">
        <v>1367</v>
      </c>
      <c r="F444" s="248" t="s">
        <v>1364</v>
      </c>
      <c r="G444" s="248" t="s">
        <v>1365</v>
      </c>
      <c r="H444" s="248">
        <v>72</v>
      </c>
      <c r="I444" s="228">
        <v>127.44</v>
      </c>
      <c r="J444" s="228">
        <f t="shared" si="6"/>
        <v>9175.68</v>
      </c>
      <c r="K444" s="49"/>
    </row>
    <row r="445" spans="2:11">
      <c r="B445" s="253">
        <v>43936</v>
      </c>
      <c r="C445" s="248" t="s">
        <v>370</v>
      </c>
      <c r="D445" s="248" t="s">
        <v>1359</v>
      </c>
      <c r="E445" s="248" t="s">
        <v>1360</v>
      </c>
      <c r="F445" s="248" t="s">
        <v>1355</v>
      </c>
      <c r="G445" s="248" t="s">
        <v>1356</v>
      </c>
      <c r="H445" s="248">
        <v>75</v>
      </c>
      <c r="I445" s="228">
        <v>126</v>
      </c>
      <c r="J445" s="228">
        <f t="shared" si="6"/>
        <v>9450</v>
      </c>
      <c r="K445" s="49"/>
    </row>
    <row r="446" spans="2:11">
      <c r="B446" s="253">
        <v>43936</v>
      </c>
      <c r="C446" s="248" t="s">
        <v>370</v>
      </c>
      <c r="D446" s="248" t="s">
        <v>1362</v>
      </c>
      <c r="E446" s="248" t="s">
        <v>1363</v>
      </c>
      <c r="F446" s="248" t="s">
        <v>1364</v>
      </c>
      <c r="G446" s="248" t="s">
        <v>1365</v>
      </c>
      <c r="H446" s="248">
        <v>106</v>
      </c>
      <c r="I446" s="228">
        <v>187.62</v>
      </c>
      <c r="J446" s="228">
        <f t="shared" si="6"/>
        <v>19887.72</v>
      </c>
      <c r="K446" s="49"/>
    </row>
    <row r="447" spans="2:11">
      <c r="B447" s="253">
        <v>43936</v>
      </c>
      <c r="C447" s="248" t="s">
        <v>372</v>
      </c>
      <c r="D447" s="248" t="s">
        <v>1368</v>
      </c>
      <c r="E447" s="248" t="s">
        <v>1369</v>
      </c>
      <c r="F447" s="248" t="s">
        <v>1364</v>
      </c>
      <c r="G447" s="248" t="s">
        <v>1365</v>
      </c>
      <c r="H447" s="248">
        <v>24</v>
      </c>
      <c r="I447" s="228">
        <v>42.48</v>
      </c>
      <c r="J447" s="228">
        <f t="shared" si="6"/>
        <v>1019.52</v>
      </c>
      <c r="K447" s="49"/>
    </row>
    <row r="448" spans="2:11">
      <c r="B448" s="253">
        <v>43972</v>
      </c>
      <c r="C448" s="248" t="s">
        <v>370</v>
      </c>
      <c r="D448" s="248" t="s">
        <v>1359</v>
      </c>
      <c r="E448" s="248" t="s">
        <v>1360</v>
      </c>
      <c r="F448" s="248" t="s">
        <v>1370</v>
      </c>
      <c r="G448" s="248" t="s">
        <v>1371</v>
      </c>
      <c r="H448" s="248">
        <v>51</v>
      </c>
      <c r="I448" s="228">
        <v>177.99</v>
      </c>
      <c r="J448" s="228">
        <f t="shared" si="6"/>
        <v>9077.49</v>
      </c>
      <c r="K448" s="49"/>
    </row>
    <row r="449" spans="2:11">
      <c r="B449" s="253">
        <v>43972</v>
      </c>
      <c r="C449" s="248" t="s">
        <v>370</v>
      </c>
      <c r="D449" s="248" t="s">
        <v>1362</v>
      </c>
      <c r="E449" s="248" t="s">
        <v>1363</v>
      </c>
      <c r="F449" s="248" t="s">
        <v>264</v>
      </c>
      <c r="G449" s="248" t="s">
        <v>1361</v>
      </c>
      <c r="H449" s="248">
        <v>90</v>
      </c>
      <c r="I449" s="228">
        <v>255.6</v>
      </c>
      <c r="J449" s="228">
        <f t="shared" si="6"/>
        <v>23004</v>
      </c>
      <c r="K449" s="49"/>
    </row>
    <row r="450" spans="2:11">
      <c r="B450" s="253">
        <v>43972</v>
      </c>
      <c r="C450" s="248" t="s">
        <v>372</v>
      </c>
      <c r="D450" s="248" t="s">
        <v>1366</v>
      </c>
      <c r="E450" s="248" t="s">
        <v>1367</v>
      </c>
      <c r="F450" s="248" t="s">
        <v>1370</v>
      </c>
      <c r="G450" s="248" t="s">
        <v>1371</v>
      </c>
      <c r="H450" s="248">
        <v>21</v>
      </c>
      <c r="I450" s="228">
        <v>73.290000000000006</v>
      </c>
      <c r="J450" s="228">
        <f t="shared" si="6"/>
        <v>1539.0900000000001</v>
      </c>
      <c r="K450" s="49"/>
    </row>
    <row r="451" spans="2:11">
      <c r="B451" s="253">
        <v>43972</v>
      </c>
      <c r="C451" s="248" t="s">
        <v>370</v>
      </c>
      <c r="D451" s="248" t="s">
        <v>1353</v>
      </c>
      <c r="E451" s="248" t="s">
        <v>1354</v>
      </c>
      <c r="F451" s="248" t="s">
        <v>1364</v>
      </c>
      <c r="G451" s="248" t="s">
        <v>1365</v>
      </c>
      <c r="H451" s="248">
        <v>102</v>
      </c>
      <c r="I451" s="228">
        <v>180.54</v>
      </c>
      <c r="J451" s="228">
        <f t="shared" si="6"/>
        <v>18415.079999999998</v>
      </c>
      <c r="K451" s="49"/>
    </row>
    <row r="452" spans="2:11">
      <c r="B452" s="253">
        <v>43972</v>
      </c>
      <c r="C452" s="248" t="s">
        <v>370</v>
      </c>
      <c r="D452" s="248" t="s">
        <v>1359</v>
      </c>
      <c r="E452" s="248" t="s">
        <v>1360</v>
      </c>
      <c r="F452" s="248" t="s">
        <v>264</v>
      </c>
      <c r="G452" s="248" t="s">
        <v>1373</v>
      </c>
      <c r="H452" s="248">
        <v>32</v>
      </c>
      <c r="I452" s="228">
        <v>69.760000000000005</v>
      </c>
      <c r="J452" s="228">
        <f t="shared" si="6"/>
        <v>2232.3200000000002</v>
      </c>
      <c r="K452" s="49"/>
    </row>
    <row r="453" spans="2:11">
      <c r="B453" s="253">
        <v>43972</v>
      </c>
      <c r="C453" s="248" t="s">
        <v>370</v>
      </c>
      <c r="D453" s="248" t="s">
        <v>1362</v>
      </c>
      <c r="E453" s="248" t="s">
        <v>1363</v>
      </c>
      <c r="F453" s="248" t="s">
        <v>1364</v>
      </c>
      <c r="G453" s="248" t="s">
        <v>1374</v>
      </c>
      <c r="H453" s="248">
        <v>73</v>
      </c>
      <c r="I453" s="228">
        <v>136.51</v>
      </c>
      <c r="J453" s="228">
        <f t="shared" si="6"/>
        <v>9965.23</v>
      </c>
      <c r="K453" s="49"/>
    </row>
    <row r="454" spans="2:11">
      <c r="B454" s="253">
        <v>44006</v>
      </c>
      <c r="C454" s="248" t="s">
        <v>370</v>
      </c>
      <c r="D454" s="248" t="s">
        <v>1353</v>
      </c>
      <c r="E454" s="248" t="s">
        <v>1357</v>
      </c>
      <c r="F454" s="248" t="s">
        <v>1364</v>
      </c>
      <c r="G454" s="248" t="s">
        <v>1374</v>
      </c>
      <c r="H454" s="248">
        <v>26</v>
      </c>
      <c r="I454" s="228">
        <v>48.62</v>
      </c>
      <c r="J454" s="228">
        <f t="shared" si="6"/>
        <v>1264.1199999999999</v>
      </c>
      <c r="K454" s="49"/>
    </row>
    <row r="455" spans="2:11">
      <c r="B455" s="253">
        <v>44006</v>
      </c>
      <c r="C455" s="248" t="s">
        <v>370</v>
      </c>
      <c r="D455" s="248" t="s">
        <v>1359</v>
      </c>
      <c r="E455" s="248" t="s">
        <v>1360</v>
      </c>
      <c r="F455" s="248" t="s">
        <v>1364</v>
      </c>
      <c r="G455" s="248" t="s">
        <v>1365</v>
      </c>
      <c r="H455" s="248">
        <v>41</v>
      </c>
      <c r="I455" s="228">
        <v>72.569999999999993</v>
      </c>
      <c r="J455" s="228">
        <f t="shared" si="6"/>
        <v>2975.37</v>
      </c>
      <c r="K455" s="49"/>
    </row>
    <row r="456" spans="2:11">
      <c r="B456" s="253">
        <v>44006</v>
      </c>
      <c r="C456" s="248" t="s">
        <v>370</v>
      </c>
      <c r="D456" s="248" t="s">
        <v>1359</v>
      </c>
      <c r="E456" s="248" t="s">
        <v>1360</v>
      </c>
      <c r="F456" s="248" t="s">
        <v>1355</v>
      </c>
      <c r="G456" s="248" t="s">
        <v>1356</v>
      </c>
      <c r="H456" s="248">
        <v>24</v>
      </c>
      <c r="I456" s="228">
        <v>40.32</v>
      </c>
      <c r="J456" s="228">
        <f t="shared" si="6"/>
        <v>967.68000000000006</v>
      </c>
      <c r="K456" s="49"/>
    </row>
    <row r="457" spans="2:11">
      <c r="B457" s="253">
        <v>44006</v>
      </c>
      <c r="C457" s="248" t="s">
        <v>370</v>
      </c>
      <c r="D457" s="248" t="s">
        <v>1353</v>
      </c>
      <c r="E457" s="248" t="s">
        <v>1354</v>
      </c>
      <c r="F457" s="248" t="s">
        <v>1364</v>
      </c>
      <c r="G457" s="248" t="s">
        <v>1374</v>
      </c>
      <c r="H457" s="248">
        <v>41</v>
      </c>
      <c r="I457" s="228">
        <v>76.67</v>
      </c>
      <c r="J457" s="228">
        <f t="shared" si="6"/>
        <v>3143.4700000000003</v>
      </c>
      <c r="K457" s="49"/>
    </row>
    <row r="458" spans="2:11">
      <c r="B458" s="253">
        <v>44006</v>
      </c>
      <c r="C458" s="248" t="s">
        <v>370</v>
      </c>
      <c r="D458" s="248" t="s">
        <v>1359</v>
      </c>
      <c r="E458" s="248" t="s">
        <v>1360</v>
      </c>
      <c r="F458" s="248" t="s">
        <v>264</v>
      </c>
      <c r="G458" s="248" t="s">
        <v>1373</v>
      </c>
      <c r="H458" s="248">
        <v>43</v>
      </c>
      <c r="I458" s="228">
        <v>93.74</v>
      </c>
      <c r="J458" s="228">
        <f t="shared" si="6"/>
        <v>4030.8199999999997</v>
      </c>
      <c r="K458" s="49"/>
    </row>
    <row r="459" spans="2:11">
      <c r="B459" s="253">
        <v>44006</v>
      </c>
      <c r="C459" s="248" t="s">
        <v>372</v>
      </c>
      <c r="D459" s="248" t="s">
        <v>1368</v>
      </c>
      <c r="E459" s="248" t="s">
        <v>1369</v>
      </c>
      <c r="F459" s="248" t="s">
        <v>264</v>
      </c>
      <c r="G459" s="248" t="s">
        <v>1373</v>
      </c>
      <c r="H459" s="248">
        <v>128</v>
      </c>
      <c r="I459" s="228">
        <v>279.04000000000002</v>
      </c>
      <c r="J459" s="228">
        <f t="shared" si="6"/>
        <v>35717.120000000003</v>
      </c>
      <c r="K459" s="49"/>
    </row>
    <row r="460" spans="2:11">
      <c r="B460" s="253">
        <v>44103</v>
      </c>
      <c r="C460" s="248" t="s">
        <v>372</v>
      </c>
      <c r="D460" s="248" t="s">
        <v>1366</v>
      </c>
      <c r="E460" s="248" t="s">
        <v>1367</v>
      </c>
      <c r="F460" s="248" t="s">
        <v>264</v>
      </c>
      <c r="G460" s="248" t="s">
        <v>1361</v>
      </c>
      <c r="H460" s="248">
        <v>69</v>
      </c>
      <c r="I460" s="228">
        <v>195.96</v>
      </c>
      <c r="J460" s="228">
        <f t="shared" si="6"/>
        <v>13521.24</v>
      </c>
      <c r="K460" s="49"/>
    </row>
    <row r="461" spans="2:11">
      <c r="B461" s="253">
        <v>44103</v>
      </c>
      <c r="C461" s="248" t="s">
        <v>372</v>
      </c>
      <c r="D461" s="248" t="s">
        <v>1366</v>
      </c>
      <c r="E461" s="248" t="s">
        <v>1367</v>
      </c>
      <c r="F461" s="248" t="s">
        <v>264</v>
      </c>
      <c r="G461" s="248" t="s">
        <v>1373</v>
      </c>
      <c r="H461" s="248">
        <v>30</v>
      </c>
      <c r="I461" s="228">
        <v>65.400000000000006</v>
      </c>
      <c r="J461" s="228">
        <f t="shared" si="6"/>
        <v>1962.0000000000002</v>
      </c>
      <c r="K461" s="49"/>
    </row>
    <row r="462" spans="2:11">
      <c r="B462" s="253">
        <v>44103</v>
      </c>
      <c r="C462" s="248" t="s">
        <v>372</v>
      </c>
      <c r="D462" s="248" t="s">
        <v>1366</v>
      </c>
      <c r="E462" s="248" t="s">
        <v>1367</v>
      </c>
      <c r="F462" s="248" t="s">
        <v>1364</v>
      </c>
      <c r="G462" s="248" t="s">
        <v>1365</v>
      </c>
      <c r="H462" s="248">
        <v>40</v>
      </c>
      <c r="I462" s="228">
        <v>70.8</v>
      </c>
      <c r="J462" s="228">
        <f t="shared" si="6"/>
        <v>2832</v>
      </c>
      <c r="K462" s="49"/>
    </row>
    <row r="463" spans="2:11">
      <c r="B463" s="253">
        <v>44103</v>
      </c>
      <c r="C463" s="248" t="s">
        <v>370</v>
      </c>
      <c r="D463" s="248" t="s">
        <v>1353</v>
      </c>
      <c r="E463" s="248" t="s">
        <v>1354</v>
      </c>
      <c r="F463" s="248" t="s">
        <v>1364</v>
      </c>
      <c r="G463" s="248" t="s">
        <v>1374</v>
      </c>
      <c r="H463" s="248">
        <v>68</v>
      </c>
      <c r="I463" s="228">
        <v>127.16</v>
      </c>
      <c r="J463" s="228">
        <f t="shared" si="6"/>
        <v>8646.8799999999992</v>
      </c>
      <c r="K463" s="49"/>
    </row>
    <row r="464" spans="2:11">
      <c r="B464" s="253">
        <v>44103</v>
      </c>
      <c r="C464" s="248" t="s">
        <v>370</v>
      </c>
      <c r="D464" s="248" t="s">
        <v>1359</v>
      </c>
      <c r="E464" s="248" t="s">
        <v>1360</v>
      </c>
      <c r="F464" s="248" t="s">
        <v>264</v>
      </c>
      <c r="G464" s="248" t="s">
        <v>1373</v>
      </c>
      <c r="H464" s="248">
        <v>90</v>
      </c>
      <c r="I464" s="228">
        <v>196.2</v>
      </c>
      <c r="J464" s="228">
        <f t="shared" ref="J464:J527" si="7">H464*I464</f>
        <v>17658</v>
      </c>
      <c r="K464" s="49"/>
    </row>
    <row r="465" spans="2:11">
      <c r="B465" s="253">
        <v>44103</v>
      </c>
      <c r="C465" s="248" t="s">
        <v>372</v>
      </c>
      <c r="D465" s="248" t="s">
        <v>1368</v>
      </c>
      <c r="E465" s="248" t="s">
        <v>1369</v>
      </c>
      <c r="F465" s="248" t="s">
        <v>1355</v>
      </c>
      <c r="G465" s="248" t="s">
        <v>1356</v>
      </c>
      <c r="H465" s="248">
        <v>41</v>
      </c>
      <c r="I465" s="228">
        <v>68.88</v>
      </c>
      <c r="J465" s="228">
        <f t="shared" si="7"/>
        <v>2824.08</v>
      </c>
      <c r="K465" s="49"/>
    </row>
    <row r="466" spans="2:11">
      <c r="B466" s="253">
        <v>44105</v>
      </c>
      <c r="C466" s="248" t="s">
        <v>372</v>
      </c>
      <c r="D466" s="248" t="s">
        <v>1368</v>
      </c>
      <c r="E466" s="248" t="s">
        <v>1369</v>
      </c>
      <c r="F466" s="248" t="s">
        <v>1364</v>
      </c>
      <c r="G466" s="248" t="s">
        <v>1374</v>
      </c>
      <c r="H466" s="248">
        <v>86</v>
      </c>
      <c r="I466" s="228">
        <v>160.82</v>
      </c>
      <c r="J466" s="228">
        <f t="shared" si="7"/>
        <v>13830.519999999999</v>
      </c>
      <c r="K466" s="49"/>
    </row>
    <row r="467" spans="2:11">
      <c r="B467" s="253">
        <v>44105</v>
      </c>
      <c r="C467" s="248" t="s">
        <v>370</v>
      </c>
      <c r="D467" s="248" t="s">
        <v>1359</v>
      </c>
      <c r="E467" s="248" t="s">
        <v>1360</v>
      </c>
      <c r="F467" s="248" t="s">
        <v>264</v>
      </c>
      <c r="G467" s="248" t="s">
        <v>1373</v>
      </c>
      <c r="H467" s="248">
        <v>38</v>
      </c>
      <c r="I467" s="228">
        <v>82.84</v>
      </c>
      <c r="J467" s="228">
        <f t="shared" si="7"/>
        <v>3147.92</v>
      </c>
      <c r="K467" s="49"/>
    </row>
    <row r="468" spans="2:11">
      <c r="B468" s="253">
        <v>44105</v>
      </c>
      <c r="C468" s="248" t="s">
        <v>370</v>
      </c>
      <c r="D468" s="248" t="s">
        <v>1362</v>
      </c>
      <c r="E468" s="248" t="s">
        <v>1363</v>
      </c>
      <c r="F468" s="248" t="s">
        <v>1364</v>
      </c>
      <c r="G468" s="248" t="s">
        <v>1374</v>
      </c>
      <c r="H468" s="248">
        <v>52</v>
      </c>
      <c r="I468" s="228">
        <v>97.24</v>
      </c>
      <c r="J468" s="228">
        <f t="shared" si="7"/>
        <v>5056.4799999999996</v>
      </c>
      <c r="K468" s="49"/>
    </row>
    <row r="469" spans="2:11">
      <c r="B469" s="253">
        <v>44105</v>
      </c>
      <c r="C469" s="248" t="s">
        <v>370</v>
      </c>
      <c r="D469" s="248" t="s">
        <v>1353</v>
      </c>
      <c r="E469" s="248" t="s">
        <v>1354</v>
      </c>
      <c r="F469" s="248" t="s">
        <v>264</v>
      </c>
      <c r="G469" s="248" t="s">
        <v>1361</v>
      </c>
      <c r="H469" s="248">
        <v>97</v>
      </c>
      <c r="I469" s="228">
        <v>275.48</v>
      </c>
      <c r="J469" s="228">
        <f t="shared" si="7"/>
        <v>26721.56</v>
      </c>
      <c r="K469" s="49"/>
    </row>
    <row r="470" spans="2:11">
      <c r="B470" s="253">
        <v>44105</v>
      </c>
      <c r="C470" s="248" t="s">
        <v>370</v>
      </c>
      <c r="D470" s="248" t="s">
        <v>1353</v>
      </c>
      <c r="E470" s="248" t="s">
        <v>1354</v>
      </c>
      <c r="F470" s="248" t="s">
        <v>1364</v>
      </c>
      <c r="G470" s="248" t="s">
        <v>1365</v>
      </c>
      <c r="H470" s="248">
        <v>152</v>
      </c>
      <c r="I470" s="228">
        <v>269.04000000000002</v>
      </c>
      <c r="J470" s="228">
        <f t="shared" si="7"/>
        <v>40894.080000000002</v>
      </c>
      <c r="K470" s="49"/>
    </row>
    <row r="471" spans="2:11">
      <c r="B471" s="253">
        <v>44140</v>
      </c>
      <c r="C471" s="248" t="s">
        <v>370</v>
      </c>
      <c r="D471" s="248" t="s">
        <v>1362</v>
      </c>
      <c r="E471" s="248" t="s">
        <v>1363</v>
      </c>
      <c r="F471" s="248" t="s">
        <v>1364</v>
      </c>
      <c r="G471" s="248" t="s">
        <v>1365</v>
      </c>
      <c r="H471" s="248">
        <v>176</v>
      </c>
      <c r="I471" s="228">
        <v>311.52</v>
      </c>
      <c r="J471" s="228">
        <f t="shared" si="7"/>
        <v>54827.519999999997</v>
      </c>
      <c r="K471" s="49"/>
    </row>
    <row r="472" spans="2:11">
      <c r="B472" s="253">
        <v>44140</v>
      </c>
      <c r="C472" s="248" t="s">
        <v>370</v>
      </c>
      <c r="D472" s="248" t="s">
        <v>1359</v>
      </c>
      <c r="E472" s="248" t="s">
        <v>1360</v>
      </c>
      <c r="F472" s="248" t="s">
        <v>264</v>
      </c>
      <c r="G472" s="248" t="s">
        <v>1373</v>
      </c>
      <c r="H472" s="248">
        <v>39</v>
      </c>
      <c r="I472" s="228">
        <v>85.02</v>
      </c>
      <c r="J472" s="228">
        <f t="shared" si="7"/>
        <v>3315.7799999999997</v>
      </c>
      <c r="K472" s="49"/>
    </row>
    <row r="473" spans="2:11">
      <c r="B473" s="253">
        <v>44140</v>
      </c>
      <c r="C473" s="248" t="s">
        <v>370</v>
      </c>
      <c r="D473" s="248" t="s">
        <v>1359</v>
      </c>
      <c r="E473" s="248" t="s">
        <v>1360</v>
      </c>
      <c r="F473" s="248" t="s">
        <v>264</v>
      </c>
      <c r="G473" s="248" t="s">
        <v>1358</v>
      </c>
      <c r="H473" s="248">
        <v>83</v>
      </c>
      <c r="I473" s="228">
        <v>155.21</v>
      </c>
      <c r="J473" s="228">
        <f t="shared" si="7"/>
        <v>12882.43</v>
      </c>
      <c r="K473" s="49"/>
    </row>
    <row r="474" spans="2:11">
      <c r="B474" s="253">
        <v>44140</v>
      </c>
      <c r="C474" s="248" t="s">
        <v>370</v>
      </c>
      <c r="D474" s="248" t="s">
        <v>1353</v>
      </c>
      <c r="E474" s="248" t="s">
        <v>1354</v>
      </c>
      <c r="F474" s="248" t="s">
        <v>264</v>
      </c>
      <c r="G474" s="248" t="s">
        <v>1373</v>
      </c>
      <c r="H474" s="248">
        <v>201</v>
      </c>
      <c r="I474" s="228">
        <v>438.18</v>
      </c>
      <c r="J474" s="228">
        <f t="shared" si="7"/>
        <v>88074.180000000008</v>
      </c>
      <c r="K474" s="49"/>
    </row>
    <row r="475" spans="2:11">
      <c r="B475" s="253">
        <v>44140</v>
      </c>
      <c r="C475" s="248" t="s">
        <v>370</v>
      </c>
      <c r="D475" s="248" t="s">
        <v>1359</v>
      </c>
      <c r="E475" s="248" t="s">
        <v>1360</v>
      </c>
      <c r="F475" s="248" t="s">
        <v>1355</v>
      </c>
      <c r="G475" s="248" t="s">
        <v>1356</v>
      </c>
      <c r="H475" s="248">
        <v>47</v>
      </c>
      <c r="I475" s="228">
        <v>78.959999999999994</v>
      </c>
      <c r="J475" s="228">
        <f t="shared" si="7"/>
        <v>3711.12</v>
      </c>
      <c r="K475" s="49"/>
    </row>
    <row r="476" spans="2:11">
      <c r="B476" s="253">
        <v>44140</v>
      </c>
      <c r="C476" s="248" t="s">
        <v>372</v>
      </c>
      <c r="D476" s="248" t="s">
        <v>1368</v>
      </c>
      <c r="E476" s="248" t="s">
        <v>1369</v>
      </c>
      <c r="F476" s="248" t="s">
        <v>1355</v>
      </c>
      <c r="G476" s="248" t="s">
        <v>1356</v>
      </c>
      <c r="H476" s="248">
        <v>40</v>
      </c>
      <c r="I476" s="228">
        <v>67.2</v>
      </c>
      <c r="J476" s="228">
        <f t="shared" si="7"/>
        <v>2688</v>
      </c>
      <c r="K476" s="49"/>
    </row>
    <row r="477" spans="2:11">
      <c r="B477" s="253">
        <v>44173</v>
      </c>
      <c r="C477" s="248" t="s">
        <v>372</v>
      </c>
      <c r="D477" s="248" t="s">
        <v>1366</v>
      </c>
      <c r="E477" s="248" t="s">
        <v>1367</v>
      </c>
      <c r="F477" s="248" t="s">
        <v>1370</v>
      </c>
      <c r="G477" s="248" t="s">
        <v>1371</v>
      </c>
      <c r="H477" s="248">
        <v>26</v>
      </c>
      <c r="I477" s="228">
        <v>90.74</v>
      </c>
      <c r="J477" s="228">
        <f t="shared" si="7"/>
        <v>2359.2399999999998</v>
      </c>
      <c r="K477" s="49"/>
    </row>
    <row r="478" spans="2:11">
      <c r="B478" s="253">
        <v>44173</v>
      </c>
      <c r="C478" s="248" t="s">
        <v>370</v>
      </c>
      <c r="D478" s="248" t="s">
        <v>1353</v>
      </c>
      <c r="E478" s="248" t="s">
        <v>1357</v>
      </c>
      <c r="F478" s="248" t="s">
        <v>1355</v>
      </c>
      <c r="G478" s="248" t="s">
        <v>1356</v>
      </c>
      <c r="H478" s="248">
        <v>30</v>
      </c>
      <c r="I478" s="228">
        <v>50.4</v>
      </c>
      <c r="J478" s="228">
        <f t="shared" si="7"/>
        <v>1512</v>
      </c>
      <c r="K478" s="49"/>
    </row>
    <row r="479" spans="2:11">
      <c r="B479" s="253">
        <v>44173</v>
      </c>
      <c r="C479" s="248" t="s">
        <v>370</v>
      </c>
      <c r="D479" s="248" t="s">
        <v>1362</v>
      </c>
      <c r="E479" s="248" t="s">
        <v>1363</v>
      </c>
      <c r="F479" s="248" t="s">
        <v>264</v>
      </c>
      <c r="G479" s="248" t="s">
        <v>1358</v>
      </c>
      <c r="H479" s="248">
        <v>151</v>
      </c>
      <c r="I479" s="228">
        <v>282.37</v>
      </c>
      <c r="J479" s="228">
        <f t="shared" si="7"/>
        <v>42637.87</v>
      </c>
      <c r="K479" s="49"/>
    </row>
    <row r="480" spans="2:11">
      <c r="B480" s="253">
        <v>44173</v>
      </c>
      <c r="C480" s="248" t="s">
        <v>372</v>
      </c>
      <c r="D480" s="248" t="s">
        <v>1366</v>
      </c>
      <c r="E480" s="248" t="s">
        <v>1367</v>
      </c>
      <c r="F480" s="248" t="s">
        <v>264</v>
      </c>
      <c r="G480" s="248" t="s">
        <v>1373</v>
      </c>
      <c r="H480" s="248">
        <v>219</v>
      </c>
      <c r="I480" s="228">
        <v>477.42</v>
      </c>
      <c r="J480" s="228">
        <f t="shared" si="7"/>
        <v>104554.98000000001</v>
      </c>
      <c r="K480" s="49"/>
    </row>
    <row r="481" spans="2:11">
      <c r="B481" s="253">
        <v>44173</v>
      </c>
      <c r="C481" s="248" t="s">
        <v>370</v>
      </c>
      <c r="D481" s="248" t="s">
        <v>1359</v>
      </c>
      <c r="E481" s="248" t="s">
        <v>1360</v>
      </c>
      <c r="F481" s="248" t="s">
        <v>1364</v>
      </c>
      <c r="G481" s="248" t="s">
        <v>1365</v>
      </c>
      <c r="H481" s="248">
        <v>57</v>
      </c>
      <c r="I481" s="228">
        <v>100.89</v>
      </c>
      <c r="J481" s="228">
        <f t="shared" si="7"/>
        <v>5750.7300000000005</v>
      </c>
      <c r="K481" s="49"/>
    </row>
    <row r="482" spans="2:11">
      <c r="B482" s="253">
        <v>44173</v>
      </c>
      <c r="C482" s="248" t="s">
        <v>370</v>
      </c>
      <c r="D482" s="248" t="s">
        <v>1359</v>
      </c>
      <c r="E482" s="248" t="s">
        <v>1360</v>
      </c>
      <c r="F482" s="248" t="s">
        <v>1370</v>
      </c>
      <c r="G482" s="248" t="s">
        <v>1371</v>
      </c>
      <c r="H482" s="248">
        <v>33</v>
      </c>
      <c r="I482" s="228">
        <v>115.17</v>
      </c>
      <c r="J482" s="228">
        <f t="shared" si="7"/>
        <v>3800.61</v>
      </c>
      <c r="K482" s="49"/>
    </row>
    <row r="483" spans="2:11">
      <c r="B483" s="253">
        <v>44197</v>
      </c>
      <c r="C483" s="248" t="s">
        <v>370</v>
      </c>
      <c r="D483" s="248" t="s">
        <v>1353</v>
      </c>
      <c r="E483" s="248" t="s">
        <v>1357</v>
      </c>
      <c r="F483" s="248" t="s">
        <v>264</v>
      </c>
      <c r="G483" s="248" t="s">
        <v>1361</v>
      </c>
      <c r="H483" s="248">
        <v>29</v>
      </c>
      <c r="I483" s="228">
        <v>82.36</v>
      </c>
      <c r="J483" s="228">
        <f t="shared" si="7"/>
        <v>2388.44</v>
      </c>
      <c r="K483" s="49"/>
    </row>
    <row r="484" spans="2:11">
      <c r="B484" s="253">
        <v>44197</v>
      </c>
      <c r="C484" s="248" t="s">
        <v>372</v>
      </c>
      <c r="D484" s="248" t="s">
        <v>1368</v>
      </c>
      <c r="E484" s="248" t="s">
        <v>1369</v>
      </c>
      <c r="F484" s="248" t="s">
        <v>264</v>
      </c>
      <c r="G484" s="248" t="s">
        <v>1358</v>
      </c>
      <c r="H484" s="248">
        <v>67</v>
      </c>
      <c r="I484" s="228">
        <v>125.29</v>
      </c>
      <c r="J484" s="228">
        <f t="shared" si="7"/>
        <v>8394.43</v>
      </c>
      <c r="K484" s="49"/>
    </row>
    <row r="485" spans="2:11">
      <c r="B485" s="253">
        <v>44198</v>
      </c>
      <c r="C485" s="248" t="s">
        <v>370</v>
      </c>
      <c r="D485" s="248" t="s">
        <v>1359</v>
      </c>
      <c r="E485" s="248" t="s">
        <v>1360</v>
      </c>
      <c r="F485" s="248" t="s">
        <v>1355</v>
      </c>
      <c r="G485" s="248" t="s">
        <v>1372</v>
      </c>
      <c r="H485" s="248">
        <v>32</v>
      </c>
      <c r="I485" s="228">
        <v>100.8</v>
      </c>
      <c r="J485" s="228">
        <f t="shared" si="7"/>
        <v>3225.6</v>
      </c>
      <c r="K485" s="49"/>
    </row>
    <row r="486" spans="2:11">
      <c r="B486" s="253">
        <v>44198</v>
      </c>
      <c r="C486" s="248" t="s">
        <v>370</v>
      </c>
      <c r="D486" s="248" t="s">
        <v>1362</v>
      </c>
      <c r="E486" s="248" t="s">
        <v>1363</v>
      </c>
      <c r="F486" s="248" t="s">
        <v>264</v>
      </c>
      <c r="G486" s="248" t="s">
        <v>1361</v>
      </c>
      <c r="H486" s="248">
        <v>102</v>
      </c>
      <c r="I486" s="228">
        <v>289.68</v>
      </c>
      <c r="J486" s="228">
        <f t="shared" si="7"/>
        <v>29547.360000000001</v>
      </c>
      <c r="K486" s="49"/>
    </row>
    <row r="487" spans="2:11">
      <c r="B487" s="253">
        <v>44199</v>
      </c>
      <c r="C487" s="248" t="s">
        <v>372</v>
      </c>
      <c r="D487" s="248" t="s">
        <v>1366</v>
      </c>
      <c r="E487" s="248" t="s">
        <v>1367</v>
      </c>
      <c r="F487" s="248" t="s">
        <v>1370</v>
      </c>
      <c r="G487" s="248" t="s">
        <v>1371</v>
      </c>
      <c r="H487" s="248">
        <v>21</v>
      </c>
      <c r="I487" s="228">
        <v>73.290000000000006</v>
      </c>
      <c r="J487" s="228">
        <f t="shared" si="7"/>
        <v>1539.0900000000001</v>
      </c>
      <c r="K487" s="49"/>
    </row>
    <row r="488" spans="2:11">
      <c r="B488" s="253">
        <v>44199</v>
      </c>
      <c r="C488" s="248" t="s">
        <v>372</v>
      </c>
      <c r="D488" s="248" t="s">
        <v>1368</v>
      </c>
      <c r="E488" s="248" t="s">
        <v>1369</v>
      </c>
      <c r="F488" s="248" t="s">
        <v>264</v>
      </c>
      <c r="G488" s="248" t="s">
        <v>1361</v>
      </c>
      <c r="H488" s="248">
        <v>98</v>
      </c>
      <c r="I488" s="228">
        <v>278.32</v>
      </c>
      <c r="J488" s="228">
        <f t="shared" si="7"/>
        <v>27275.360000000001</v>
      </c>
      <c r="K488" s="49"/>
    </row>
    <row r="489" spans="2:11">
      <c r="B489" s="253">
        <v>44231</v>
      </c>
      <c r="C489" s="248" t="s">
        <v>370</v>
      </c>
      <c r="D489" s="248" t="s">
        <v>1353</v>
      </c>
      <c r="E489" s="248" t="s">
        <v>1357</v>
      </c>
      <c r="F489" s="248" t="s">
        <v>1370</v>
      </c>
      <c r="G489" s="248" t="s">
        <v>1371</v>
      </c>
      <c r="H489" s="248">
        <v>37</v>
      </c>
      <c r="I489" s="228">
        <v>129.13</v>
      </c>
      <c r="J489" s="228">
        <f t="shared" si="7"/>
        <v>4777.8099999999995</v>
      </c>
      <c r="K489" s="49"/>
    </row>
    <row r="490" spans="2:11">
      <c r="B490" s="253">
        <v>44231</v>
      </c>
      <c r="C490" s="248" t="s">
        <v>370</v>
      </c>
      <c r="D490" s="248" t="s">
        <v>1353</v>
      </c>
      <c r="E490" s="248" t="s">
        <v>1354</v>
      </c>
      <c r="F490" s="248" t="s">
        <v>264</v>
      </c>
      <c r="G490" s="248" t="s">
        <v>1373</v>
      </c>
      <c r="H490" s="248">
        <v>160</v>
      </c>
      <c r="I490" s="228">
        <v>348.8</v>
      </c>
      <c r="J490" s="228">
        <f t="shared" si="7"/>
        <v>55808</v>
      </c>
      <c r="K490" s="49"/>
    </row>
    <row r="491" spans="2:11">
      <c r="B491" s="253">
        <v>44231</v>
      </c>
      <c r="C491" s="248" t="s">
        <v>372</v>
      </c>
      <c r="D491" s="248" t="s">
        <v>1368</v>
      </c>
      <c r="E491" s="248" t="s">
        <v>1369</v>
      </c>
      <c r="F491" s="248" t="s">
        <v>264</v>
      </c>
      <c r="G491" s="248" t="s">
        <v>1361</v>
      </c>
      <c r="H491" s="248">
        <v>74</v>
      </c>
      <c r="I491" s="228">
        <v>210.16</v>
      </c>
      <c r="J491" s="228">
        <f t="shared" si="7"/>
        <v>15551.84</v>
      </c>
      <c r="K491" s="49"/>
    </row>
    <row r="492" spans="2:11">
      <c r="B492" s="253">
        <v>44231</v>
      </c>
      <c r="C492" s="248" t="s">
        <v>370</v>
      </c>
      <c r="D492" s="248" t="s">
        <v>1359</v>
      </c>
      <c r="E492" s="248" t="s">
        <v>1360</v>
      </c>
      <c r="F492" s="248" t="s">
        <v>1364</v>
      </c>
      <c r="G492" s="248" t="s">
        <v>1374</v>
      </c>
      <c r="H492" s="248">
        <v>27</v>
      </c>
      <c r="I492" s="228">
        <v>50.49</v>
      </c>
      <c r="J492" s="228">
        <f t="shared" si="7"/>
        <v>1363.23</v>
      </c>
      <c r="K492" s="49"/>
    </row>
    <row r="493" spans="2:11">
      <c r="B493" s="253">
        <v>44231</v>
      </c>
      <c r="C493" s="248" t="s">
        <v>372</v>
      </c>
      <c r="D493" s="248" t="s">
        <v>1366</v>
      </c>
      <c r="E493" s="248" t="s">
        <v>1367</v>
      </c>
      <c r="F493" s="248" t="s">
        <v>1355</v>
      </c>
      <c r="G493" s="248" t="s">
        <v>1356</v>
      </c>
      <c r="H493" s="248">
        <v>28</v>
      </c>
      <c r="I493" s="228">
        <v>47.04</v>
      </c>
      <c r="J493" s="228">
        <f t="shared" si="7"/>
        <v>1317.12</v>
      </c>
      <c r="K493" s="49"/>
    </row>
    <row r="494" spans="2:11">
      <c r="B494" s="253">
        <v>44231</v>
      </c>
      <c r="C494" s="248" t="s">
        <v>370</v>
      </c>
      <c r="D494" s="248" t="s">
        <v>1362</v>
      </c>
      <c r="E494" s="248" t="s">
        <v>1363</v>
      </c>
      <c r="F494" s="248" t="s">
        <v>1355</v>
      </c>
      <c r="G494" s="248" t="s">
        <v>1356</v>
      </c>
      <c r="H494" s="248">
        <v>26</v>
      </c>
      <c r="I494" s="228">
        <v>43.68</v>
      </c>
      <c r="J494" s="228">
        <f t="shared" si="7"/>
        <v>1135.68</v>
      </c>
      <c r="K494" s="49"/>
    </row>
    <row r="495" spans="2:11">
      <c r="B495" s="253">
        <v>44231</v>
      </c>
      <c r="C495" s="248" t="s">
        <v>370</v>
      </c>
      <c r="D495" s="248" t="s">
        <v>1353</v>
      </c>
      <c r="E495" s="248" t="s">
        <v>1354</v>
      </c>
      <c r="F495" s="248" t="s">
        <v>1364</v>
      </c>
      <c r="G495" s="248" t="s">
        <v>1365</v>
      </c>
      <c r="H495" s="248">
        <v>37</v>
      </c>
      <c r="I495" s="228">
        <v>65.489999999999995</v>
      </c>
      <c r="J495" s="228">
        <f t="shared" si="7"/>
        <v>2423.1299999999997</v>
      </c>
      <c r="K495" s="49"/>
    </row>
    <row r="496" spans="2:11">
      <c r="B496" s="253">
        <v>44264</v>
      </c>
      <c r="C496" s="248" t="s">
        <v>370</v>
      </c>
      <c r="D496" s="248" t="s">
        <v>1353</v>
      </c>
      <c r="E496" s="248" t="s">
        <v>1354</v>
      </c>
      <c r="F496" s="248" t="s">
        <v>1364</v>
      </c>
      <c r="G496" s="248" t="s">
        <v>1365</v>
      </c>
      <c r="H496" s="248">
        <v>72</v>
      </c>
      <c r="I496" s="228">
        <v>127.44</v>
      </c>
      <c r="J496" s="228">
        <f t="shared" si="7"/>
        <v>9175.68</v>
      </c>
      <c r="K496" s="49"/>
    </row>
    <row r="497" spans="1:11">
      <c r="B497" s="253">
        <v>44264</v>
      </c>
      <c r="C497" s="248" t="s">
        <v>370</v>
      </c>
      <c r="D497" s="248" t="s">
        <v>1359</v>
      </c>
      <c r="E497" s="248" t="s">
        <v>1360</v>
      </c>
      <c r="F497" s="248" t="s">
        <v>1364</v>
      </c>
      <c r="G497" s="248" t="s">
        <v>1365</v>
      </c>
      <c r="H497" s="248">
        <v>31</v>
      </c>
      <c r="I497" s="228">
        <v>54.87</v>
      </c>
      <c r="J497" s="228">
        <f t="shared" si="7"/>
        <v>1700.97</v>
      </c>
      <c r="K497" s="49"/>
    </row>
    <row r="498" spans="1:11">
      <c r="B498" s="253">
        <v>44264</v>
      </c>
      <c r="C498" s="248" t="s">
        <v>372</v>
      </c>
      <c r="D498" s="248" t="s">
        <v>1366</v>
      </c>
      <c r="E498" s="248" t="s">
        <v>1367</v>
      </c>
      <c r="F498" s="248" t="s">
        <v>1364</v>
      </c>
      <c r="G498" s="248" t="s">
        <v>1374</v>
      </c>
      <c r="H498" s="248">
        <v>46</v>
      </c>
      <c r="I498" s="228">
        <v>86.02</v>
      </c>
      <c r="J498" s="228">
        <f t="shared" si="7"/>
        <v>3956.9199999999996</v>
      </c>
      <c r="K498" s="49"/>
    </row>
    <row r="499" spans="1:11">
      <c r="B499" s="253">
        <v>44264</v>
      </c>
      <c r="C499" s="248" t="s">
        <v>370</v>
      </c>
      <c r="D499" s="248" t="s">
        <v>1353</v>
      </c>
      <c r="E499" s="248" t="s">
        <v>1357</v>
      </c>
      <c r="F499" s="248" t="s">
        <v>1364</v>
      </c>
      <c r="G499" s="248" t="s">
        <v>1365</v>
      </c>
      <c r="H499" s="248">
        <v>22</v>
      </c>
      <c r="I499" s="228">
        <v>38.94</v>
      </c>
      <c r="J499" s="228">
        <f t="shared" si="7"/>
        <v>856.68</v>
      </c>
      <c r="K499" s="49"/>
    </row>
    <row r="500" spans="1:11">
      <c r="B500" s="253">
        <v>44264</v>
      </c>
      <c r="C500" s="248" t="s">
        <v>370</v>
      </c>
      <c r="D500" s="248" t="s">
        <v>1362</v>
      </c>
      <c r="E500" s="248" t="s">
        <v>1363</v>
      </c>
      <c r="F500" s="248" t="s">
        <v>1364</v>
      </c>
      <c r="G500" s="248" t="s">
        <v>1365</v>
      </c>
      <c r="H500" s="248">
        <v>126</v>
      </c>
      <c r="I500" s="228">
        <v>223.02</v>
      </c>
      <c r="J500" s="228">
        <f t="shared" si="7"/>
        <v>28100.52</v>
      </c>
      <c r="K500" s="49"/>
    </row>
    <row r="501" spans="1:11">
      <c r="B501" s="253">
        <v>44264</v>
      </c>
      <c r="C501" s="248" t="s">
        <v>370</v>
      </c>
      <c r="D501" s="248" t="s">
        <v>1353</v>
      </c>
      <c r="E501" s="248" t="s">
        <v>1354</v>
      </c>
      <c r="F501" s="248" t="s">
        <v>1355</v>
      </c>
      <c r="G501" s="248" t="s">
        <v>1356</v>
      </c>
      <c r="H501" s="248">
        <v>29</v>
      </c>
      <c r="I501" s="228">
        <v>48.72</v>
      </c>
      <c r="J501" s="228">
        <f t="shared" si="7"/>
        <v>1412.8799999999999</v>
      </c>
      <c r="K501" s="49"/>
    </row>
    <row r="502" spans="1:11">
      <c r="B502" s="253">
        <v>44264</v>
      </c>
      <c r="C502" s="248" t="s">
        <v>370</v>
      </c>
      <c r="D502" s="248" t="s">
        <v>1362</v>
      </c>
      <c r="E502" s="248" t="s">
        <v>1363</v>
      </c>
      <c r="F502" s="248" t="s">
        <v>264</v>
      </c>
      <c r="G502" s="248" t="s">
        <v>1373</v>
      </c>
      <c r="H502" s="248">
        <v>177</v>
      </c>
      <c r="I502" s="228">
        <v>385.86</v>
      </c>
      <c r="J502" s="228">
        <f t="shared" si="7"/>
        <v>68297.22</v>
      </c>
      <c r="K502" s="49"/>
    </row>
    <row r="503" spans="1:11">
      <c r="B503" s="253">
        <v>44264</v>
      </c>
      <c r="C503" s="248" t="s">
        <v>370</v>
      </c>
      <c r="D503" s="248" t="s">
        <v>1362</v>
      </c>
      <c r="E503" s="248" t="s">
        <v>1363</v>
      </c>
      <c r="F503" s="248" t="s">
        <v>264</v>
      </c>
      <c r="G503" s="248" t="s">
        <v>1361</v>
      </c>
      <c r="H503" s="248">
        <v>86</v>
      </c>
      <c r="I503" s="228">
        <v>244.24</v>
      </c>
      <c r="J503" s="228">
        <f t="shared" si="7"/>
        <v>21004.639999999999</v>
      </c>
      <c r="K503" s="49"/>
    </row>
    <row r="504" spans="1:11">
      <c r="B504" s="253">
        <v>44301</v>
      </c>
      <c r="C504" s="248" t="s">
        <v>372</v>
      </c>
      <c r="D504" s="248" t="s">
        <v>1368</v>
      </c>
      <c r="E504" s="248" t="s">
        <v>1369</v>
      </c>
      <c r="F504" s="248" t="s">
        <v>1364</v>
      </c>
      <c r="G504" s="248" t="s">
        <v>1365</v>
      </c>
      <c r="H504" s="248">
        <v>31</v>
      </c>
      <c r="I504" s="228">
        <v>54.87</v>
      </c>
      <c r="J504" s="228">
        <f t="shared" si="7"/>
        <v>1700.97</v>
      </c>
      <c r="K504" s="49"/>
    </row>
    <row r="505" spans="1:11">
      <c r="B505" s="253">
        <v>44301</v>
      </c>
      <c r="C505" s="248" t="s">
        <v>370</v>
      </c>
      <c r="D505" s="248" t="s">
        <v>1353</v>
      </c>
      <c r="E505" s="248" t="s">
        <v>1354</v>
      </c>
      <c r="F505" s="248" t="s">
        <v>1364</v>
      </c>
      <c r="G505" s="248" t="s">
        <v>1365</v>
      </c>
      <c r="H505" s="248">
        <v>25</v>
      </c>
      <c r="I505" s="228">
        <v>44.25</v>
      </c>
      <c r="J505" s="228">
        <f t="shared" si="7"/>
        <v>1106.25</v>
      </c>
      <c r="K505" s="49"/>
    </row>
    <row r="506" spans="1:11">
      <c r="B506" s="253">
        <v>44301</v>
      </c>
      <c r="C506" s="248" t="s">
        <v>372</v>
      </c>
      <c r="D506" s="248" t="s">
        <v>1366</v>
      </c>
      <c r="E506" s="248" t="s">
        <v>1367</v>
      </c>
      <c r="F506" s="248" t="s">
        <v>1355</v>
      </c>
      <c r="G506" s="248" t="s">
        <v>1356</v>
      </c>
      <c r="H506" s="248">
        <v>37</v>
      </c>
      <c r="I506" s="228">
        <v>62.16</v>
      </c>
      <c r="J506" s="228">
        <f t="shared" si="7"/>
        <v>2299.92</v>
      </c>
      <c r="K506" s="49"/>
    </row>
    <row r="507" spans="1:11">
      <c r="B507" s="253">
        <v>44301</v>
      </c>
      <c r="C507" s="248" t="s">
        <v>370</v>
      </c>
      <c r="D507" s="248" t="s">
        <v>1353</v>
      </c>
      <c r="E507" s="248" t="s">
        <v>1354</v>
      </c>
      <c r="F507" s="248" t="s">
        <v>264</v>
      </c>
      <c r="G507" s="248" t="s">
        <v>1373</v>
      </c>
      <c r="H507" s="248">
        <v>35</v>
      </c>
      <c r="I507" s="228">
        <v>76.3</v>
      </c>
      <c r="J507" s="228">
        <f t="shared" si="7"/>
        <v>2670.5</v>
      </c>
      <c r="K507" s="49"/>
    </row>
    <row r="508" spans="1:11">
      <c r="B508" s="253">
        <v>44301</v>
      </c>
      <c r="C508" s="248" t="s">
        <v>372</v>
      </c>
      <c r="D508" s="248" t="s">
        <v>1368</v>
      </c>
      <c r="E508" s="248" t="s">
        <v>1369</v>
      </c>
      <c r="F508" s="248" t="s">
        <v>264</v>
      </c>
      <c r="G508" s="248" t="s">
        <v>1358</v>
      </c>
      <c r="H508" s="248">
        <v>37</v>
      </c>
      <c r="I508" s="228">
        <v>69.19</v>
      </c>
      <c r="J508" s="228">
        <f t="shared" si="7"/>
        <v>2560.0299999999997</v>
      </c>
      <c r="K508" s="49"/>
    </row>
    <row r="509" spans="1:11">
      <c r="A509" s="171"/>
      <c r="B509" s="253">
        <v>44301</v>
      </c>
      <c r="C509" s="248" t="s">
        <v>370</v>
      </c>
      <c r="D509" s="248" t="s">
        <v>1362</v>
      </c>
      <c r="E509" s="248" t="s">
        <v>1363</v>
      </c>
      <c r="F509" s="248" t="s">
        <v>1364</v>
      </c>
      <c r="G509" s="248" t="s">
        <v>1365</v>
      </c>
      <c r="H509" s="248">
        <v>102</v>
      </c>
      <c r="I509" s="228">
        <v>180.54</v>
      </c>
      <c r="J509" s="228">
        <f t="shared" si="7"/>
        <v>18415.079999999998</v>
      </c>
      <c r="K509" s="49"/>
    </row>
    <row r="510" spans="1:11">
      <c r="B510" s="253">
        <v>44301</v>
      </c>
      <c r="C510" s="248" t="s">
        <v>370</v>
      </c>
      <c r="D510" s="248" t="s">
        <v>1362</v>
      </c>
      <c r="E510" s="248" t="s">
        <v>1363</v>
      </c>
      <c r="F510" s="248" t="s">
        <v>1364</v>
      </c>
      <c r="G510" s="248" t="s">
        <v>1374</v>
      </c>
      <c r="H510" s="248">
        <v>49</v>
      </c>
      <c r="I510" s="228">
        <v>91.63</v>
      </c>
      <c r="J510" s="228">
        <f t="shared" si="7"/>
        <v>4489.87</v>
      </c>
      <c r="K510" s="49"/>
    </row>
    <row r="511" spans="1:11">
      <c r="B511" s="253">
        <v>44337</v>
      </c>
      <c r="C511" s="248" t="s">
        <v>370</v>
      </c>
      <c r="D511" s="248" t="s">
        <v>1362</v>
      </c>
      <c r="E511" s="248" t="s">
        <v>1363</v>
      </c>
      <c r="F511" s="248" t="s">
        <v>1370</v>
      </c>
      <c r="G511" s="248" t="s">
        <v>1371</v>
      </c>
      <c r="H511" s="248">
        <v>25</v>
      </c>
      <c r="I511" s="228">
        <v>87.25</v>
      </c>
      <c r="J511" s="228">
        <f t="shared" si="7"/>
        <v>2181.25</v>
      </c>
      <c r="K511" s="49"/>
    </row>
    <row r="512" spans="1:11">
      <c r="B512" s="253">
        <v>44337</v>
      </c>
      <c r="C512" s="248" t="s">
        <v>370</v>
      </c>
      <c r="D512" s="248" t="s">
        <v>1359</v>
      </c>
      <c r="E512" s="248" t="s">
        <v>1360</v>
      </c>
      <c r="F512" s="248" t="s">
        <v>1364</v>
      </c>
      <c r="G512" s="248" t="s">
        <v>1374</v>
      </c>
      <c r="H512" s="248">
        <v>45</v>
      </c>
      <c r="I512" s="228">
        <v>84.15</v>
      </c>
      <c r="J512" s="228">
        <f t="shared" si="7"/>
        <v>3786.7500000000005</v>
      </c>
      <c r="K512" s="49"/>
    </row>
    <row r="513" spans="2:18">
      <c r="B513" s="253">
        <v>44337</v>
      </c>
      <c r="C513" s="248" t="s">
        <v>370</v>
      </c>
      <c r="D513" s="248" t="s">
        <v>1362</v>
      </c>
      <c r="E513" s="248" t="s">
        <v>1363</v>
      </c>
      <c r="F513" s="248" t="s">
        <v>1364</v>
      </c>
      <c r="G513" s="248" t="s">
        <v>1375</v>
      </c>
      <c r="H513" s="248">
        <v>20</v>
      </c>
      <c r="I513" s="228">
        <v>45.4</v>
      </c>
      <c r="J513" s="228">
        <f t="shared" si="7"/>
        <v>908</v>
      </c>
      <c r="K513" s="49"/>
    </row>
    <row r="514" spans="2:18">
      <c r="B514" s="253">
        <v>44337</v>
      </c>
      <c r="C514" s="248" t="s">
        <v>370</v>
      </c>
      <c r="D514" s="248" t="s">
        <v>1353</v>
      </c>
      <c r="E514" s="248" t="s">
        <v>1354</v>
      </c>
      <c r="F514" s="248" t="s">
        <v>1364</v>
      </c>
      <c r="G514" s="248" t="s">
        <v>1365</v>
      </c>
      <c r="H514" s="248">
        <v>84</v>
      </c>
      <c r="I514" s="228">
        <v>148.68</v>
      </c>
      <c r="J514" s="228">
        <f t="shared" si="7"/>
        <v>12489.12</v>
      </c>
      <c r="K514" s="49"/>
    </row>
    <row r="515" spans="2:18">
      <c r="B515" s="253">
        <v>44337</v>
      </c>
      <c r="C515" s="248" t="s">
        <v>372</v>
      </c>
      <c r="D515" s="248" t="s">
        <v>1368</v>
      </c>
      <c r="E515" s="248" t="s">
        <v>1369</v>
      </c>
      <c r="F515" s="248" t="s">
        <v>264</v>
      </c>
      <c r="G515" s="248" t="s">
        <v>1361</v>
      </c>
      <c r="H515" s="248">
        <v>44</v>
      </c>
      <c r="I515" s="228">
        <v>124.96</v>
      </c>
      <c r="J515" s="228">
        <f t="shared" si="7"/>
        <v>5498.24</v>
      </c>
      <c r="K515" s="49"/>
      <c r="L515" s="49"/>
      <c r="M515" s="49"/>
      <c r="N515" s="49"/>
      <c r="O515" s="49"/>
      <c r="P515" s="49"/>
      <c r="Q515" s="49"/>
      <c r="R515" s="49"/>
    </row>
    <row r="516" spans="2:18">
      <c r="B516" s="253">
        <v>44337</v>
      </c>
      <c r="C516" s="248" t="s">
        <v>370</v>
      </c>
      <c r="D516" s="248" t="s">
        <v>1359</v>
      </c>
      <c r="E516" s="248" t="s">
        <v>1360</v>
      </c>
      <c r="F516" s="248" t="s">
        <v>264</v>
      </c>
      <c r="G516" s="248" t="s">
        <v>1361</v>
      </c>
      <c r="H516" s="248">
        <v>137</v>
      </c>
      <c r="I516" s="228">
        <v>389.08</v>
      </c>
      <c r="J516" s="228">
        <f t="shared" si="7"/>
        <v>53303.96</v>
      </c>
      <c r="K516" s="49"/>
      <c r="L516" s="49"/>
      <c r="M516" s="49"/>
      <c r="N516" s="49"/>
      <c r="O516" s="49"/>
      <c r="P516" s="49"/>
      <c r="Q516" s="49"/>
      <c r="R516" s="49"/>
    </row>
    <row r="517" spans="2:18">
      <c r="B517" s="253">
        <v>44371</v>
      </c>
      <c r="C517" s="248" t="s">
        <v>370</v>
      </c>
      <c r="D517" s="248" t="s">
        <v>1359</v>
      </c>
      <c r="E517" s="248" t="s">
        <v>1360</v>
      </c>
      <c r="F517" s="248" t="s">
        <v>1370</v>
      </c>
      <c r="G517" s="248" t="s">
        <v>1371</v>
      </c>
      <c r="H517" s="248">
        <v>23</v>
      </c>
      <c r="I517" s="228">
        <v>80.27</v>
      </c>
      <c r="J517" s="228">
        <f t="shared" si="7"/>
        <v>1846.2099999999998</v>
      </c>
      <c r="K517" s="49"/>
      <c r="L517" s="49"/>
      <c r="M517" s="49"/>
      <c r="N517" s="49"/>
      <c r="O517" s="49"/>
      <c r="P517" s="49"/>
      <c r="Q517" s="49"/>
      <c r="R517" s="49"/>
    </row>
    <row r="518" spans="2:18">
      <c r="B518" s="253">
        <v>44371</v>
      </c>
      <c r="C518" s="248" t="s">
        <v>370</v>
      </c>
      <c r="D518" s="248" t="s">
        <v>1359</v>
      </c>
      <c r="E518" s="248" t="s">
        <v>1360</v>
      </c>
      <c r="F518" s="248" t="s">
        <v>1364</v>
      </c>
      <c r="G518" s="248" t="s">
        <v>1374</v>
      </c>
      <c r="H518" s="248">
        <v>27</v>
      </c>
      <c r="I518" s="228">
        <v>50.49</v>
      </c>
      <c r="J518" s="228">
        <f t="shared" si="7"/>
        <v>1363.23</v>
      </c>
      <c r="K518" s="49"/>
      <c r="L518" s="49"/>
      <c r="M518" s="49"/>
      <c r="N518" s="49"/>
      <c r="O518" s="49"/>
      <c r="P518" s="49"/>
      <c r="Q518" s="49"/>
      <c r="R518" s="49"/>
    </row>
    <row r="519" spans="2:18">
      <c r="B519" s="253">
        <v>44371</v>
      </c>
      <c r="C519" s="248" t="s">
        <v>370</v>
      </c>
      <c r="D519" s="248" t="s">
        <v>1359</v>
      </c>
      <c r="E519" s="248" t="s">
        <v>1360</v>
      </c>
      <c r="F519" s="248" t="s">
        <v>1370</v>
      </c>
      <c r="G519" s="248" t="s">
        <v>1371</v>
      </c>
      <c r="H519" s="248">
        <v>26</v>
      </c>
      <c r="I519" s="228">
        <v>90.74</v>
      </c>
      <c r="J519" s="228">
        <f t="shared" si="7"/>
        <v>2359.2399999999998</v>
      </c>
      <c r="K519" s="49"/>
      <c r="L519" s="49"/>
      <c r="M519" s="49"/>
      <c r="N519" s="49"/>
      <c r="O519" s="49"/>
      <c r="P519" s="49"/>
      <c r="Q519" s="49"/>
      <c r="R519" s="49"/>
    </row>
    <row r="520" spans="2:18">
      <c r="B520" s="253">
        <v>44371</v>
      </c>
      <c r="C520" s="248" t="s">
        <v>370</v>
      </c>
      <c r="D520" s="248" t="s">
        <v>1353</v>
      </c>
      <c r="E520" s="248" t="s">
        <v>1354</v>
      </c>
      <c r="F520" s="248" t="s">
        <v>1364</v>
      </c>
      <c r="G520" s="248" t="s">
        <v>1365</v>
      </c>
      <c r="H520" s="248">
        <v>90</v>
      </c>
      <c r="I520" s="228">
        <v>159.30000000000001</v>
      </c>
      <c r="J520" s="228">
        <f t="shared" si="7"/>
        <v>14337.000000000002</v>
      </c>
      <c r="K520" s="49"/>
      <c r="L520" s="49"/>
      <c r="M520" s="49"/>
      <c r="N520" s="49"/>
      <c r="O520" s="49"/>
      <c r="P520" s="49"/>
      <c r="Q520" s="49"/>
      <c r="R520" s="49"/>
    </row>
    <row r="521" spans="2:18">
      <c r="B521" s="253">
        <v>44371</v>
      </c>
      <c r="C521" s="248" t="s">
        <v>370</v>
      </c>
      <c r="D521" s="248" t="s">
        <v>1353</v>
      </c>
      <c r="E521" s="248" t="s">
        <v>1354</v>
      </c>
      <c r="F521" s="248" t="s">
        <v>1355</v>
      </c>
      <c r="G521" s="248" t="s">
        <v>1356</v>
      </c>
      <c r="H521" s="248">
        <v>23</v>
      </c>
      <c r="I521" s="228">
        <v>38.64</v>
      </c>
      <c r="J521" s="228">
        <f t="shared" si="7"/>
        <v>888.72</v>
      </c>
      <c r="K521" s="49"/>
      <c r="L521" s="49"/>
      <c r="M521" s="49"/>
      <c r="N521" s="49"/>
      <c r="O521" s="49"/>
      <c r="P521" s="49"/>
      <c r="Q521" s="49"/>
      <c r="R521" s="49"/>
    </row>
    <row r="522" spans="2:18">
      <c r="B522" s="253">
        <v>44371</v>
      </c>
      <c r="C522" s="248" t="s">
        <v>370</v>
      </c>
      <c r="D522" s="248" t="s">
        <v>1359</v>
      </c>
      <c r="E522" s="248" t="s">
        <v>1360</v>
      </c>
      <c r="F522" s="248" t="s">
        <v>264</v>
      </c>
      <c r="G522" s="248" t="s">
        <v>1373</v>
      </c>
      <c r="H522" s="248">
        <v>23</v>
      </c>
      <c r="I522" s="228">
        <v>50.14</v>
      </c>
      <c r="J522" s="228">
        <f t="shared" si="7"/>
        <v>1153.22</v>
      </c>
      <c r="K522" s="49"/>
      <c r="L522" s="49"/>
      <c r="M522" s="49"/>
      <c r="N522" s="49"/>
      <c r="O522" s="49"/>
      <c r="P522" s="49"/>
      <c r="Q522" s="49"/>
      <c r="R522" s="49"/>
    </row>
    <row r="523" spans="2:18">
      <c r="B523" s="253">
        <v>44468</v>
      </c>
      <c r="C523" s="248" t="s">
        <v>370</v>
      </c>
      <c r="D523" s="248" t="s">
        <v>1353</v>
      </c>
      <c r="E523" s="248" t="s">
        <v>1354</v>
      </c>
      <c r="F523" s="248" t="s">
        <v>264</v>
      </c>
      <c r="G523" s="248" t="s">
        <v>1358</v>
      </c>
      <c r="H523" s="248">
        <v>44</v>
      </c>
      <c r="I523" s="228">
        <v>82.28</v>
      </c>
      <c r="J523" s="228">
        <f t="shared" si="7"/>
        <v>3620.32</v>
      </c>
      <c r="K523" s="49"/>
      <c r="L523" s="49"/>
      <c r="M523" s="49"/>
      <c r="N523" s="49"/>
      <c r="O523" s="49"/>
      <c r="P523" s="49"/>
      <c r="Q523" s="49"/>
      <c r="R523" s="49"/>
    </row>
    <row r="524" spans="2:18">
      <c r="B524" s="253">
        <v>44468</v>
      </c>
      <c r="C524" s="248" t="s">
        <v>372</v>
      </c>
      <c r="D524" s="248" t="s">
        <v>1366</v>
      </c>
      <c r="E524" s="248" t="s">
        <v>1367</v>
      </c>
      <c r="F524" s="248" t="s">
        <v>1364</v>
      </c>
      <c r="G524" s="248" t="s">
        <v>1374</v>
      </c>
      <c r="H524" s="248">
        <v>39</v>
      </c>
      <c r="I524" s="228">
        <v>72.930000000000007</v>
      </c>
      <c r="J524" s="228">
        <f t="shared" si="7"/>
        <v>2844.2700000000004</v>
      </c>
      <c r="K524" s="49"/>
      <c r="L524" s="49"/>
      <c r="M524" s="49"/>
      <c r="N524" s="49"/>
      <c r="O524" s="49"/>
      <c r="P524" s="49"/>
      <c r="Q524" s="49"/>
      <c r="R524" s="49"/>
    </row>
    <row r="525" spans="2:18">
      <c r="B525" s="253">
        <v>44468</v>
      </c>
      <c r="C525" s="248" t="s">
        <v>372</v>
      </c>
      <c r="D525" s="248" t="s">
        <v>1366</v>
      </c>
      <c r="E525" s="248" t="s">
        <v>1367</v>
      </c>
      <c r="F525" s="248" t="s">
        <v>1364</v>
      </c>
      <c r="G525" s="248" t="s">
        <v>1365</v>
      </c>
      <c r="H525" s="248">
        <v>35</v>
      </c>
      <c r="I525" s="228">
        <v>61.95</v>
      </c>
      <c r="J525" s="228">
        <f t="shared" si="7"/>
        <v>2168.25</v>
      </c>
      <c r="K525" s="49"/>
      <c r="L525" s="49"/>
      <c r="M525" s="49"/>
      <c r="N525" s="49"/>
      <c r="O525" s="49"/>
      <c r="P525" s="49"/>
      <c r="Q525" s="49"/>
      <c r="R525" s="49"/>
    </row>
    <row r="526" spans="2:18">
      <c r="B526" s="253">
        <v>44468</v>
      </c>
      <c r="C526" s="248" t="s">
        <v>370</v>
      </c>
      <c r="D526" s="248" t="s">
        <v>1353</v>
      </c>
      <c r="E526" s="248" t="s">
        <v>1357</v>
      </c>
      <c r="F526" s="248" t="s">
        <v>1364</v>
      </c>
      <c r="G526" s="248" t="s">
        <v>1374</v>
      </c>
      <c r="H526" s="248">
        <v>20</v>
      </c>
      <c r="I526" s="228">
        <v>37.4</v>
      </c>
      <c r="J526" s="228">
        <f t="shared" si="7"/>
        <v>748</v>
      </c>
      <c r="K526" s="49"/>
      <c r="L526" s="49"/>
      <c r="M526" s="49"/>
      <c r="N526" s="49"/>
      <c r="O526" s="49"/>
      <c r="P526" s="49"/>
      <c r="Q526" s="49"/>
      <c r="R526" s="49"/>
    </row>
    <row r="527" spans="2:18">
      <c r="B527" s="253">
        <v>44468</v>
      </c>
      <c r="C527" s="248" t="s">
        <v>370</v>
      </c>
      <c r="D527" s="248" t="s">
        <v>1353</v>
      </c>
      <c r="E527" s="248" t="s">
        <v>1357</v>
      </c>
      <c r="F527" s="248" t="s">
        <v>264</v>
      </c>
      <c r="G527" s="248" t="s">
        <v>1361</v>
      </c>
      <c r="H527" s="248">
        <v>23</v>
      </c>
      <c r="I527" s="228">
        <v>65.319999999999993</v>
      </c>
      <c r="J527" s="228">
        <f t="shared" si="7"/>
        <v>1502.36</v>
      </c>
      <c r="K527" s="49"/>
      <c r="L527" s="49"/>
      <c r="M527" s="49"/>
      <c r="N527" s="49"/>
      <c r="O527" s="49"/>
      <c r="P527" s="49"/>
      <c r="Q527" s="49"/>
      <c r="R527" s="49"/>
    </row>
    <row r="528" spans="2:18">
      <c r="B528" s="253">
        <v>44468</v>
      </c>
      <c r="C528" s="248" t="s">
        <v>370</v>
      </c>
      <c r="D528" s="248" t="s">
        <v>1359</v>
      </c>
      <c r="E528" s="248" t="s">
        <v>1360</v>
      </c>
      <c r="F528" s="248" t="s">
        <v>264</v>
      </c>
      <c r="G528" s="248" t="s">
        <v>1358</v>
      </c>
      <c r="H528" s="248">
        <v>38</v>
      </c>
      <c r="I528" s="228">
        <v>71.06</v>
      </c>
      <c r="J528" s="228">
        <f t="shared" ref="J528:J591" si="8">H528*I528</f>
        <v>2700.28</v>
      </c>
      <c r="K528" s="49"/>
      <c r="L528" s="49"/>
      <c r="M528" s="49"/>
      <c r="N528" s="49"/>
      <c r="O528" s="49"/>
      <c r="P528" s="49"/>
      <c r="Q528" s="49"/>
      <c r="R528" s="49"/>
    </row>
    <row r="529" spans="2:18">
      <c r="B529" s="253">
        <v>44470</v>
      </c>
      <c r="C529" s="248" t="s">
        <v>372</v>
      </c>
      <c r="D529" s="248" t="s">
        <v>1368</v>
      </c>
      <c r="E529" s="248" t="s">
        <v>1369</v>
      </c>
      <c r="F529" s="248" t="s">
        <v>264</v>
      </c>
      <c r="G529" s="248" t="s">
        <v>1358</v>
      </c>
      <c r="H529" s="248">
        <v>30</v>
      </c>
      <c r="I529" s="228">
        <v>56.1</v>
      </c>
      <c r="J529" s="228">
        <f t="shared" si="8"/>
        <v>1683</v>
      </c>
      <c r="K529" s="49"/>
      <c r="L529" s="49"/>
      <c r="M529" s="49"/>
      <c r="N529" s="49"/>
      <c r="O529" s="49"/>
      <c r="P529" s="49"/>
      <c r="Q529" s="49"/>
      <c r="R529" s="49"/>
    </row>
    <row r="530" spans="2:18">
      <c r="B530" s="253">
        <v>44470</v>
      </c>
      <c r="C530" s="248" t="s">
        <v>372</v>
      </c>
      <c r="D530" s="248" t="s">
        <v>1366</v>
      </c>
      <c r="E530" s="248" t="s">
        <v>1367</v>
      </c>
      <c r="F530" s="248" t="s">
        <v>1364</v>
      </c>
      <c r="G530" s="248" t="s">
        <v>1365</v>
      </c>
      <c r="H530" s="248">
        <v>48</v>
      </c>
      <c r="I530" s="228">
        <v>84.96</v>
      </c>
      <c r="J530" s="228">
        <f t="shared" si="8"/>
        <v>4078.08</v>
      </c>
      <c r="K530" s="49"/>
      <c r="L530" s="49"/>
      <c r="M530" s="49"/>
      <c r="N530" s="49"/>
      <c r="O530" s="49"/>
      <c r="P530" s="49"/>
      <c r="Q530" s="49"/>
      <c r="R530" s="49"/>
    </row>
    <row r="531" spans="2:18">
      <c r="B531" s="253">
        <v>44470</v>
      </c>
      <c r="C531" s="248" t="s">
        <v>370</v>
      </c>
      <c r="D531" s="248" t="s">
        <v>1359</v>
      </c>
      <c r="E531" s="248" t="s">
        <v>1360</v>
      </c>
      <c r="F531" s="248" t="s">
        <v>1370</v>
      </c>
      <c r="G531" s="248" t="s">
        <v>1371</v>
      </c>
      <c r="H531" s="248">
        <v>34</v>
      </c>
      <c r="I531" s="228">
        <v>118.66</v>
      </c>
      <c r="J531" s="228">
        <f t="shared" si="8"/>
        <v>4034.44</v>
      </c>
      <c r="K531" s="49"/>
      <c r="L531" s="49"/>
      <c r="M531" s="49"/>
      <c r="N531" s="49"/>
      <c r="O531" s="49"/>
      <c r="P531" s="49"/>
      <c r="Q531" s="49"/>
      <c r="R531" s="49"/>
    </row>
    <row r="532" spans="2:18">
      <c r="B532" s="253">
        <v>44470</v>
      </c>
      <c r="C532" s="248" t="s">
        <v>370</v>
      </c>
      <c r="D532" s="248" t="s">
        <v>1362</v>
      </c>
      <c r="E532" s="248" t="s">
        <v>1363</v>
      </c>
      <c r="F532" s="248" t="s">
        <v>1364</v>
      </c>
      <c r="G532" s="248" t="s">
        <v>1374</v>
      </c>
      <c r="H532" s="248">
        <v>35</v>
      </c>
      <c r="I532" s="228">
        <v>65.45</v>
      </c>
      <c r="J532" s="228">
        <f t="shared" si="8"/>
        <v>2290.75</v>
      </c>
      <c r="K532" s="49"/>
      <c r="L532" s="49"/>
      <c r="M532" s="49"/>
      <c r="N532" s="49"/>
      <c r="O532" s="49"/>
      <c r="P532" s="49"/>
      <c r="Q532" s="49"/>
      <c r="R532" s="49"/>
    </row>
    <row r="533" spans="2:18">
      <c r="B533" s="253">
        <v>44470</v>
      </c>
      <c r="C533" s="248" t="s">
        <v>370</v>
      </c>
      <c r="D533" s="248" t="s">
        <v>1359</v>
      </c>
      <c r="E533" s="248" t="s">
        <v>1360</v>
      </c>
      <c r="F533" s="248" t="s">
        <v>1364</v>
      </c>
      <c r="G533" s="248" t="s">
        <v>1365</v>
      </c>
      <c r="H533" s="248">
        <v>39</v>
      </c>
      <c r="I533" s="228">
        <v>69.03</v>
      </c>
      <c r="J533" s="228">
        <f t="shared" si="8"/>
        <v>2692.17</v>
      </c>
      <c r="K533" s="49"/>
      <c r="L533" s="49"/>
      <c r="M533" s="49"/>
      <c r="N533" s="49"/>
      <c r="O533" s="49"/>
      <c r="P533" s="49"/>
      <c r="Q533" s="49"/>
      <c r="R533" s="49"/>
    </row>
    <row r="534" spans="2:18">
      <c r="B534" s="253">
        <v>44505</v>
      </c>
      <c r="C534" s="248" t="s">
        <v>372</v>
      </c>
      <c r="D534" s="248" t="s">
        <v>1366</v>
      </c>
      <c r="E534" s="248" t="s">
        <v>1367</v>
      </c>
      <c r="F534" s="248" t="s">
        <v>1364</v>
      </c>
      <c r="G534" s="248" t="s">
        <v>1365</v>
      </c>
      <c r="H534" s="248">
        <v>69</v>
      </c>
      <c r="I534" s="228">
        <v>122.13</v>
      </c>
      <c r="J534" s="228">
        <f t="shared" si="8"/>
        <v>8426.9699999999993</v>
      </c>
      <c r="K534" s="49"/>
      <c r="L534" s="49"/>
      <c r="M534" s="49"/>
      <c r="N534" s="49"/>
      <c r="O534" s="49"/>
      <c r="P534" s="49"/>
      <c r="Q534" s="49"/>
      <c r="R534" s="49"/>
    </row>
    <row r="535" spans="2:18">
      <c r="B535" s="253">
        <v>44505</v>
      </c>
      <c r="C535" s="248" t="s">
        <v>370</v>
      </c>
      <c r="D535" s="248" t="s">
        <v>1359</v>
      </c>
      <c r="E535" s="248" t="s">
        <v>1360</v>
      </c>
      <c r="F535" s="248" t="s">
        <v>1370</v>
      </c>
      <c r="G535" s="248" t="s">
        <v>1371</v>
      </c>
      <c r="H535" s="248">
        <v>47</v>
      </c>
      <c r="I535" s="228">
        <v>164.03</v>
      </c>
      <c r="J535" s="228">
        <f t="shared" si="8"/>
        <v>7709.41</v>
      </c>
      <c r="K535" s="49"/>
      <c r="L535" s="49"/>
      <c r="M535" s="49"/>
      <c r="N535" s="49"/>
      <c r="O535" s="49"/>
      <c r="P535" s="49"/>
      <c r="Q535" s="49"/>
      <c r="R535" s="49"/>
    </row>
    <row r="536" spans="2:18">
      <c r="B536" s="253">
        <v>44505</v>
      </c>
      <c r="C536" s="248" t="s">
        <v>370</v>
      </c>
      <c r="D536" s="248" t="s">
        <v>1353</v>
      </c>
      <c r="E536" s="248" t="s">
        <v>1354</v>
      </c>
      <c r="F536" s="248" t="s">
        <v>264</v>
      </c>
      <c r="G536" s="248" t="s">
        <v>1361</v>
      </c>
      <c r="H536" s="248">
        <v>48</v>
      </c>
      <c r="I536" s="228">
        <v>136.32</v>
      </c>
      <c r="J536" s="228">
        <f t="shared" si="8"/>
        <v>6543.36</v>
      </c>
      <c r="K536" s="49"/>
      <c r="L536" s="49"/>
      <c r="M536" s="49"/>
      <c r="N536" s="49"/>
      <c r="O536" s="49"/>
      <c r="P536" s="49"/>
      <c r="Q536" s="49"/>
      <c r="R536" s="49"/>
    </row>
    <row r="537" spans="2:18">
      <c r="B537" s="253">
        <v>44505</v>
      </c>
      <c r="C537" s="248" t="s">
        <v>370</v>
      </c>
      <c r="D537" s="248" t="s">
        <v>1359</v>
      </c>
      <c r="E537" s="248" t="s">
        <v>1360</v>
      </c>
      <c r="F537" s="248" t="s">
        <v>1364</v>
      </c>
      <c r="G537" s="248" t="s">
        <v>1375</v>
      </c>
      <c r="H537" s="248">
        <v>27</v>
      </c>
      <c r="I537" s="228">
        <v>61.29</v>
      </c>
      <c r="J537" s="228">
        <f t="shared" si="8"/>
        <v>1654.83</v>
      </c>
      <c r="K537" s="49"/>
      <c r="L537" s="49"/>
      <c r="M537" s="49"/>
      <c r="N537" s="49"/>
      <c r="O537" s="49"/>
      <c r="P537" s="49"/>
      <c r="Q537" s="49"/>
      <c r="R537" s="49"/>
    </row>
    <row r="538" spans="2:18">
      <c r="B538" s="253">
        <v>44505</v>
      </c>
      <c r="C538" s="248" t="s">
        <v>370</v>
      </c>
      <c r="D538" s="248" t="s">
        <v>1359</v>
      </c>
      <c r="E538" s="248" t="s">
        <v>1360</v>
      </c>
      <c r="F538" s="248" t="s">
        <v>264</v>
      </c>
      <c r="G538" s="248" t="s">
        <v>1361</v>
      </c>
      <c r="H538" s="248">
        <v>150</v>
      </c>
      <c r="I538" s="228">
        <v>426</v>
      </c>
      <c r="J538" s="228">
        <f t="shared" si="8"/>
        <v>63900</v>
      </c>
      <c r="K538" s="49"/>
      <c r="L538" s="49"/>
      <c r="M538" s="49"/>
      <c r="N538" s="49"/>
      <c r="O538" s="49"/>
      <c r="P538" s="49"/>
      <c r="Q538" s="49"/>
      <c r="R538" s="49"/>
    </row>
    <row r="539" spans="2:18">
      <c r="B539" s="253">
        <v>44505</v>
      </c>
      <c r="C539" s="248" t="s">
        <v>370</v>
      </c>
      <c r="D539" s="248" t="s">
        <v>1353</v>
      </c>
      <c r="E539" s="248" t="s">
        <v>1354</v>
      </c>
      <c r="F539" s="248" t="s">
        <v>264</v>
      </c>
      <c r="G539" s="248" t="s">
        <v>1373</v>
      </c>
      <c r="H539" s="248">
        <v>37</v>
      </c>
      <c r="I539" s="228">
        <v>80.66</v>
      </c>
      <c r="J539" s="228">
        <f t="shared" si="8"/>
        <v>2984.42</v>
      </c>
      <c r="K539" s="49"/>
      <c r="L539" s="49"/>
      <c r="M539" s="49"/>
      <c r="N539" s="49"/>
      <c r="O539" s="49"/>
      <c r="P539" s="49"/>
      <c r="Q539" s="49"/>
      <c r="R539" s="49"/>
    </row>
    <row r="540" spans="2:18">
      <c r="B540" s="253">
        <v>44538</v>
      </c>
      <c r="C540" s="248" t="s">
        <v>372</v>
      </c>
      <c r="D540" s="248" t="s">
        <v>1368</v>
      </c>
      <c r="E540" s="248" t="s">
        <v>1369</v>
      </c>
      <c r="F540" s="248" t="s">
        <v>1364</v>
      </c>
      <c r="G540" s="248" t="s">
        <v>1365</v>
      </c>
      <c r="H540" s="248">
        <v>38</v>
      </c>
      <c r="I540" s="228">
        <v>67.260000000000005</v>
      </c>
      <c r="J540" s="228">
        <f t="shared" si="8"/>
        <v>2555.88</v>
      </c>
      <c r="K540" s="49"/>
      <c r="L540" s="49"/>
      <c r="M540" s="49"/>
      <c r="N540" s="49"/>
      <c r="O540" s="49"/>
      <c r="P540" s="49"/>
      <c r="Q540" s="49"/>
      <c r="R540" s="49"/>
    </row>
    <row r="541" spans="2:18">
      <c r="B541" s="253">
        <v>44538</v>
      </c>
      <c r="C541" s="248" t="s">
        <v>372</v>
      </c>
      <c r="D541" s="248" t="s">
        <v>1366</v>
      </c>
      <c r="E541" s="248" t="s">
        <v>1367</v>
      </c>
      <c r="F541" s="248" t="s">
        <v>264</v>
      </c>
      <c r="G541" s="248" t="s">
        <v>1373</v>
      </c>
      <c r="H541" s="248">
        <v>30</v>
      </c>
      <c r="I541" s="228">
        <v>65.400000000000006</v>
      </c>
      <c r="J541" s="228">
        <f t="shared" si="8"/>
        <v>1962.0000000000002</v>
      </c>
      <c r="K541" s="49"/>
      <c r="L541" s="49"/>
      <c r="M541" s="49"/>
      <c r="N541" s="49"/>
      <c r="O541" s="49"/>
      <c r="P541" s="49"/>
      <c r="Q541" s="49"/>
      <c r="R541" s="49"/>
    </row>
    <row r="542" spans="2:18">
      <c r="B542" s="253">
        <v>44538</v>
      </c>
      <c r="C542" s="248" t="s">
        <v>372</v>
      </c>
      <c r="D542" s="248" t="s">
        <v>1366</v>
      </c>
      <c r="E542" s="248" t="s">
        <v>1367</v>
      </c>
      <c r="F542" s="248" t="s">
        <v>264</v>
      </c>
      <c r="G542" s="248" t="s">
        <v>1358</v>
      </c>
      <c r="H542" s="248">
        <v>64</v>
      </c>
      <c r="I542" s="228">
        <v>119.68</v>
      </c>
      <c r="J542" s="228">
        <f t="shared" si="8"/>
        <v>7659.52</v>
      </c>
      <c r="K542" s="49"/>
      <c r="L542" s="49"/>
      <c r="M542" s="49"/>
      <c r="N542" s="49"/>
      <c r="O542" s="49"/>
      <c r="P542" s="49"/>
      <c r="Q542" s="49"/>
      <c r="R542" s="49"/>
    </row>
    <row r="543" spans="2:18">
      <c r="B543" s="253">
        <v>44538</v>
      </c>
      <c r="C543" s="248" t="s">
        <v>372</v>
      </c>
      <c r="D543" s="248" t="s">
        <v>1366</v>
      </c>
      <c r="E543" s="248" t="s">
        <v>1367</v>
      </c>
      <c r="F543" s="248" t="s">
        <v>264</v>
      </c>
      <c r="G543" s="248" t="s">
        <v>1361</v>
      </c>
      <c r="H543" s="248">
        <v>62</v>
      </c>
      <c r="I543" s="228">
        <v>176.08</v>
      </c>
      <c r="J543" s="228">
        <f t="shared" si="8"/>
        <v>10916.960000000001</v>
      </c>
      <c r="K543" s="49"/>
      <c r="L543" s="49"/>
      <c r="M543" s="49"/>
      <c r="N543" s="49"/>
      <c r="O543" s="49"/>
      <c r="P543" s="49"/>
      <c r="Q543" s="49"/>
      <c r="R543" s="49"/>
    </row>
    <row r="544" spans="2:18">
      <c r="B544" s="253">
        <v>44538</v>
      </c>
      <c r="C544" s="248" t="s">
        <v>372</v>
      </c>
      <c r="D544" s="248" t="s">
        <v>1366</v>
      </c>
      <c r="E544" s="248" t="s">
        <v>1367</v>
      </c>
      <c r="F544" s="248" t="s">
        <v>1364</v>
      </c>
      <c r="G544" s="248" t="s">
        <v>1365</v>
      </c>
      <c r="H544" s="248">
        <v>83</v>
      </c>
      <c r="I544" s="228">
        <v>146.91</v>
      </c>
      <c r="J544" s="228">
        <f t="shared" si="8"/>
        <v>12193.529999999999</v>
      </c>
      <c r="K544" s="49"/>
      <c r="L544" s="49"/>
      <c r="M544" s="49"/>
      <c r="N544" s="49"/>
      <c r="O544" s="49"/>
      <c r="P544" s="49"/>
      <c r="Q544" s="49"/>
      <c r="R544" s="49"/>
    </row>
    <row r="545" spans="2:18">
      <c r="B545" s="253">
        <v>44538</v>
      </c>
      <c r="C545" s="248" t="s">
        <v>370</v>
      </c>
      <c r="D545" s="248" t="s">
        <v>1353</v>
      </c>
      <c r="E545" s="248" t="s">
        <v>1357</v>
      </c>
      <c r="F545" s="248" t="s">
        <v>1364</v>
      </c>
      <c r="G545" s="248" t="s">
        <v>1365</v>
      </c>
      <c r="H545" s="248">
        <v>42</v>
      </c>
      <c r="I545" s="228">
        <v>74.34</v>
      </c>
      <c r="J545" s="228">
        <f t="shared" si="8"/>
        <v>3122.28</v>
      </c>
      <c r="K545" s="49"/>
      <c r="L545" s="49"/>
      <c r="M545" s="49"/>
      <c r="N545" s="49"/>
      <c r="O545" s="49"/>
      <c r="P545" s="49"/>
      <c r="Q545" s="49"/>
      <c r="R545" s="49"/>
    </row>
    <row r="546" spans="2:18">
      <c r="B546" s="253">
        <v>44562</v>
      </c>
      <c r="C546" s="248" t="s">
        <v>372</v>
      </c>
      <c r="D546" s="248" t="s">
        <v>1368</v>
      </c>
      <c r="E546" s="248" t="s">
        <v>1369</v>
      </c>
      <c r="F546" s="248" t="s">
        <v>264</v>
      </c>
      <c r="G546" s="248" t="s">
        <v>1358</v>
      </c>
      <c r="H546" s="248">
        <v>23</v>
      </c>
      <c r="I546" s="228">
        <v>43.01</v>
      </c>
      <c r="J546" s="228">
        <f t="shared" si="8"/>
        <v>989.2299999999999</v>
      </c>
      <c r="K546" s="49"/>
      <c r="L546" s="49"/>
      <c r="M546" s="49"/>
      <c r="N546" s="49"/>
      <c r="O546" s="49"/>
      <c r="P546" s="49"/>
      <c r="Q546" s="49"/>
      <c r="R546" s="49"/>
    </row>
    <row r="547" spans="2:18">
      <c r="B547" s="253">
        <v>44562</v>
      </c>
      <c r="C547" s="248" t="s">
        <v>370</v>
      </c>
      <c r="D547" s="248" t="s">
        <v>1359</v>
      </c>
      <c r="E547" s="248" t="s">
        <v>1360</v>
      </c>
      <c r="F547" s="248" t="s">
        <v>1355</v>
      </c>
      <c r="G547" s="248" t="s">
        <v>1356</v>
      </c>
      <c r="H547" s="248">
        <v>49</v>
      </c>
      <c r="I547" s="228">
        <v>82.32</v>
      </c>
      <c r="J547" s="228">
        <f t="shared" si="8"/>
        <v>4033.68</v>
      </c>
      <c r="K547" s="49"/>
      <c r="L547" s="49"/>
      <c r="M547" s="49"/>
      <c r="N547" s="49"/>
      <c r="O547" s="49"/>
      <c r="P547" s="49"/>
      <c r="Q547" s="49"/>
      <c r="R547" s="49"/>
    </row>
    <row r="548" spans="2:18">
      <c r="B548" s="253">
        <v>44563</v>
      </c>
      <c r="C548" s="248" t="s">
        <v>370</v>
      </c>
      <c r="D548" s="248" t="s">
        <v>1362</v>
      </c>
      <c r="E548" s="248" t="s">
        <v>1363</v>
      </c>
      <c r="F548" s="248" t="s">
        <v>264</v>
      </c>
      <c r="G548" s="248" t="s">
        <v>1358</v>
      </c>
      <c r="H548" s="248">
        <v>74</v>
      </c>
      <c r="I548" s="228">
        <v>138.38</v>
      </c>
      <c r="J548" s="228">
        <f t="shared" si="8"/>
        <v>10240.119999999999</v>
      </c>
      <c r="K548" s="49"/>
      <c r="L548" s="49"/>
      <c r="M548" s="49"/>
      <c r="N548" s="49"/>
      <c r="O548" s="49"/>
      <c r="P548" s="49"/>
      <c r="Q548" s="49"/>
      <c r="R548" s="49"/>
    </row>
    <row r="549" spans="2:18">
      <c r="B549" s="253">
        <v>44563</v>
      </c>
      <c r="C549" s="248" t="s">
        <v>370</v>
      </c>
      <c r="D549" s="248" t="s">
        <v>1362</v>
      </c>
      <c r="E549" s="248" t="s">
        <v>1363</v>
      </c>
      <c r="F549" s="248" t="s">
        <v>1364</v>
      </c>
      <c r="G549" s="248" t="s">
        <v>1365</v>
      </c>
      <c r="H549" s="248">
        <v>49</v>
      </c>
      <c r="I549" s="228">
        <v>86.73</v>
      </c>
      <c r="J549" s="228">
        <f t="shared" si="8"/>
        <v>4249.7700000000004</v>
      </c>
      <c r="K549" s="49"/>
      <c r="L549" s="49"/>
      <c r="M549" s="49"/>
      <c r="N549" s="49"/>
      <c r="O549" s="49"/>
      <c r="P549" s="49"/>
      <c r="Q549" s="49"/>
      <c r="R549" s="49"/>
    </row>
    <row r="550" spans="2:18">
      <c r="B550" s="253">
        <v>44564</v>
      </c>
      <c r="C550" s="248" t="s">
        <v>372</v>
      </c>
      <c r="D550" s="248" t="s">
        <v>1366</v>
      </c>
      <c r="E550" s="248" t="s">
        <v>1367</v>
      </c>
      <c r="F550" s="248" t="s">
        <v>1364</v>
      </c>
      <c r="G550" s="248" t="s">
        <v>1365</v>
      </c>
      <c r="H550" s="248">
        <v>43</v>
      </c>
      <c r="I550" s="228">
        <v>76.11</v>
      </c>
      <c r="J550" s="228">
        <f t="shared" si="8"/>
        <v>3272.73</v>
      </c>
      <c r="K550" s="49"/>
      <c r="L550" s="49"/>
      <c r="M550" s="49"/>
      <c r="N550" s="49"/>
      <c r="O550" s="49"/>
      <c r="P550" s="49"/>
      <c r="Q550" s="49"/>
      <c r="R550" s="49"/>
    </row>
    <row r="551" spans="2:18">
      <c r="B551" s="253">
        <v>44564</v>
      </c>
      <c r="C551" s="248" t="s">
        <v>370</v>
      </c>
      <c r="D551" s="248" t="s">
        <v>1353</v>
      </c>
      <c r="E551" s="248" t="s">
        <v>1357</v>
      </c>
      <c r="F551" s="248" t="s">
        <v>1364</v>
      </c>
      <c r="G551" s="248" t="s">
        <v>1374</v>
      </c>
      <c r="H551" s="248">
        <v>23</v>
      </c>
      <c r="I551" s="228">
        <v>43.01</v>
      </c>
      <c r="J551" s="228">
        <f t="shared" si="8"/>
        <v>989.2299999999999</v>
      </c>
      <c r="K551" s="49"/>
      <c r="L551" s="49"/>
      <c r="M551" s="49"/>
      <c r="N551" s="49"/>
      <c r="O551" s="49"/>
      <c r="P551" s="49"/>
      <c r="Q551" s="49"/>
      <c r="R551" s="49"/>
    </row>
    <row r="552" spans="2:18">
      <c r="B552" s="253">
        <v>44596</v>
      </c>
      <c r="C552" s="248" t="s">
        <v>370</v>
      </c>
      <c r="D552" s="248" t="s">
        <v>1359</v>
      </c>
      <c r="E552" s="248" t="s">
        <v>1360</v>
      </c>
      <c r="F552" s="248" t="s">
        <v>1364</v>
      </c>
      <c r="G552" s="248" t="s">
        <v>1365</v>
      </c>
      <c r="H552" s="248">
        <v>71</v>
      </c>
      <c r="I552" s="228">
        <v>125.67</v>
      </c>
      <c r="J552" s="228">
        <f t="shared" si="8"/>
        <v>8922.57</v>
      </c>
      <c r="K552" s="49"/>
      <c r="L552" s="49"/>
      <c r="M552" s="49"/>
      <c r="N552" s="49"/>
      <c r="O552" s="49"/>
      <c r="P552" s="49"/>
      <c r="Q552" s="49"/>
      <c r="R552" s="49"/>
    </row>
    <row r="553" spans="2:18">
      <c r="B553" s="253">
        <v>44596</v>
      </c>
      <c r="C553" s="248" t="s">
        <v>370</v>
      </c>
      <c r="D553" s="248" t="s">
        <v>1359</v>
      </c>
      <c r="E553" s="248" t="s">
        <v>1360</v>
      </c>
      <c r="F553" s="248" t="s">
        <v>1364</v>
      </c>
      <c r="G553" s="248" t="s">
        <v>1374</v>
      </c>
      <c r="H553" s="248">
        <v>45</v>
      </c>
      <c r="I553" s="228">
        <v>84.15</v>
      </c>
      <c r="J553" s="228">
        <f t="shared" si="8"/>
        <v>3786.7500000000005</v>
      </c>
      <c r="K553" s="49"/>
      <c r="L553" s="49"/>
      <c r="M553" s="49"/>
      <c r="N553" s="49"/>
      <c r="O553" s="49"/>
      <c r="P553" s="49"/>
      <c r="Q553" s="49"/>
      <c r="R553" s="49"/>
    </row>
    <row r="554" spans="2:18">
      <c r="B554" s="253">
        <v>44596</v>
      </c>
      <c r="C554" s="248" t="s">
        <v>370</v>
      </c>
      <c r="D554" s="248" t="s">
        <v>1362</v>
      </c>
      <c r="E554" s="248" t="s">
        <v>1363</v>
      </c>
      <c r="F554" s="248" t="s">
        <v>1370</v>
      </c>
      <c r="G554" s="248" t="s">
        <v>1371</v>
      </c>
      <c r="H554" s="248">
        <v>20</v>
      </c>
      <c r="I554" s="228">
        <v>69.8</v>
      </c>
      <c r="J554" s="228">
        <f t="shared" si="8"/>
        <v>1396</v>
      </c>
      <c r="K554" s="49"/>
      <c r="L554" s="49"/>
      <c r="M554" s="49"/>
      <c r="N554" s="49"/>
      <c r="O554" s="49"/>
      <c r="P554" s="49"/>
      <c r="Q554" s="49"/>
      <c r="R554" s="49"/>
    </row>
    <row r="555" spans="2:18">
      <c r="B555" s="253">
        <v>44596</v>
      </c>
      <c r="C555" s="248" t="s">
        <v>370</v>
      </c>
      <c r="D555" s="248" t="s">
        <v>1353</v>
      </c>
      <c r="E555" s="248" t="s">
        <v>1354</v>
      </c>
      <c r="F555" s="248" t="s">
        <v>1364</v>
      </c>
      <c r="G555" s="248" t="s">
        <v>1365</v>
      </c>
      <c r="H555" s="248">
        <v>73</v>
      </c>
      <c r="I555" s="228">
        <v>129.21</v>
      </c>
      <c r="J555" s="228">
        <f t="shared" si="8"/>
        <v>9432.33</v>
      </c>
      <c r="K555" s="49"/>
      <c r="L555" s="49"/>
      <c r="M555" s="49"/>
      <c r="N555" s="49"/>
      <c r="O555" s="49"/>
      <c r="P555" s="49"/>
      <c r="Q555" s="49"/>
      <c r="R555" s="49"/>
    </row>
    <row r="556" spans="2:18">
      <c r="B556" s="253">
        <v>44596</v>
      </c>
      <c r="C556" s="248" t="s">
        <v>370</v>
      </c>
      <c r="D556" s="248" t="s">
        <v>1359</v>
      </c>
      <c r="E556" s="248" t="s">
        <v>1360</v>
      </c>
      <c r="F556" s="248" t="s">
        <v>264</v>
      </c>
      <c r="G556" s="248" t="s">
        <v>1358</v>
      </c>
      <c r="H556" s="248">
        <v>32</v>
      </c>
      <c r="I556" s="228">
        <v>59.84</v>
      </c>
      <c r="J556" s="228">
        <f t="shared" si="8"/>
        <v>1914.88</v>
      </c>
      <c r="K556" s="49"/>
      <c r="L556" s="49"/>
      <c r="M556" s="49"/>
      <c r="N556" s="49"/>
      <c r="O556" s="49"/>
      <c r="P556" s="49"/>
      <c r="Q556" s="49"/>
      <c r="R556" s="49"/>
    </row>
    <row r="557" spans="2:18">
      <c r="B557" s="253">
        <v>44596</v>
      </c>
      <c r="C557" s="248" t="s">
        <v>372</v>
      </c>
      <c r="D557" s="248" t="s">
        <v>1368</v>
      </c>
      <c r="E557" s="248" t="s">
        <v>1369</v>
      </c>
      <c r="F557" s="248" t="s">
        <v>1364</v>
      </c>
      <c r="G557" s="248" t="s">
        <v>1374</v>
      </c>
      <c r="H557" s="248">
        <v>31</v>
      </c>
      <c r="I557" s="228">
        <v>57.97</v>
      </c>
      <c r="J557" s="228">
        <f t="shared" si="8"/>
        <v>1797.07</v>
      </c>
      <c r="K557" s="49"/>
      <c r="L557" s="49"/>
      <c r="M557" s="49"/>
      <c r="N557" s="49"/>
      <c r="O557" s="49"/>
      <c r="P557" s="49"/>
      <c r="Q557" s="49"/>
      <c r="R557" s="49"/>
    </row>
    <row r="558" spans="2:18">
      <c r="B558" s="253">
        <v>44596</v>
      </c>
      <c r="C558" s="248" t="s">
        <v>370</v>
      </c>
      <c r="D558" s="248" t="s">
        <v>1353</v>
      </c>
      <c r="E558" s="248" t="s">
        <v>1354</v>
      </c>
      <c r="F558" s="248" t="s">
        <v>1364</v>
      </c>
      <c r="G558" s="248" t="s">
        <v>1365</v>
      </c>
      <c r="H558" s="248">
        <v>28</v>
      </c>
      <c r="I558" s="228">
        <v>49.56</v>
      </c>
      <c r="J558" s="228">
        <f t="shared" si="8"/>
        <v>1387.68</v>
      </c>
      <c r="K558" s="49"/>
      <c r="L558" s="49"/>
      <c r="M558" s="49"/>
      <c r="N558" s="49"/>
      <c r="O558" s="49"/>
      <c r="P558" s="49"/>
      <c r="Q558" s="49"/>
      <c r="R558" s="49"/>
    </row>
    <row r="559" spans="2:18">
      <c r="B559" s="253">
        <v>44629</v>
      </c>
      <c r="C559" s="248" t="s">
        <v>370</v>
      </c>
      <c r="D559" s="248" t="s">
        <v>1353</v>
      </c>
      <c r="E559" s="248" t="s">
        <v>1354</v>
      </c>
      <c r="F559" s="248" t="s">
        <v>1364</v>
      </c>
      <c r="G559" s="248" t="s">
        <v>1365</v>
      </c>
      <c r="H559" s="248">
        <v>26</v>
      </c>
      <c r="I559" s="228">
        <v>46.02</v>
      </c>
      <c r="J559" s="228">
        <f t="shared" si="8"/>
        <v>1196.52</v>
      </c>
      <c r="K559" s="49"/>
      <c r="L559" s="49"/>
      <c r="M559" s="49"/>
      <c r="N559" s="49"/>
      <c r="O559" s="49"/>
      <c r="P559" s="49"/>
      <c r="Q559" s="49"/>
      <c r="R559" s="49"/>
    </row>
    <row r="560" spans="2:18">
      <c r="B560" s="253">
        <v>44629</v>
      </c>
      <c r="C560" s="248" t="s">
        <v>370</v>
      </c>
      <c r="D560" s="248" t="s">
        <v>1353</v>
      </c>
      <c r="E560" s="248" t="s">
        <v>1354</v>
      </c>
      <c r="F560" s="248" t="s">
        <v>264</v>
      </c>
      <c r="G560" s="248" t="s">
        <v>1358</v>
      </c>
      <c r="H560" s="248">
        <v>33</v>
      </c>
      <c r="I560" s="228">
        <v>61.71</v>
      </c>
      <c r="J560" s="228">
        <f t="shared" si="8"/>
        <v>2036.43</v>
      </c>
      <c r="K560" s="49"/>
      <c r="L560" s="49"/>
      <c r="M560" s="49"/>
      <c r="N560" s="49"/>
      <c r="O560" s="49"/>
      <c r="P560" s="49"/>
      <c r="Q560" s="49"/>
      <c r="R560" s="49"/>
    </row>
    <row r="561" spans="2:18">
      <c r="B561" s="253">
        <v>44629</v>
      </c>
      <c r="C561" s="248" t="s">
        <v>370</v>
      </c>
      <c r="D561" s="248" t="s">
        <v>1353</v>
      </c>
      <c r="E561" s="248" t="s">
        <v>1354</v>
      </c>
      <c r="F561" s="248" t="s">
        <v>1355</v>
      </c>
      <c r="G561" s="248" t="s">
        <v>1356</v>
      </c>
      <c r="H561" s="248">
        <v>24</v>
      </c>
      <c r="I561" s="228">
        <v>40.32</v>
      </c>
      <c r="J561" s="228">
        <f t="shared" si="8"/>
        <v>967.68000000000006</v>
      </c>
      <c r="K561" s="49"/>
      <c r="L561" s="49"/>
      <c r="M561" s="49"/>
      <c r="N561" s="49"/>
      <c r="O561" s="49"/>
      <c r="P561" s="49"/>
      <c r="Q561" s="49"/>
      <c r="R561" s="49"/>
    </row>
    <row r="562" spans="2:18">
      <c r="B562" s="253">
        <v>44629</v>
      </c>
      <c r="C562" s="248" t="s">
        <v>370</v>
      </c>
      <c r="D562" s="248" t="s">
        <v>1359</v>
      </c>
      <c r="E562" s="248" t="s">
        <v>1360</v>
      </c>
      <c r="F562" s="248" t="s">
        <v>1364</v>
      </c>
      <c r="G562" s="248" t="s">
        <v>1365</v>
      </c>
      <c r="H562" s="248">
        <v>60</v>
      </c>
      <c r="I562" s="228">
        <v>106.2</v>
      </c>
      <c r="J562" s="228">
        <f t="shared" si="8"/>
        <v>6372</v>
      </c>
      <c r="K562" s="49"/>
      <c r="L562" s="49"/>
      <c r="M562" s="49"/>
      <c r="N562" s="49"/>
      <c r="O562" s="49"/>
      <c r="P562" s="49"/>
      <c r="Q562" s="49"/>
      <c r="R562" s="49"/>
    </row>
    <row r="563" spans="2:18">
      <c r="B563" s="253">
        <v>44629</v>
      </c>
      <c r="C563" s="248" t="s">
        <v>370</v>
      </c>
      <c r="D563" s="248" t="s">
        <v>1362</v>
      </c>
      <c r="E563" s="248" t="s">
        <v>1363</v>
      </c>
      <c r="F563" s="248" t="s">
        <v>1364</v>
      </c>
      <c r="G563" s="248" t="s">
        <v>1365</v>
      </c>
      <c r="H563" s="248">
        <v>107</v>
      </c>
      <c r="I563" s="228">
        <v>189.39</v>
      </c>
      <c r="J563" s="228">
        <f t="shared" si="8"/>
        <v>20264.73</v>
      </c>
      <c r="K563" s="49"/>
      <c r="L563" s="49"/>
      <c r="M563" s="49"/>
      <c r="N563" s="49"/>
      <c r="O563" s="49"/>
      <c r="P563" s="49"/>
      <c r="Q563" s="49"/>
      <c r="R563" s="49"/>
    </row>
    <row r="564" spans="2:18">
      <c r="B564" s="253">
        <v>44629</v>
      </c>
      <c r="C564" s="248" t="s">
        <v>370</v>
      </c>
      <c r="D564" s="248" t="s">
        <v>1362</v>
      </c>
      <c r="E564" s="248" t="s">
        <v>1363</v>
      </c>
      <c r="F564" s="248" t="s">
        <v>264</v>
      </c>
      <c r="G564" s="248" t="s">
        <v>1358</v>
      </c>
      <c r="H564" s="248">
        <v>57</v>
      </c>
      <c r="I564" s="228">
        <v>106.59</v>
      </c>
      <c r="J564" s="228">
        <f t="shared" si="8"/>
        <v>6075.63</v>
      </c>
      <c r="K564" s="49"/>
      <c r="L564" s="49"/>
      <c r="M564" s="49"/>
      <c r="N564" s="49"/>
      <c r="O564" s="49"/>
      <c r="P564" s="49"/>
      <c r="Q564" s="49"/>
      <c r="R564" s="49"/>
    </row>
    <row r="565" spans="2:18">
      <c r="B565" s="253">
        <v>44629</v>
      </c>
      <c r="C565" s="248" t="s">
        <v>372</v>
      </c>
      <c r="D565" s="248" t="s">
        <v>1368</v>
      </c>
      <c r="E565" s="248" t="s">
        <v>1369</v>
      </c>
      <c r="F565" s="248" t="s">
        <v>264</v>
      </c>
      <c r="G565" s="248" t="s">
        <v>1361</v>
      </c>
      <c r="H565" s="248">
        <v>25</v>
      </c>
      <c r="I565" s="228">
        <v>71</v>
      </c>
      <c r="J565" s="228">
        <f t="shared" si="8"/>
        <v>1775</v>
      </c>
      <c r="K565" s="49"/>
      <c r="L565" s="49"/>
      <c r="M565" s="49"/>
      <c r="N565" s="49"/>
      <c r="O565" s="49"/>
      <c r="P565" s="49"/>
      <c r="Q565" s="49"/>
      <c r="R565" s="49"/>
    </row>
    <row r="566" spans="2:18">
      <c r="B566" s="253">
        <v>44629</v>
      </c>
      <c r="C566" s="248" t="s">
        <v>370</v>
      </c>
      <c r="D566" s="248" t="s">
        <v>1362</v>
      </c>
      <c r="E566" s="248" t="s">
        <v>1363</v>
      </c>
      <c r="F566" s="248" t="s">
        <v>264</v>
      </c>
      <c r="G566" s="248" t="s">
        <v>1361</v>
      </c>
      <c r="H566" s="248">
        <v>61</v>
      </c>
      <c r="I566" s="228">
        <v>173.24</v>
      </c>
      <c r="J566" s="228">
        <f t="shared" si="8"/>
        <v>10567.640000000001</v>
      </c>
      <c r="K566" s="49"/>
      <c r="L566" s="49"/>
      <c r="M566" s="49"/>
      <c r="N566" s="49"/>
      <c r="O566" s="49"/>
      <c r="P566" s="49"/>
      <c r="Q566" s="49"/>
      <c r="R566" s="49"/>
    </row>
    <row r="567" spans="2:18">
      <c r="B567" s="253">
        <v>44666</v>
      </c>
      <c r="C567" s="248" t="s">
        <v>370</v>
      </c>
      <c r="D567" s="248" t="s">
        <v>1359</v>
      </c>
      <c r="E567" s="248" t="s">
        <v>1360</v>
      </c>
      <c r="F567" s="248" t="s">
        <v>1364</v>
      </c>
      <c r="G567" s="248" t="s">
        <v>1374</v>
      </c>
      <c r="H567" s="248">
        <v>75</v>
      </c>
      <c r="I567" s="228">
        <v>140.25</v>
      </c>
      <c r="J567" s="228">
        <f t="shared" si="8"/>
        <v>10518.75</v>
      </c>
      <c r="K567" s="49"/>
      <c r="L567" s="49"/>
      <c r="M567" s="49"/>
      <c r="N567" s="49"/>
      <c r="O567" s="49"/>
      <c r="P567" s="49"/>
      <c r="Q567" s="49"/>
      <c r="R567" s="49"/>
    </row>
    <row r="568" spans="2:18">
      <c r="B568" s="253">
        <v>44666</v>
      </c>
      <c r="C568" s="248" t="s">
        <v>372</v>
      </c>
      <c r="D568" s="248" t="s">
        <v>1366</v>
      </c>
      <c r="E568" s="248" t="s">
        <v>1367</v>
      </c>
      <c r="F568" s="248" t="s">
        <v>1355</v>
      </c>
      <c r="G568" s="248" t="s">
        <v>1356</v>
      </c>
      <c r="H568" s="248">
        <v>34</v>
      </c>
      <c r="I568" s="228">
        <v>57.12</v>
      </c>
      <c r="J568" s="228">
        <f t="shared" si="8"/>
        <v>1942.08</v>
      </c>
      <c r="K568" s="49"/>
      <c r="L568" s="49"/>
      <c r="M568" s="49"/>
      <c r="N568" s="49"/>
      <c r="O568" s="49"/>
      <c r="P568" s="49"/>
      <c r="Q568" s="49"/>
      <c r="R568" s="49"/>
    </row>
    <row r="569" spans="2:18">
      <c r="B569" s="253">
        <v>44666</v>
      </c>
      <c r="C569" s="248" t="s">
        <v>370</v>
      </c>
      <c r="D569" s="248" t="s">
        <v>1353</v>
      </c>
      <c r="E569" s="248" t="s">
        <v>1357</v>
      </c>
      <c r="F569" s="248" t="s">
        <v>1370</v>
      </c>
      <c r="G569" s="248" t="s">
        <v>1371</v>
      </c>
      <c r="H569" s="248">
        <v>22</v>
      </c>
      <c r="I569" s="228">
        <v>61.42</v>
      </c>
      <c r="J569" s="228">
        <f t="shared" si="8"/>
        <v>1351.24</v>
      </c>
      <c r="K569" s="49"/>
      <c r="L569" s="49"/>
      <c r="M569" s="49"/>
      <c r="N569" s="49"/>
      <c r="O569" s="49"/>
      <c r="P569" s="49"/>
      <c r="Q569" s="49"/>
      <c r="R569" s="49"/>
    </row>
    <row r="570" spans="2:18">
      <c r="B570" s="253">
        <v>44666</v>
      </c>
      <c r="C570" s="248" t="s">
        <v>372</v>
      </c>
      <c r="D570" s="248" t="s">
        <v>1368</v>
      </c>
      <c r="E570" s="248" t="s">
        <v>1369</v>
      </c>
      <c r="F570" s="248" t="s">
        <v>1364</v>
      </c>
      <c r="G570" s="248" t="s">
        <v>1374</v>
      </c>
      <c r="H570" s="248">
        <v>26</v>
      </c>
      <c r="I570" s="228">
        <v>48.62</v>
      </c>
      <c r="J570" s="228">
        <f t="shared" si="8"/>
        <v>1264.1199999999999</v>
      </c>
      <c r="K570" s="49"/>
      <c r="L570" s="49"/>
      <c r="M570" s="49"/>
      <c r="N570" s="49"/>
      <c r="O570" s="49"/>
      <c r="P570" s="49"/>
      <c r="Q570" s="49"/>
      <c r="R570" s="49"/>
    </row>
    <row r="571" spans="2:18">
      <c r="B571" s="253">
        <v>44666</v>
      </c>
      <c r="C571" s="248" t="s">
        <v>370</v>
      </c>
      <c r="D571" s="248" t="s">
        <v>1362</v>
      </c>
      <c r="E571" s="248" t="s">
        <v>1363</v>
      </c>
      <c r="F571" s="248" t="s">
        <v>1370</v>
      </c>
      <c r="G571" s="248" t="s">
        <v>1371</v>
      </c>
      <c r="H571" s="248">
        <v>21</v>
      </c>
      <c r="I571" s="228">
        <v>58.63</v>
      </c>
      <c r="J571" s="228">
        <f t="shared" si="8"/>
        <v>1231.23</v>
      </c>
      <c r="K571" s="49"/>
      <c r="L571" s="49"/>
      <c r="M571" s="49"/>
      <c r="N571" s="49"/>
      <c r="O571" s="49"/>
      <c r="P571" s="49"/>
      <c r="Q571" s="49"/>
      <c r="R571" s="49"/>
    </row>
    <row r="572" spans="2:18">
      <c r="B572" s="253">
        <v>44666</v>
      </c>
      <c r="C572" s="248" t="s">
        <v>370</v>
      </c>
      <c r="D572" s="248" t="s">
        <v>1359</v>
      </c>
      <c r="E572" s="248" t="s">
        <v>1360</v>
      </c>
      <c r="F572" s="248" t="s">
        <v>264</v>
      </c>
      <c r="G572" s="248" t="s">
        <v>1358</v>
      </c>
      <c r="H572" s="248">
        <v>39</v>
      </c>
      <c r="I572" s="228">
        <v>72.930000000000007</v>
      </c>
      <c r="J572" s="228">
        <f t="shared" si="8"/>
        <v>2844.2700000000004</v>
      </c>
      <c r="K572" s="49"/>
      <c r="L572" s="49"/>
      <c r="M572" s="49"/>
      <c r="N572" s="49"/>
      <c r="O572" s="49"/>
      <c r="P572" s="49"/>
      <c r="Q572" s="49"/>
      <c r="R572" s="49"/>
    </row>
    <row r="573" spans="2:18">
      <c r="B573" s="253">
        <v>44666</v>
      </c>
      <c r="C573" s="248" t="s">
        <v>370</v>
      </c>
      <c r="D573" s="248" t="s">
        <v>1359</v>
      </c>
      <c r="E573" s="248" t="s">
        <v>1360</v>
      </c>
      <c r="F573" s="248" t="s">
        <v>1364</v>
      </c>
      <c r="G573" s="248" t="s">
        <v>1365</v>
      </c>
      <c r="H573" s="248">
        <v>98</v>
      </c>
      <c r="I573" s="228">
        <v>173.46</v>
      </c>
      <c r="J573" s="228">
        <f t="shared" si="8"/>
        <v>16999.080000000002</v>
      </c>
      <c r="K573" s="49"/>
      <c r="L573" s="49"/>
      <c r="M573" s="49"/>
      <c r="N573" s="49"/>
      <c r="O573" s="49"/>
      <c r="P573" s="49"/>
      <c r="Q573" s="49"/>
      <c r="R573" s="49"/>
    </row>
    <row r="574" spans="2:18">
      <c r="B574" s="253">
        <v>44702</v>
      </c>
      <c r="C574" s="248" t="s">
        <v>370</v>
      </c>
      <c r="D574" s="248" t="s">
        <v>1353</v>
      </c>
      <c r="E574" s="248" t="s">
        <v>1354</v>
      </c>
      <c r="F574" s="248" t="s">
        <v>1364</v>
      </c>
      <c r="G574" s="248" t="s">
        <v>1374</v>
      </c>
      <c r="H574" s="248">
        <v>39</v>
      </c>
      <c r="I574" s="228">
        <v>72.930000000000007</v>
      </c>
      <c r="J574" s="228">
        <f t="shared" si="8"/>
        <v>2844.2700000000004</v>
      </c>
      <c r="K574" s="49"/>
      <c r="L574" s="49"/>
      <c r="M574" s="49"/>
      <c r="N574" s="49"/>
      <c r="O574" s="49"/>
      <c r="P574" s="49"/>
      <c r="Q574" s="49"/>
      <c r="R574" s="49"/>
    </row>
    <row r="575" spans="2:18">
      <c r="B575" s="253">
        <v>44702</v>
      </c>
      <c r="C575" s="248" t="s">
        <v>370</v>
      </c>
      <c r="D575" s="248" t="s">
        <v>1353</v>
      </c>
      <c r="E575" s="248" t="s">
        <v>1354</v>
      </c>
      <c r="F575" s="248" t="s">
        <v>264</v>
      </c>
      <c r="G575" s="248" t="s">
        <v>1358</v>
      </c>
      <c r="H575" s="248">
        <v>61</v>
      </c>
      <c r="I575" s="228">
        <v>114.07</v>
      </c>
      <c r="J575" s="228">
        <f t="shared" si="8"/>
        <v>6958.2699999999995</v>
      </c>
      <c r="K575" s="49"/>
      <c r="L575" s="49"/>
      <c r="M575" s="49"/>
      <c r="N575" s="49"/>
      <c r="O575" s="49"/>
      <c r="P575" s="49"/>
      <c r="Q575" s="49"/>
      <c r="R575" s="49"/>
    </row>
    <row r="576" spans="2:18">
      <c r="B576" s="253">
        <v>44702</v>
      </c>
      <c r="C576" s="248" t="s">
        <v>372</v>
      </c>
      <c r="D576" s="248" t="s">
        <v>1366</v>
      </c>
      <c r="E576" s="248" t="s">
        <v>1367</v>
      </c>
      <c r="F576" s="248" t="s">
        <v>1364</v>
      </c>
      <c r="G576" s="248" t="s">
        <v>1365</v>
      </c>
      <c r="H576" s="248">
        <v>66</v>
      </c>
      <c r="I576" s="228">
        <v>116.82</v>
      </c>
      <c r="J576" s="228">
        <f t="shared" si="8"/>
        <v>7710.12</v>
      </c>
      <c r="K576" s="49"/>
      <c r="L576" s="49"/>
      <c r="M576" s="49"/>
      <c r="N576" s="49"/>
      <c r="O576" s="49"/>
      <c r="P576" s="49"/>
      <c r="Q576" s="49"/>
      <c r="R576" s="49"/>
    </row>
    <row r="577" spans="2:18">
      <c r="B577" s="253">
        <v>44702</v>
      </c>
      <c r="C577" s="248" t="s">
        <v>370</v>
      </c>
      <c r="D577" s="248" t="s">
        <v>1362</v>
      </c>
      <c r="E577" s="248" t="s">
        <v>1363</v>
      </c>
      <c r="F577" s="248" t="s">
        <v>264</v>
      </c>
      <c r="G577" s="248" t="s">
        <v>1373</v>
      </c>
      <c r="H577" s="248">
        <v>30</v>
      </c>
      <c r="I577" s="228">
        <v>65.400000000000006</v>
      </c>
      <c r="J577" s="228">
        <f t="shared" si="8"/>
        <v>1962.0000000000002</v>
      </c>
      <c r="K577" s="49"/>
      <c r="L577" s="49"/>
      <c r="M577" s="49"/>
      <c r="N577" s="49"/>
      <c r="O577" s="49"/>
      <c r="P577" s="49"/>
      <c r="Q577" s="49"/>
      <c r="R577" s="49"/>
    </row>
    <row r="578" spans="2:18">
      <c r="B578" s="253">
        <v>44702</v>
      </c>
      <c r="C578" s="248" t="s">
        <v>370</v>
      </c>
      <c r="D578" s="248" t="s">
        <v>1362</v>
      </c>
      <c r="E578" s="248" t="s">
        <v>1363</v>
      </c>
      <c r="F578" s="248" t="s">
        <v>1355</v>
      </c>
      <c r="G578" s="248" t="s">
        <v>1356</v>
      </c>
      <c r="H578" s="248">
        <v>31</v>
      </c>
      <c r="I578" s="228">
        <v>52.08</v>
      </c>
      <c r="J578" s="228">
        <f t="shared" si="8"/>
        <v>1614.48</v>
      </c>
      <c r="K578" s="49"/>
      <c r="L578" s="49"/>
      <c r="M578" s="49"/>
      <c r="N578" s="49"/>
      <c r="O578" s="49"/>
      <c r="P578" s="49"/>
      <c r="Q578" s="49"/>
      <c r="R578" s="49"/>
    </row>
    <row r="579" spans="2:18">
      <c r="B579" s="253">
        <v>44702</v>
      </c>
      <c r="C579" s="248" t="s">
        <v>370</v>
      </c>
      <c r="D579" s="248" t="s">
        <v>1359</v>
      </c>
      <c r="E579" s="248" t="s">
        <v>1360</v>
      </c>
      <c r="F579" s="248" t="s">
        <v>1364</v>
      </c>
      <c r="G579" s="248" t="s">
        <v>1365</v>
      </c>
      <c r="H579" s="248">
        <v>46</v>
      </c>
      <c r="I579" s="228">
        <v>81.42</v>
      </c>
      <c r="J579" s="228">
        <f t="shared" si="8"/>
        <v>3745.32</v>
      </c>
      <c r="K579" s="49"/>
      <c r="L579" s="49"/>
      <c r="M579" s="49"/>
      <c r="N579" s="49"/>
      <c r="O579" s="49"/>
      <c r="P579" s="49"/>
      <c r="Q579" s="49"/>
      <c r="R579" s="49"/>
    </row>
    <row r="580" spans="2:18">
      <c r="B580" s="253">
        <v>44736</v>
      </c>
      <c r="C580" s="248" t="s">
        <v>370</v>
      </c>
      <c r="D580" s="248" t="s">
        <v>1359</v>
      </c>
      <c r="E580" s="248" t="s">
        <v>1360</v>
      </c>
      <c r="F580" s="248" t="s">
        <v>1355</v>
      </c>
      <c r="G580" s="248" t="s">
        <v>1372</v>
      </c>
      <c r="H580" s="248">
        <v>22</v>
      </c>
      <c r="I580" s="228">
        <v>69.3</v>
      </c>
      <c r="J580" s="228">
        <f t="shared" si="8"/>
        <v>1524.6</v>
      </c>
      <c r="K580" s="49"/>
      <c r="L580" s="49"/>
      <c r="M580" s="49"/>
      <c r="N580" s="49"/>
      <c r="O580" s="49"/>
      <c r="P580" s="49"/>
      <c r="Q580" s="49"/>
      <c r="R580" s="49"/>
    </row>
    <row r="581" spans="2:18">
      <c r="B581" s="253">
        <v>44736</v>
      </c>
      <c r="C581" s="248" t="s">
        <v>372</v>
      </c>
      <c r="D581" s="248" t="s">
        <v>1366</v>
      </c>
      <c r="E581" s="248" t="s">
        <v>1367</v>
      </c>
      <c r="F581" s="248" t="s">
        <v>1355</v>
      </c>
      <c r="G581" s="248" t="s">
        <v>1356</v>
      </c>
      <c r="H581" s="248">
        <v>35</v>
      </c>
      <c r="I581" s="228">
        <v>58.8</v>
      </c>
      <c r="J581" s="228">
        <f t="shared" si="8"/>
        <v>2058</v>
      </c>
      <c r="K581" s="49"/>
      <c r="L581" s="49"/>
      <c r="M581" s="49"/>
      <c r="N581" s="49"/>
      <c r="O581" s="49"/>
      <c r="P581" s="49"/>
      <c r="Q581" s="49"/>
      <c r="R581" s="49"/>
    </row>
    <row r="582" spans="2:18">
      <c r="B582" s="253">
        <v>44736</v>
      </c>
      <c r="C582" s="248" t="s">
        <v>370</v>
      </c>
      <c r="D582" s="248" t="s">
        <v>1362</v>
      </c>
      <c r="E582" s="248" t="s">
        <v>1363</v>
      </c>
      <c r="F582" s="248" t="s">
        <v>1364</v>
      </c>
      <c r="G582" s="248" t="s">
        <v>1374</v>
      </c>
      <c r="H582" s="248">
        <v>53</v>
      </c>
      <c r="I582" s="228">
        <v>99.11</v>
      </c>
      <c r="J582" s="228">
        <f t="shared" si="8"/>
        <v>5252.83</v>
      </c>
      <c r="K582" s="49"/>
      <c r="L582" s="49"/>
      <c r="M582" s="49"/>
      <c r="N582" s="49"/>
      <c r="O582" s="49"/>
      <c r="P582" s="49"/>
      <c r="Q582" s="49"/>
      <c r="R582" s="49"/>
    </row>
    <row r="583" spans="2:18">
      <c r="B583" s="253">
        <v>44736</v>
      </c>
      <c r="C583" s="248" t="s">
        <v>370</v>
      </c>
      <c r="D583" s="248" t="s">
        <v>1353</v>
      </c>
      <c r="E583" s="248" t="s">
        <v>1357</v>
      </c>
      <c r="F583" s="248" t="s">
        <v>264</v>
      </c>
      <c r="G583" s="248" t="s">
        <v>1361</v>
      </c>
      <c r="H583" s="248">
        <v>54</v>
      </c>
      <c r="I583" s="228">
        <v>153.36000000000001</v>
      </c>
      <c r="J583" s="228">
        <f t="shared" si="8"/>
        <v>8281.44</v>
      </c>
      <c r="K583" s="49"/>
      <c r="L583" s="49"/>
      <c r="M583" s="49"/>
      <c r="N583" s="49"/>
      <c r="O583" s="49"/>
      <c r="P583" s="49"/>
      <c r="Q583" s="49"/>
      <c r="R583" s="49"/>
    </row>
    <row r="584" spans="2:18">
      <c r="B584" s="253">
        <v>44736</v>
      </c>
      <c r="C584" s="248" t="s">
        <v>372</v>
      </c>
      <c r="D584" s="248" t="s">
        <v>1366</v>
      </c>
      <c r="E584" s="248" t="s">
        <v>1367</v>
      </c>
      <c r="F584" s="248" t="s">
        <v>1364</v>
      </c>
      <c r="G584" s="248" t="s">
        <v>1365</v>
      </c>
      <c r="H584" s="248">
        <v>69</v>
      </c>
      <c r="I584" s="228">
        <v>122.13</v>
      </c>
      <c r="J584" s="228">
        <f t="shared" si="8"/>
        <v>8426.9699999999993</v>
      </c>
      <c r="K584" s="49"/>
      <c r="L584" s="49"/>
      <c r="M584" s="49"/>
      <c r="N584" s="49"/>
      <c r="O584" s="49"/>
      <c r="P584" s="49"/>
      <c r="Q584" s="49"/>
      <c r="R584" s="49"/>
    </row>
    <row r="585" spans="2:18">
      <c r="B585" s="253">
        <v>44736</v>
      </c>
      <c r="C585" s="248" t="s">
        <v>370</v>
      </c>
      <c r="D585" s="248" t="s">
        <v>1362</v>
      </c>
      <c r="E585" s="248" t="s">
        <v>1363</v>
      </c>
      <c r="F585" s="248" t="s">
        <v>1364</v>
      </c>
      <c r="G585" s="248" t="s">
        <v>1374</v>
      </c>
      <c r="H585" s="248">
        <v>32</v>
      </c>
      <c r="I585" s="228">
        <v>59.84</v>
      </c>
      <c r="J585" s="228">
        <f t="shared" si="8"/>
        <v>1914.88</v>
      </c>
      <c r="K585" s="49"/>
      <c r="L585" s="49"/>
      <c r="M585" s="49"/>
      <c r="N585" s="49"/>
      <c r="O585" s="49"/>
      <c r="P585" s="49"/>
      <c r="Q585" s="49"/>
      <c r="R585" s="49"/>
    </row>
    <row r="586" spans="2:18">
      <c r="B586" s="253">
        <v>44833</v>
      </c>
      <c r="C586" s="248" t="s">
        <v>372</v>
      </c>
      <c r="D586" s="248" t="s">
        <v>1366</v>
      </c>
      <c r="E586" s="248" t="s">
        <v>1367</v>
      </c>
      <c r="F586" s="248" t="s">
        <v>264</v>
      </c>
      <c r="G586" s="248" t="s">
        <v>1358</v>
      </c>
      <c r="H586" s="248">
        <v>50</v>
      </c>
      <c r="I586" s="228">
        <v>93.5</v>
      </c>
      <c r="J586" s="228">
        <f t="shared" si="8"/>
        <v>4675</v>
      </c>
      <c r="K586" s="49"/>
      <c r="L586" s="49"/>
      <c r="M586" s="49"/>
      <c r="N586" s="49"/>
      <c r="O586" s="49"/>
      <c r="P586" s="49"/>
      <c r="Q586" s="49"/>
      <c r="R586" s="49"/>
    </row>
    <row r="587" spans="2:18">
      <c r="B587" s="253">
        <v>44833</v>
      </c>
      <c r="C587" s="248" t="s">
        <v>370</v>
      </c>
      <c r="D587" s="248" t="s">
        <v>1353</v>
      </c>
      <c r="E587" s="248" t="s">
        <v>1354</v>
      </c>
      <c r="F587" s="248" t="s">
        <v>264</v>
      </c>
      <c r="G587" s="248" t="s">
        <v>1373</v>
      </c>
      <c r="H587" s="248">
        <v>44</v>
      </c>
      <c r="I587" s="228">
        <v>95.92</v>
      </c>
      <c r="J587" s="228">
        <f t="shared" si="8"/>
        <v>4220.4800000000005</v>
      </c>
      <c r="K587" s="49"/>
      <c r="L587" s="49"/>
      <c r="M587" s="49"/>
      <c r="N587" s="49"/>
      <c r="O587" s="49"/>
      <c r="P587" s="49"/>
      <c r="Q587" s="49"/>
      <c r="R587" s="49"/>
    </row>
    <row r="588" spans="2:18">
      <c r="B588" s="253">
        <v>44833</v>
      </c>
      <c r="C588" s="248" t="s">
        <v>372</v>
      </c>
      <c r="D588" s="248" t="s">
        <v>1368</v>
      </c>
      <c r="E588" s="248" t="s">
        <v>1369</v>
      </c>
      <c r="F588" s="248" t="s">
        <v>1364</v>
      </c>
      <c r="G588" s="248" t="s">
        <v>1374</v>
      </c>
      <c r="H588" s="248">
        <v>30</v>
      </c>
      <c r="I588" s="228">
        <v>56.1</v>
      </c>
      <c r="J588" s="228">
        <f t="shared" si="8"/>
        <v>1683</v>
      </c>
      <c r="K588" s="49"/>
      <c r="L588" s="49"/>
      <c r="M588" s="49"/>
      <c r="N588" s="49"/>
      <c r="O588" s="49"/>
      <c r="P588" s="49"/>
      <c r="Q588" s="49"/>
      <c r="R588" s="49"/>
    </row>
    <row r="589" spans="2:18">
      <c r="B589" s="253">
        <v>44833</v>
      </c>
      <c r="C589" s="248" t="s">
        <v>370</v>
      </c>
      <c r="D589" s="248" t="s">
        <v>1353</v>
      </c>
      <c r="E589" s="248" t="s">
        <v>1357</v>
      </c>
      <c r="F589" s="248" t="s">
        <v>1364</v>
      </c>
      <c r="G589" s="248" t="s">
        <v>1365</v>
      </c>
      <c r="H589" s="248">
        <v>39</v>
      </c>
      <c r="I589" s="228">
        <v>69.03</v>
      </c>
      <c r="J589" s="228">
        <f t="shared" si="8"/>
        <v>2692.17</v>
      </c>
      <c r="K589" s="49"/>
      <c r="L589" s="49"/>
      <c r="M589" s="49"/>
      <c r="N589" s="49"/>
      <c r="O589" s="49"/>
      <c r="P589" s="49"/>
      <c r="Q589" s="49"/>
      <c r="R589" s="49"/>
    </row>
    <row r="590" spans="2:18">
      <c r="B590" s="253">
        <v>44833</v>
      </c>
      <c r="C590" s="248" t="s">
        <v>372</v>
      </c>
      <c r="D590" s="248" t="s">
        <v>1366</v>
      </c>
      <c r="E590" s="248" t="s">
        <v>1367</v>
      </c>
      <c r="F590" s="248" t="s">
        <v>1364</v>
      </c>
      <c r="G590" s="248" t="s">
        <v>1365</v>
      </c>
      <c r="H590" s="248">
        <v>66</v>
      </c>
      <c r="I590" s="228">
        <v>116.82</v>
      </c>
      <c r="J590" s="228">
        <f t="shared" si="8"/>
        <v>7710.12</v>
      </c>
      <c r="K590" s="49"/>
      <c r="L590" s="49"/>
      <c r="M590" s="49"/>
      <c r="N590" s="49"/>
      <c r="O590" s="49"/>
      <c r="P590" s="49"/>
      <c r="Q590" s="49"/>
      <c r="R590" s="49"/>
    </row>
    <row r="591" spans="2:18">
      <c r="B591" s="253">
        <v>44833</v>
      </c>
      <c r="C591" s="248" t="s">
        <v>372</v>
      </c>
      <c r="D591" s="248" t="s">
        <v>1366</v>
      </c>
      <c r="E591" s="248" t="s">
        <v>1367</v>
      </c>
      <c r="F591" s="248" t="s">
        <v>1364</v>
      </c>
      <c r="G591" s="248" t="s">
        <v>1374</v>
      </c>
      <c r="H591" s="248">
        <v>36</v>
      </c>
      <c r="I591" s="228">
        <v>67.319999999999993</v>
      </c>
      <c r="J591" s="228">
        <f t="shared" si="8"/>
        <v>2423.5199999999995</v>
      </c>
      <c r="K591" s="49"/>
      <c r="L591" s="49"/>
      <c r="M591" s="49"/>
      <c r="N591" s="49"/>
      <c r="O591" s="49"/>
      <c r="P591" s="49"/>
      <c r="Q591" s="49"/>
      <c r="R591" s="49"/>
    </row>
    <row r="592" spans="2:18">
      <c r="B592" s="253">
        <v>44835</v>
      </c>
      <c r="C592" s="248" t="s">
        <v>370</v>
      </c>
      <c r="D592" s="248" t="s">
        <v>1359</v>
      </c>
      <c r="E592" s="248" t="s">
        <v>1360</v>
      </c>
      <c r="F592" s="248" t="s">
        <v>1370</v>
      </c>
      <c r="G592" s="248" t="s">
        <v>1371</v>
      </c>
      <c r="H592" s="248">
        <v>24</v>
      </c>
      <c r="I592" s="228">
        <v>83.76</v>
      </c>
      <c r="J592" s="228">
        <f t="shared" ref="J592:J608" si="9">H592*I592</f>
        <v>2010.2400000000002</v>
      </c>
      <c r="K592" s="49"/>
      <c r="L592" s="49"/>
      <c r="M592" s="49"/>
      <c r="N592" s="49"/>
      <c r="O592" s="49"/>
      <c r="P592" s="49"/>
      <c r="Q592" s="49"/>
      <c r="R592" s="49"/>
    </row>
    <row r="593" spans="2:18">
      <c r="B593" s="253">
        <v>44835</v>
      </c>
      <c r="C593" s="248" t="s">
        <v>370</v>
      </c>
      <c r="D593" s="248" t="s">
        <v>1359</v>
      </c>
      <c r="E593" s="248" t="s">
        <v>1360</v>
      </c>
      <c r="F593" s="248" t="s">
        <v>264</v>
      </c>
      <c r="G593" s="248" t="s">
        <v>1373</v>
      </c>
      <c r="H593" s="248">
        <v>33</v>
      </c>
      <c r="I593" s="228">
        <v>71.94</v>
      </c>
      <c r="J593" s="228">
        <f t="shared" si="9"/>
        <v>2374.02</v>
      </c>
      <c r="K593" s="49"/>
      <c r="L593" s="49"/>
      <c r="M593" s="49"/>
      <c r="N593" s="49"/>
      <c r="O593" s="49"/>
      <c r="P593" s="49"/>
      <c r="Q593" s="49"/>
      <c r="R593" s="49"/>
    </row>
    <row r="594" spans="2:18">
      <c r="B594" s="253">
        <v>44835</v>
      </c>
      <c r="C594" s="248" t="s">
        <v>372</v>
      </c>
      <c r="D594" s="248" t="s">
        <v>1368</v>
      </c>
      <c r="E594" s="248" t="s">
        <v>1369</v>
      </c>
      <c r="F594" s="248" t="s">
        <v>1364</v>
      </c>
      <c r="G594" s="248" t="s">
        <v>1365</v>
      </c>
      <c r="H594" s="248">
        <v>49</v>
      </c>
      <c r="I594" s="228">
        <v>86.73</v>
      </c>
      <c r="J594" s="228">
        <f t="shared" si="9"/>
        <v>4249.7700000000004</v>
      </c>
      <c r="K594" s="49"/>
      <c r="L594" s="49"/>
      <c r="M594" s="49"/>
      <c r="N594" s="49"/>
      <c r="O594" s="49"/>
      <c r="P594" s="49"/>
      <c r="Q594" s="49"/>
      <c r="R594" s="49"/>
    </row>
    <row r="595" spans="2:18">
      <c r="B595" s="253">
        <v>44835</v>
      </c>
      <c r="C595" s="248" t="s">
        <v>370</v>
      </c>
      <c r="D595" s="248" t="s">
        <v>1362</v>
      </c>
      <c r="E595" s="248" t="s">
        <v>1363</v>
      </c>
      <c r="F595" s="248" t="s">
        <v>1370</v>
      </c>
      <c r="G595" s="248" t="s">
        <v>1371</v>
      </c>
      <c r="H595" s="248">
        <v>22</v>
      </c>
      <c r="I595" s="228">
        <v>61.42</v>
      </c>
      <c r="J595" s="228">
        <f t="shared" si="9"/>
        <v>1351.24</v>
      </c>
      <c r="K595" s="49"/>
      <c r="L595" s="49"/>
      <c r="M595" s="49"/>
      <c r="N595" s="49"/>
      <c r="O595" s="49"/>
      <c r="P595" s="49"/>
      <c r="Q595" s="49"/>
      <c r="R595" s="49"/>
    </row>
    <row r="596" spans="2:18">
      <c r="B596" s="253">
        <v>44835</v>
      </c>
      <c r="C596" s="248" t="s">
        <v>370</v>
      </c>
      <c r="D596" s="248" t="s">
        <v>1353</v>
      </c>
      <c r="E596" s="248" t="s">
        <v>1354</v>
      </c>
      <c r="F596" s="248" t="s">
        <v>264</v>
      </c>
      <c r="G596" s="248" t="s">
        <v>1358</v>
      </c>
      <c r="H596" s="248">
        <v>40</v>
      </c>
      <c r="I596" s="228">
        <v>74.8</v>
      </c>
      <c r="J596" s="228">
        <f t="shared" si="9"/>
        <v>2992</v>
      </c>
      <c r="K596" s="49"/>
      <c r="L596" s="49"/>
      <c r="M596" s="49"/>
      <c r="N596" s="49"/>
      <c r="O596" s="49"/>
      <c r="P596" s="49"/>
      <c r="Q596" s="49"/>
      <c r="R596" s="49"/>
    </row>
    <row r="597" spans="2:18">
      <c r="B597" s="253">
        <v>44870</v>
      </c>
      <c r="C597" s="248" t="s">
        <v>372</v>
      </c>
      <c r="D597" s="248" t="s">
        <v>1368</v>
      </c>
      <c r="E597" s="248" t="s">
        <v>1369</v>
      </c>
      <c r="F597" s="248" t="s">
        <v>1364</v>
      </c>
      <c r="G597" s="248" t="s">
        <v>1365</v>
      </c>
      <c r="H597" s="248">
        <v>51</v>
      </c>
      <c r="I597" s="228">
        <v>90.27</v>
      </c>
      <c r="J597" s="228">
        <f t="shared" si="9"/>
        <v>4603.7699999999995</v>
      </c>
      <c r="K597" s="49"/>
      <c r="L597" s="49"/>
      <c r="M597" s="49"/>
      <c r="N597" s="49"/>
      <c r="O597" s="49"/>
      <c r="P597" s="49"/>
      <c r="Q597" s="49"/>
      <c r="R597" s="49"/>
    </row>
    <row r="598" spans="2:18">
      <c r="B598" s="253">
        <v>44870</v>
      </c>
      <c r="C598" s="248" t="s">
        <v>370</v>
      </c>
      <c r="D598" s="248" t="s">
        <v>1359</v>
      </c>
      <c r="E598" s="248" t="s">
        <v>1360</v>
      </c>
      <c r="F598" s="248" t="s">
        <v>1364</v>
      </c>
      <c r="G598" s="248" t="s">
        <v>1365</v>
      </c>
      <c r="H598" s="248">
        <v>25</v>
      </c>
      <c r="I598" s="228">
        <v>44.25</v>
      </c>
      <c r="J598" s="228">
        <f t="shared" si="9"/>
        <v>1106.25</v>
      </c>
      <c r="K598" s="49"/>
      <c r="L598" s="49"/>
      <c r="M598" s="49"/>
      <c r="N598" s="49"/>
      <c r="O598" s="49"/>
      <c r="P598" s="49"/>
      <c r="Q598" s="49"/>
      <c r="R598" s="49"/>
    </row>
    <row r="599" spans="2:18">
      <c r="B599" s="253">
        <v>44870</v>
      </c>
      <c r="C599" s="248" t="s">
        <v>370</v>
      </c>
      <c r="D599" s="248" t="s">
        <v>1353</v>
      </c>
      <c r="E599" s="248" t="s">
        <v>1357</v>
      </c>
      <c r="F599" s="248" t="s">
        <v>1355</v>
      </c>
      <c r="G599" s="248" t="s">
        <v>1356</v>
      </c>
      <c r="H599" s="248">
        <v>21</v>
      </c>
      <c r="I599" s="228">
        <v>35.28</v>
      </c>
      <c r="J599" s="228">
        <f t="shared" si="9"/>
        <v>740.88</v>
      </c>
      <c r="K599" s="49"/>
      <c r="L599" s="49"/>
      <c r="M599" s="49"/>
      <c r="N599" s="49"/>
      <c r="O599" s="49"/>
      <c r="P599" s="49"/>
      <c r="Q599" s="49"/>
      <c r="R599" s="49"/>
    </row>
    <row r="600" spans="2:18">
      <c r="B600" s="253">
        <v>44870</v>
      </c>
      <c r="C600" s="248" t="s">
        <v>370</v>
      </c>
      <c r="D600" s="248" t="s">
        <v>1353</v>
      </c>
      <c r="E600" s="248" t="s">
        <v>1357</v>
      </c>
      <c r="F600" s="248" t="s">
        <v>1364</v>
      </c>
      <c r="G600" s="248" t="s">
        <v>1374</v>
      </c>
      <c r="H600" s="248">
        <v>24</v>
      </c>
      <c r="I600" s="228">
        <v>44.88</v>
      </c>
      <c r="J600" s="228">
        <f t="shared" si="9"/>
        <v>1077.1200000000001</v>
      </c>
      <c r="K600" s="49"/>
      <c r="L600" s="49"/>
      <c r="M600" s="49"/>
      <c r="N600" s="49"/>
      <c r="O600" s="49"/>
      <c r="P600" s="49"/>
      <c r="Q600" s="49"/>
      <c r="R600" s="49"/>
    </row>
    <row r="601" spans="2:18">
      <c r="B601" s="253">
        <v>44870</v>
      </c>
      <c r="C601" s="248" t="s">
        <v>370</v>
      </c>
      <c r="D601" s="248" t="s">
        <v>1353</v>
      </c>
      <c r="E601" s="248" t="s">
        <v>1357</v>
      </c>
      <c r="F601" s="248" t="s">
        <v>1364</v>
      </c>
      <c r="G601" s="248" t="s">
        <v>1374</v>
      </c>
      <c r="H601" s="248">
        <v>26</v>
      </c>
      <c r="I601" s="228">
        <v>48.62</v>
      </c>
      <c r="J601" s="228">
        <f t="shared" si="9"/>
        <v>1264.1199999999999</v>
      </c>
      <c r="K601" s="49"/>
      <c r="L601" s="49"/>
      <c r="M601" s="49"/>
      <c r="N601" s="49"/>
      <c r="O601" s="49"/>
      <c r="P601" s="49"/>
      <c r="Q601" s="49"/>
      <c r="R601" s="49"/>
    </row>
    <row r="602" spans="2:18">
      <c r="B602" s="253">
        <v>44870</v>
      </c>
      <c r="C602" s="248" t="s">
        <v>372</v>
      </c>
      <c r="D602" s="248" t="s">
        <v>1368</v>
      </c>
      <c r="E602" s="248" t="s">
        <v>1369</v>
      </c>
      <c r="F602" s="248" t="s">
        <v>1370</v>
      </c>
      <c r="G602" s="248" t="s">
        <v>1371</v>
      </c>
      <c r="H602" s="248">
        <v>21</v>
      </c>
      <c r="I602" s="228">
        <v>73.290000000000006</v>
      </c>
      <c r="J602" s="228">
        <f t="shared" si="9"/>
        <v>1539.0900000000001</v>
      </c>
      <c r="K602" s="49"/>
      <c r="L602" s="49"/>
      <c r="M602" s="49"/>
      <c r="N602" s="49"/>
      <c r="O602" s="49"/>
      <c r="P602" s="49"/>
      <c r="Q602" s="49"/>
      <c r="R602" s="49"/>
    </row>
    <row r="603" spans="2:18">
      <c r="B603" s="253">
        <v>44903</v>
      </c>
      <c r="C603" s="248" t="s">
        <v>370</v>
      </c>
      <c r="D603" s="248" t="s">
        <v>1362</v>
      </c>
      <c r="E603" s="248" t="s">
        <v>1363</v>
      </c>
      <c r="F603" s="248" t="s">
        <v>1355</v>
      </c>
      <c r="G603" s="248" t="s">
        <v>1356</v>
      </c>
      <c r="H603" s="248">
        <v>27</v>
      </c>
      <c r="I603" s="228">
        <v>45.36</v>
      </c>
      <c r="J603" s="228">
        <f t="shared" si="9"/>
        <v>1224.72</v>
      </c>
      <c r="K603" s="49"/>
      <c r="L603" s="49"/>
      <c r="M603" s="49"/>
      <c r="N603" s="49"/>
      <c r="O603" s="49"/>
      <c r="P603" s="49"/>
      <c r="Q603" s="49"/>
      <c r="R603" s="49"/>
    </row>
    <row r="604" spans="2:18">
      <c r="B604" s="253">
        <v>44903</v>
      </c>
      <c r="C604" s="248" t="s">
        <v>370</v>
      </c>
      <c r="D604" s="248" t="s">
        <v>1353</v>
      </c>
      <c r="E604" s="248" t="s">
        <v>1354</v>
      </c>
      <c r="F604" s="248" t="s">
        <v>264</v>
      </c>
      <c r="G604" s="248" t="s">
        <v>1361</v>
      </c>
      <c r="H604" s="248">
        <v>32</v>
      </c>
      <c r="I604" s="228">
        <v>90.88</v>
      </c>
      <c r="J604" s="228">
        <f t="shared" si="9"/>
        <v>2908.16</v>
      </c>
      <c r="K604" s="49"/>
      <c r="L604" s="49"/>
      <c r="M604" s="49"/>
      <c r="N604" s="49"/>
      <c r="O604" s="49"/>
      <c r="P604" s="49"/>
      <c r="Q604" s="49"/>
      <c r="R604" s="49"/>
    </row>
    <row r="605" spans="2:18">
      <c r="B605" s="253">
        <v>44903</v>
      </c>
      <c r="C605" s="248" t="s">
        <v>370</v>
      </c>
      <c r="D605" s="248" t="s">
        <v>1359</v>
      </c>
      <c r="E605" s="248" t="s">
        <v>1360</v>
      </c>
      <c r="F605" s="248" t="s">
        <v>1355</v>
      </c>
      <c r="G605" s="248" t="s">
        <v>1356</v>
      </c>
      <c r="H605" s="248">
        <v>85</v>
      </c>
      <c r="I605" s="228">
        <v>142.80000000000001</v>
      </c>
      <c r="J605" s="228">
        <f t="shared" si="9"/>
        <v>12138.000000000002</v>
      </c>
      <c r="K605" s="49"/>
      <c r="L605" s="49"/>
      <c r="M605" s="49"/>
      <c r="N605" s="49"/>
      <c r="O605" s="49"/>
      <c r="P605" s="49"/>
      <c r="Q605" s="49"/>
      <c r="R605" s="49"/>
    </row>
    <row r="606" spans="2:18">
      <c r="B606" s="253">
        <v>44903</v>
      </c>
      <c r="C606" s="248" t="s">
        <v>372</v>
      </c>
      <c r="D606" s="248" t="s">
        <v>1368</v>
      </c>
      <c r="E606" s="248" t="s">
        <v>1369</v>
      </c>
      <c r="F606" s="248" t="s">
        <v>264</v>
      </c>
      <c r="G606" s="248" t="s">
        <v>1358</v>
      </c>
      <c r="H606" s="248">
        <v>38</v>
      </c>
      <c r="I606" s="228">
        <v>71.06</v>
      </c>
      <c r="J606" s="228">
        <f t="shared" si="9"/>
        <v>2700.28</v>
      </c>
      <c r="K606" s="49"/>
      <c r="L606" s="49"/>
      <c r="M606" s="49"/>
      <c r="N606" s="49"/>
      <c r="O606" s="49"/>
      <c r="P606" s="49"/>
      <c r="Q606" s="49"/>
      <c r="R606" s="49"/>
    </row>
    <row r="607" spans="2:18">
      <c r="B607" s="253">
        <v>44903</v>
      </c>
      <c r="C607" s="248" t="s">
        <v>370</v>
      </c>
      <c r="D607" s="248" t="s">
        <v>1353</v>
      </c>
      <c r="E607" s="248" t="s">
        <v>1354</v>
      </c>
      <c r="F607" s="248" t="s">
        <v>1364</v>
      </c>
      <c r="G607" s="248" t="s">
        <v>1365</v>
      </c>
      <c r="H607" s="248">
        <v>100</v>
      </c>
      <c r="I607" s="228">
        <v>177</v>
      </c>
      <c r="J607" s="228">
        <f t="shared" si="9"/>
        <v>17700</v>
      </c>
      <c r="K607" s="49"/>
      <c r="L607" s="49"/>
      <c r="M607" s="49"/>
      <c r="N607" s="49"/>
      <c r="O607" s="49"/>
      <c r="P607" s="49"/>
      <c r="Q607" s="49"/>
      <c r="R607" s="49"/>
    </row>
    <row r="608" spans="2:18">
      <c r="B608" s="253">
        <v>44903</v>
      </c>
      <c r="C608" s="248" t="s">
        <v>370</v>
      </c>
      <c r="D608" s="248" t="s">
        <v>1353</v>
      </c>
      <c r="E608" s="248" t="s">
        <v>1357</v>
      </c>
      <c r="F608" s="248" t="s">
        <v>264</v>
      </c>
      <c r="G608" s="248" t="s">
        <v>1358</v>
      </c>
      <c r="H608" s="248">
        <v>24</v>
      </c>
      <c r="I608" s="228">
        <v>44.88</v>
      </c>
      <c r="J608" s="228">
        <f t="shared" si="9"/>
        <v>1077.1200000000001</v>
      </c>
      <c r="K608" s="49"/>
      <c r="L608" s="49"/>
      <c r="M608" s="49"/>
      <c r="N608" s="49"/>
      <c r="O608" s="49"/>
      <c r="P608" s="49"/>
      <c r="Q608" s="49"/>
      <c r="R608" s="49"/>
    </row>
    <row r="609" spans="2:18">
      <c r="B609" s="49"/>
      <c r="C609" s="248"/>
      <c r="D609" s="248"/>
      <c r="E609" s="248"/>
      <c r="F609" s="248"/>
      <c r="G609" s="248"/>
      <c r="H609" s="248"/>
      <c r="I609" s="248"/>
      <c r="J609" s="248"/>
      <c r="K609" s="49"/>
      <c r="L609" s="49"/>
      <c r="M609" s="49"/>
      <c r="N609" s="49"/>
      <c r="O609" s="49"/>
      <c r="P609" s="49"/>
      <c r="Q609" s="49"/>
      <c r="R609" s="49"/>
    </row>
    <row r="610" spans="2:18">
      <c r="B610" s="49"/>
      <c r="C610" s="248"/>
      <c r="D610" s="248"/>
      <c r="E610" s="248"/>
      <c r="F610" s="248"/>
      <c r="G610" s="248"/>
      <c r="H610" s="248"/>
      <c r="I610" s="248"/>
      <c r="J610" s="248"/>
      <c r="K610" s="49"/>
      <c r="L610" s="49"/>
      <c r="M610" s="49"/>
      <c r="N610" s="49"/>
      <c r="O610" s="49"/>
      <c r="P610" s="49"/>
      <c r="Q610" s="49"/>
      <c r="R610" s="49"/>
    </row>
    <row r="611" spans="2:18">
      <c r="B611" s="49"/>
      <c r="C611" s="248"/>
      <c r="D611" s="248"/>
      <c r="E611" s="248"/>
      <c r="F611" s="248"/>
      <c r="G611" s="248"/>
      <c r="H611" s="248"/>
      <c r="I611" s="248"/>
      <c r="J611" s="248"/>
      <c r="K611" s="49"/>
      <c r="L611" s="49"/>
      <c r="M611" s="49"/>
      <c r="N611" s="49"/>
      <c r="O611" s="49"/>
      <c r="P611" s="49"/>
      <c r="Q611" s="49"/>
      <c r="R611" s="49"/>
    </row>
    <row r="612" spans="2:18">
      <c r="B612" s="49"/>
      <c r="C612" s="248"/>
      <c r="D612" s="248"/>
      <c r="E612" s="248"/>
      <c r="F612" s="248"/>
      <c r="G612" s="248"/>
      <c r="H612" s="248"/>
      <c r="I612" s="248"/>
      <c r="J612" s="248"/>
      <c r="K612" s="49"/>
      <c r="L612" s="49"/>
      <c r="M612" s="49"/>
      <c r="N612" s="49"/>
      <c r="O612" s="49"/>
      <c r="P612" s="49"/>
      <c r="Q612" s="49"/>
      <c r="R612" s="49"/>
    </row>
    <row r="613" spans="2:18">
      <c r="B613" s="49"/>
      <c r="C613" s="248"/>
      <c r="D613" s="248"/>
      <c r="E613" s="248"/>
      <c r="F613" s="248"/>
      <c r="G613" s="248"/>
      <c r="H613" s="248"/>
      <c r="I613" s="248"/>
      <c r="J613" s="248"/>
      <c r="K613" s="49"/>
      <c r="L613" s="49"/>
      <c r="M613" s="49"/>
      <c r="N613" s="49"/>
      <c r="O613" s="49"/>
      <c r="P613" s="49"/>
      <c r="Q613" s="49"/>
      <c r="R613" s="49"/>
    </row>
    <row r="614" spans="2:18">
      <c r="B614" s="49"/>
      <c r="C614" s="248"/>
      <c r="D614" s="248"/>
      <c r="E614" s="248"/>
      <c r="F614" s="248"/>
      <c r="G614" s="248"/>
      <c r="H614" s="248"/>
      <c r="I614" s="248"/>
      <c r="J614" s="248"/>
      <c r="K614" s="49"/>
      <c r="L614" s="49"/>
      <c r="M614" s="49"/>
      <c r="N614" s="49"/>
      <c r="O614" s="49"/>
      <c r="P614" s="49"/>
      <c r="Q614" s="49"/>
      <c r="R614" s="49"/>
    </row>
    <row r="615" spans="2:18">
      <c r="B615" s="49"/>
      <c r="C615" s="248"/>
      <c r="D615" s="248"/>
      <c r="E615" s="248"/>
      <c r="F615" s="248"/>
      <c r="G615" s="248"/>
      <c r="H615" s="248"/>
      <c r="I615" s="248"/>
      <c r="J615" s="248"/>
      <c r="K615" s="49"/>
      <c r="L615" s="49"/>
      <c r="M615" s="49"/>
      <c r="N615" s="49"/>
      <c r="O615" s="49"/>
      <c r="P615" s="49"/>
      <c r="Q615" s="49"/>
      <c r="R615" s="49"/>
    </row>
    <row r="616" spans="2:18">
      <c r="B616" s="49"/>
      <c r="C616" s="248"/>
      <c r="D616" s="248"/>
      <c r="E616" s="248"/>
      <c r="F616" s="248"/>
      <c r="G616" s="248"/>
      <c r="H616" s="248"/>
      <c r="I616" s="248"/>
      <c r="J616" s="248"/>
      <c r="K616" s="49"/>
      <c r="L616" s="49"/>
      <c r="M616" s="49"/>
      <c r="N616" s="49"/>
      <c r="O616" s="49"/>
      <c r="P616" s="49"/>
      <c r="Q616" s="49"/>
      <c r="R616" s="49"/>
    </row>
    <row r="617" spans="2:18">
      <c r="B617" s="49"/>
      <c r="C617" s="248"/>
      <c r="D617" s="248"/>
      <c r="E617" s="248"/>
      <c r="F617" s="248"/>
      <c r="G617" s="248"/>
      <c r="H617" s="248"/>
      <c r="I617" s="248"/>
      <c r="J617" s="248"/>
      <c r="K617" s="49"/>
      <c r="L617" s="49"/>
      <c r="M617" s="49"/>
      <c r="N617" s="49"/>
      <c r="O617" s="49"/>
      <c r="P617" s="49"/>
      <c r="Q617" s="49"/>
      <c r="R617" s="49"/>
    </row>
    <row r="618" spans="2:18">
      <c r="B618" s="49"/>
      <c r="C618" s="248"/>
      <c r="D618" s="248"/>
      <c r="E618" s="248"/>
      <c r="F618" s="248"/>
      <c r="G618" s="248"/>
      <c r="H618" s="248"/>
      <c r="I618" s="248"/>
      <c r="J618" s="248"/>
      <c r="K618" s="49"/>
      <c r="L618" s="49"/>
      <c r="M618" s="49"/>
      <c r="N618" s="49"/>
      <c r="O618" s="49"/>
      <c r="P618" s="49"/>
      <c r="Q618" s="49"/>
      <c r="R618" s="49"/>
    </row>
    <row r="619" spans="2:18">
      <c r="B619" s="49"/>
      <c r="C619" s="248"/>
      <c r="D619" s="248"/>
      <c r="E619" s="248"/>
      <c r="F619" s="248"/>
      <c r="G619" s="248"/>
      <c r="H619" s="248"/>
      <c r="I619" s="248"/>
      <c r="J619" s="248"/>
      <c r="K619" s="49"/>
      <c r="L619" s="49"/>
      <c r="M619" s="49"/>
      <c r="N619" s="49"/>
      <c r="O619" s="49"/>
      <c r="P619" s="49"/>
      <c r="Q619" s="49"/>
      <c r="R619" s="49"/>
    </row>
    <row r="620" spans="2:18">
      <c r="B620" s="49"/>
      <c r="C620" s="248"/>
      <c r="D620" s="248"/>
      <c r="E620" s="248"/>
      <c r="F620" s="248"/>
      <c r="G620" s="248"/>
      <c r="H620" s="248"/>
      <c r="I620" s="248"/>
      <c r="J620" s="248"/>
      <c r="K620" s="49"/>
      <c r="L620" s="49"/>
      <c r="M620" s="49"/>
      <c r="N620" s="49"/>
      <c r="O620" s="49"/>
      <c r="P620" s="49"/>
      <c r="Q620" s="49"/>
      <c r="R620" s="49"/>
    </row>
    <row r="621" spans="2:18">
      <c r="B621" s="49"/>
      <c r="C621" s="248"/>
      <c r="D621" s="248"/>
      <c r="E621" s="248"/>
      <c r="F621" s="248"/>
      <c r="G621" s="248"/>
      <c r="H621" s="248"/>
      <c r="I621" s="248"/>
      <c r="J621" s="248"/>
      <c r="K621" s="49"/>
      <c r="L621" s="49"/>
      <c r="M621" s="49"/>
      <c r="N621" s="49"/>
      <c r="O621" s="49"/>
      <c r="P621" s="49"/>
      <c r="Q621" s="49"/>
      <c r="R621" s="49"/>
    </row>
    <row r="622" spans="2:18">
      <c r="B622" s="49"/>
      <c r="C622" s="248"/>
      <c r="D622" s="248"/>
      <c r="E622" s="248"/>
      <c r="F622" s="248"/>
      <c r="G622" s="248"/>
      <c r="H622" s="248"/>
      <c r="I622" s="248"/>
      <c r="J622" s="248"/>
      <c r="K622" s="49"/>
      <c r="L622" s="49"/>
      <c r="M622" s="49"/>
      <c r="N622" s="49"/>
      <c r="O622" s="49"/>
      <c r="P622" s="49"/>
      <c r="Q622" s="49"/>
      <c r="R622" s="49"/>
    </row>
    <row r="623" spans="2:18">
      <c r="B623" s="49"/>
      <c r="C623" s="248"/>
      <c r="D623" s="248"/>
      <c r="E623" s="248"/>
      <c r="F623" s="248"/>
      <c r="G623" s="248"/>
      <c r="H623" s="248"/>
      <c r="I623" s="248"/>
      <c r="J623" s="248"/>
      <c r="K623" s="49"/>
      <c r="L623" s="49"/>
      <c r="M623" s="49"/>
      <c r="N623" s="49"/>
      <c r="O623" s="49"/>
      <c r="P623" s="49"/>
      <c r="Q623" s="49"/>
      <c r="R623" s="49"/>
    </row>
    <row r="624" spans="2:18">
      <c r="B624" s="49"/>
      <c r="C624" s="248"/>
      <c r="D624" s="248"/>
      <c r="E624" s="248"/>
      <c r="F624" s="248"/>
      <c r="G624" s="248"/>
      <c r="H624" s="248"/>
      <c r="I624" s="248"/>
      <c r="J624" s="248"/>
      <c r="K624" s="49"/>
      <c r="L624" s="49"/>
      <c r="M624" s="49"/>
      <c r="N624" s="49"/>
      <c r="O624" s="49"/>
      <c r="P624" s="49"/>
      <c r="Q624" s="49"/>
      <c r="R624" s="49"/>
    </row>
    <row r="625" spans="2:18">
      <c r="B625" s="49"/>
      <c r="C625" s="248"/>
      <c r="D625" s="248"/>
      <c r="E625" s="248"/>
      <c r="F625" s="248"/>
      <c r="G625" s="248"/>
      <c r="H625" s="248"/>
      <c r="I625" s="248"/>
      <c r="J625" s="248"/>
      <c r="K625" s="49"/>
      <c r="L625" s="49"/>
      <c r="M625" s="49"/>
      <c r="N625" s="49"/>
      <c r="O625" s="49"/>
      <c r="P625" s="49"/>
      <c r="Q625" s="49"/>
      <c r="R625" s="49"/>
    </row>
    <row r="626" spans="2:18">
      <c r="B626" s="49"/>
      <c r="C626" s="248"/>
      <c r="D626" s="248"/>
      <c r="E626" s="248"/>
      <c r="F626" s="248"/>
      <c r="G626" s="248"/>
      <c r="H626" s="248"/>
      <c r="I626" s="248"/>
      <c r="J626" s="248"/>
      <c r="K626" s="49"/>
      <c r="L626" s="49"/>
      <c r="M626" s="49"/>
      <c r="N626" s="49"/>
      <c r="O626" s="49"/>
      <c r="P626" s="49"/>
      <c r="Q626" s="49"/>
      <c r="R626" s="49"/>
    </row>
    <row r="627" spans="2:18">
      <c r="B627" s="49"/>
      <c r="C627" s="248"/>
      <c r="D627" s="248"/>
      <c r="E627" s="248"/>
      <c r="F627" s="248"/>
      <c r="G627" s="248"/>
      <c r="H627" s="248"/>
      <c r="I627" s="248"/>
      <c r="J627" s="248"/>
      <c r="K627" s="49"/>
      <c r="L627" s="49"/>
      <c r="M627" s="49"/>
      <c r="N627" s="49"/>
      <c r="O627" s="49"/>
      <c r="P627" s="49"/>
      <c r="Q627" s="49"/>
      <c r="R627" s="49"/>
    </row>
    <row r="628" spans="2:18">
      <c r="B628" s="49"/>
      <c r="C628" s="248"/>
      <c r="D628" s="248"/>
      <c r="E628" s="248"/>
      <c r="F628" s="248"/>
      <c r="G628" s="248"/>
      <c r="H628" s="248"/>
      <c r="I628" s="248"/>
      <c r="J628" s="248"/>
      <c r="K628" s="49"/>
      <c r="L628" s="49"/>
      <c r="M628" s="49"/>
      <c r="N628" s="49"/>
      <c r="O628" s="49"/>
      <c r="P628" s="49"/>
      <c r="Q628" s="49"/>
      <c r="R628" s="49"/>
    </row>
    <row r="629" spans="2:18">
      <c r="B629" s="49"/>
      <c r="C629" s="248"/>
      <c r="D629" s="248"/>
      <c r="E629" s="248"/>
      <c r="F629" s="248"/>
      <c r="G629" s="248"/>
      <c r="H629" s="248"/>
      <c r="I629" s="248"/>
      <c r="J629" s="248"/>
      <c r="K629" s="49"/>
      <c r="L629" s="49"/>
      <c r="M629" s="49"/>
      <c r="N629" s="49"/>
      <c r="O629" s="49"/>
      <c r="P629" s="49"/>
      <c r="Q629" s="49"/>
      <c r="R629" s="49"/>
    </row>
    <row r="630" spans="2:18">
      <c r="B630" s="49"/>
      <c r="C630" s="248"/>
      <c r="D630" s="248"/>
      <c r="E630" s="248"/>
      <c r="F630" s="248"/>
      <c r="G630" s="248"/>
      <c r="H630" s="248"/>
      <c r="I630" s="248"/>
      <c r="J630" s="248"/>
      <c r="K630" s="49"/>
      <c r="L630" s="49"/>
      <c r="M630" s="49"/>
      <c r="N630" s="49"/>
      <c r="O630" s="49"/>
      <c r="P630" s="49"/>
      <c r="Q630" s="49"/>
      <c r="R630" s="49"/>
    </row>
    <row r="631" spans="2:18">
      <c r="B631" s="49"/>
      <c r="C631" s="248"/>
      <c r="D631" s="248"/>
      <c r="E631" s="248"/>
      <c r="F631" s="248"/>
      <c r="G631" s="248"/>
      <c r="H631" s="248"/>
      <c r="I631" s="248"/>
      <c r="J631" s="248"/>
      <c r="K631" s="49"/>
      <c r="L631" s="49"/>
      <c r="M631" s="49"/>
      <c r="N631" s="49"/>
      <c r="O631" s="49"/>
      <c r="P631" s="49"/>
      <c r="Q631" s="49"/>
      <c r="R631" s="49"/>
    </row>
    <row r="632" spans="2:18">
      <c r="B632" s="49"/>
      <c r="C632" s="248"/>
      <c r="D632" s="248"/>
      <c r="E632" s="248"/>
      <c r="F632" s="248"/>
      <c r="G632" s="248"/>
      <c r="H632" s="248"/>
      <c r="I632" s="248"/>
      <c r="J632" s="248"/>
      <c r="K632" s="49"/>
      <c r="L632" s="49"/>
      <c r="M632" s="49"/>
      <c r="N632" s="49"/>
      <c r="O632" s="49"/>
      <c r="P632" s="49"/>
      <c r="Q632" s="49"/>
      <c r="R632" s="49"/>
    </row>
    <row r="633" spans="2:18">
      <c r="B633" s="49"/>
      <c r="C633" s="248"/>
      <c r="D633" s="248"/>
      <c r="E633" s="248"/>
      <c r="F633" s="248"/>
      <c r="G633" s="248"/>
      <c r="H633" s="248"/>
      <c r="I633" s="248"/>
      <c r="J633" s="248"/>
      <c r="K633" s="49"/>
      <c r="L633" s="49"/>
      <c r="M633" s="49"/>
      <c r="N633" s="49"/>
      <c r="O633" s="49"/>
      <c r="P633" s="49"/>
      <c r="Q633" s="49"/>
      <c r="R633" s="49"/>
    </row>
    <row r="634" spans="2:18">
      <c r="B634" s="49"/>
      <c r="C634" s="248"/>
      <c r="D634" s="248"/>
      <c r="E634" s="248"/>
      <c r="F634" s="248"/>
      <c r="G634" s="248"/>
      <c r="H634" s="248"/>
      <c r="I634" s="248"/>
      <c r="J634" s="248"/>
      <c r="K634" s="49"/>
      <c r="L634" s="49"/>
      <c r="M634" s="49"/>
      <c r="N634" s="49"/>
      <c r="O634" s="49"/>
      <c r="P634" s="49"/>
      <c r="Q634" s="49"/>
      <c r="R634" s="49"/>
    </row>
    <row r="635" spans="2:18">
      <c r="B635" s="49"/>
      <c r="C635" s="248"/>
      <c r="D635" s="248"/>
      <c r="E635" s="248"/>
      <c r="F635" s="248"/>
      <c r="G635" s="248"/>
      <c r="H635" s="248"/>
      <c r="I635" s="248"/>
      <c r="J635" s="248"/>
      <c r="K635" s="49"/>
      <c r="L635" s="49"/>
      <c r="M635" s="49"/>
      <c r="N635" s="49"/>
      <c r="O635" s="49"/>
      <c r="P635" s="49"/>
      <c r="Q635" s="49"/>
      <c r="R635" s="49"/>
    </row>
    <row r="636" spans="2:18">
      <c r="B636" s="49"/>
      <c r="C636" s="248"/>
      <c r="D636" s="248"/>
      <c r="E636" s="248"/>
      <c r="F636" s="248"/>
      <c r="G636" s="248"/>
      <c r="H636" s="248"/>
      <c r="I636" s="248"/>
      <c r="J636" s="248"/>
      <c r="K636" s="49"/>
      <c r="L636" s="49"/>
      <c r="M636" s="49"/>
      <c r="N636" s="49"/>
      <c r="O636" s="49"/>
      <c r="P636" s="49"/>
      <c r="Q636" s="49"/>
      <c r="R636" s="49"/>
    </row>
    <row r="637" spans="2:18">
      <c r="B637" s="49"/>
      <c r="C637" s="248"/>
      <c r="D637" s="248"/>
      <c r="E637" s="248"/>
      <c r="F637" s="248"/>
      <c r="G637" s="248"/>
      <c r="H637" s="248"/>
      <c r="I637" s="248"/>
      <c r="J637" s="248"/>
      <c r="K637" s="49"/>
      <c r="L637" s="49"/>
      <c r="M637" s="49"/>
      <c r="N637" s="49"/>
      <c r="O637" s="49"/>
      <c r="P637" s="49"/>
      <c r="Q637" s="49"/>
      <c r="R637" s="49"/>
    </row>
    <row r="638" spans="2:18">
      <c r="B638" s="49"/>
      <c r="C638" s="248"/>
      <c r="D638" s="248"/>
      <c r="E638" s="248"/>
      <c r="F638" s="248"/>
      <c r="G638" s="248"/>
      <c r="H638" s="248"/>
      <c r="I638" s="248"/>
      <c r="J638" s="248"/>
      <c r="K638" s="49"/>
      <c r="L638" s="49"/>
      <c r="M638" s="49"/>
      <c r="N638" s="49"/>
      <c r="O638" s="49"/>
      <c r="P638" s="49"/>
      <c r="Q638" s="49"/>
      <c r="R638" s="49"/>
    </row>
    <row r="639" spans="2:18">
      <c r="B639" s="49"/>
      <c r="C639" s="248"/>
      <c r="D639" s="248"/>
      <c r="E639" s="248"/>
      <c r="F639" s="248"/>
      <c r="G639" s="248"/>
      <c r="H639" s="248"/>
      <c r="I639" s="248"/>
      <c r="J639" s="248"/>
      <c r="K639" s="49"/>
      <c r="L639" s="49"/>
      <c r="M639" s="49"/>
      <c r="N639" s="49"/>
      <c r="O639" s="49"/>
      <c r="P639" s="49"/>
      <c r="Q639" s="49"/>
      <c r="R639" s="49"/>
    </row>
    <row r="640" spans="2:18">
      <c r="B640" s="49"/>
      <c r="C640" s="248"/>
      <c r="D640" s="248"/>
      <c r="E640" s="248"/>
      <c r="F640" s="248"/>
      <c r="G640" s="248"/>
      <c r="H640" s="248"/>
      <c r="I640" s="248"/>
      <c r="J640" s="248"/>
      <c r="K640" s="49"/>
      <c r="L640" s="49"/>
      <c r="M640" s="49"/>
      <c r="N640" s="49"/>
      <c r="O640" s="49"/>
      <c r="P640" s="49"/>
      <c r="Q640" s="49"/>
      <c r="R640" s="49"/>
    </row>
    <row r="641" spans="2:18">
      <c r="B641" s="49"/>
      <c r="C641" s="248"/>
      <c r="D641" s="248"/>
      <c r="E641" s="248"/>
      <c r="F641" s="248"/>
      <c r="G641" s="248"/>
      <c r="H641" s="248"/>
      <c r="I641" s="248"/>
      <c r="J641" s="248"/>
      <c r="K641" s="49"/>
      <c r="L641" s="49"/>
      <c r="M641" s="49"/>
      <c r="N641" s="49"/>
      <c r="O641" s="49"/>
      <c r="P641" s="49"/>
      <c r="Q641" s="49"/>
      <c r="R641" s="49"/>
    </row>
    <row r="642" spans="2:18">
      <c r="B642" s="49"/>
      <c r="C642" s="248"/>
      <c r="D642" s="248"/>
      <c r="E642" s="248"/>
      <c r="F642" s="248"/>
      <c r="G642" s="248"/>
      <c r="H642" s="248"/>
      <c r="I642" s="248"/>
      <c r="J642" s="248"/>
      <c r="K642" s="49"/>
      <c r="L642" s="49"/>
      <c r="M642" s="49"/>
      <c r="N642" s="49"/>
      <c r="O642" s="49"/>
      <c r="P642" s="49"/>
      <c r="Q642" s="49"/>
      <c r="R642" s="49"/>
    </row>
    <row r="643" spans="2:18">
      <c r="B643" s="49"/>
      <c r="C643" s="248"/>
      <c r="D643" s="248"/>
      <c r="E643" s="248"/>
      <c r="F643" s="248"/>
      <c r="G643" s="248"/>
      <c r="H643" s="248"/>
      <c r="I643" s="248"/>
      <c r="J643" s="248"/>
      <c r="K643" s="49"/>
      <c r="L643" s="49"/>
      <c r="M643" s="49"/>
      <c r="N643" s="49"/>
      <c r="O643" s="49"/>
      <c r="P643" s="49"/>
      <c r="Q643" s="49"/>
      <c r="R643" s="49"/>
    </row>
    <row r="644" spans="2:18">
      <c r="B644" s="49"/>
      <c r="C644" s="248"/>
      <c r="D644" s="248"/>
      <c r="E644" s="248"/>
      <c r="F644" s="248"/>
      <c r="G644" s="248"/>
      <c r="H644" s="248"/>
      <c r="I644" s="248"/>
      <c r="J644" s="248"/>
      <c r="K644" s="49"/>
      <c r="L644" s="49"/>
      <c r="M644" s="49"/>
      <c r="N644" s="49"/>
      <c r="O644" s="49"/>
      <c r="P644" s="49"/>
      <c r="Q644" s="49"/>
      <c r="R644" s="49"/>
    </row>
    <row r="645" spans="2:18">
      <c r="B645" s="49"/>
      <c r="C645" s="248"/>
      <c r="D645" s="248"/>
      <c r="E645" s="248"/>
      <c r="F645" s="248"/>
      <c r="G645" s="248"/>
      <c r="H645" s="248"/>
      <c r="I645" s="248"/>
      <c r="J645" s="248"/>
      <c r="K645" s="49"/>
      <c r="L645" s="49"/>
      <c r="M645" s="49"/>
      <c r="N645" s="49"/>
      <c r="O645" s="49"/>
      <c r="P645" s="49"/>
      <c r="Q645" s="49"/>
      <c r="R645" s="49"/>
    </row>
    <row r="646" spans="2:18">
      <c r="B646" s="49"/>
      <c r="C646" s="248"/>
      <c r="D646" s="248"/>
      <c r="E646" s="248"/>
      <c r="F646" s="248"/>
      <c r="G646" s="248"/>
      <c r="H646" s="248"/>
      <c r="I646" s="248"/>
      <c r="J646" s="248"/>
      <c r="K646" s="49"/>
      <c r="L646" s="49"/>
      <c r="M646" s="49"/>
      <c r="N646" s="49"/>
      <c r="O646" s="49"/>
      <c r="P646" s="49"/>
      <c r="Q646" s="49"/>
      <c r="R646" s="49"/>
    </row>
    <row r="647" spans="2:18">
      <c r="B647" s="49"/>
      <c r="C647" s="248"/>
      <c r="D647" s="248"/>
      <c r="E647" s="248"/>
      <c r="F647" s="248"/>
      <c r="G647" s="248"/>
      <c r="H647" s="248"/>
      <c r="I647" s="248"/>
      <c r="J647" s="248"/>
      <c r="K647" s="49"/>
      <c r="L647" s="49"/>
      <c r="M647" s="49"/>
      <c r="N647" s="49"/>
      <c r="O647" s="49"/>
      <c r="P647" s="49"/>
      <c r="Q647" s="49"/>
      <c r="R647" s="49"/>
    </row>
    <row r="648" spans="2:18">
      <c r="B648" s="49"/>
      <c r="C648" s="248"/>
      <c r="D648" s="248"/>
      <c r="E648" s="248"/>
      <c r="F648" s="248"/>
      <c r="G648" s="248"/>
      <c r="H648" s="248"/>
      <c r="I648" s="248"/>
      <c r="J648" s="248"/>
      <c r="K648" s="49"/>
      <c r="L648" s="49"/>
      <c r="M648" s="49"/>
      <c r="N648" s="49"/>
      <c r="O648" s="49"/>
      <c r="P648" s="49"/>
      <c r="Q648" s="49"/>
      <c r="R648" s="49"/>
    </row>
    <row r="649" spans="2:18">
      <c r="B649" s="49"/>
      <c r="C649" s="248"/>
      <c r="D649" s="248"/>
      <c r="E649" s="248"/>
      <c r="F649" s="248"/>
      <c r="G649" s="248"/>
      <c r="H649" s="248"/>
      <c r="I649" s="248"/>
      <c r="J649" s="248"/>
      <c r="K649" s="49"/>
      <c r="L649" s="49"/>
      <c r="M649" s="49"/>
      <c r="N649" s="49"/>
      <c r="O649" s="49"/>
      <c r="P649" s="49"/>
      <c r="Q649" s="49"/>
      <c r="R649" s="49"/>
    </row>
    <row r="650" spans="2:18">
      <c r="B650" s="49"/>
      <c r="C650" s="248"/>
      <c r="D650" s="248"/>
      <c r="E650" s="248"/>
      <c r="F650" s="248"/>
      <c r="G650" s="248"/>
      <c r="H650" s="248"/>
      <c r="I650" s="248"/>
      <c r="J650" s="248"/>
      <c r="K650" s="49"/>
      <c r="L650" s="49"/>
      <c r="M650" s="49"/>
      <c r="N650" s="49"/>
      <c r="O650" s="49"/>
      <c r="P650" s="49"/>
      <c r="Q650" s="49"/>
      <c r="R650" s="49"/>
    </row>
    <row r="651" spans="2:18">
      <c r="B651" s="49"/>
      <c r="C651" s="248"/>
      <c r="D651" s="248"/>
      <c r="E651" s="248"/>
      <c r="F651" s="248"/>
      <c r="G651" s="248"/>
      <c r="H651" s="248"/>
      <c r="I651" s="248"/>
      <c r="J651" s="248"/>
      <c r="K651" s="49"/>
      <c r="L651" s="49"/>
      <c r="M651" s="49"/>
      <c r="N651" s="49"/>
      <c r="O651" s="49"/>
      <c r="P651" s="49"/>
      <c r="Q651" s="49"/>
      <c r="R651" s="49"/>
    </row>
    <row r="652" spans="2:18">
      <c r="B652" s="49"/>
      <c r="C652" s="248"/>
      <c r="D652" s="248"/>
      <c r="E652" s="248"/>
      <c r="F652" s="248"/>
      <c r="G652" s="248"/>
      <c r="H652" s="248"/>
      <c r="I652" s="248"/>
      <c r="J652" s="248"/>
      <c r="K652" s="49"/>
      <c r="L652" s="49"/>
      <c r="M652" s="49"/>
      <c r="N652" s="49"/>
      <c r="O652" s="49"/>
      <c r="P652" s="49"/>
      <c r="Q652" s="49"/>
      <c r="R652" s="49"/>
    </row>
    <row r="653" spans="2:18">
      <c r="B653" s="49"/>
      <c r="C653" s="248"/>
      <c r="D653" s="248"/>
      <c r="E653" s="248"/>
      <c r="F653" s="248"/>
      <c r="G653" s="248"/>
      <c r="H653" s="248"/>
      <c r="I653" s="248"/>
      <c r="J653" s="248"/>
      <c r="K653" s="49"/>
      <c r="L653" s="49"/>
      <c r="M653" s="49"/>
      <c r="N653" s="49"/>
      <c r="O653" s="49"/>
      <c r="P653" s="49"/>
      <c r="Q653" s="49"/>
      <c r="R653" s="49"/>
    </row>
    <row r="654" spans="2:18">
      <c r="B654" s="49"/>
      <c r="C654" s="248"/>
      <c r="D654" s="248"/>
      <c r="E654" s="248"/>
      <c r="F654" s="248"/>
      <c r="G654" s="248"/>
      <c r="H654" s="248"/>
      <c r="I654" s="248"/>
      <c r="J654" s="248"/>
      <c r="K654" s="49"/>
      <c r="L654" s="49"/>
      <c r="M654" s="49"/>
      <c r="N654" s="49"/>
      <c r="O654" s="49"/>
      <c r="P654" s="49"/>
      <c r="Q654" s="49"/>
      <c r="R654" s="49"/>
    </row>
    <row r="655" spans="2:18">
      <c r="B655" s="49"/>
      <c r="C655" s="248"/>
      <c r="D655" s="248"/>
      <c r="E655" s="248"/>
      <c r="F655" s="248"/>
      <c r="G655" s="248"/>
      <c r="H655" s="248"/>
      <c r="I655" s="248"/>
      <c r="J655" s="248"/>
      <c r="K655" s="49"/>
      <c r="L655" s="49"/>
      <c r="M655" s="49"/>
      <c r="N655" s="49"/>
      <c r="O655" s="49"/>
      <c r="P655" s="49"/>
      <c r="Q655" s="49"/>
      <c r="R655" s="49"/>
    </row>
    <row r="656" spans="2:18">
      <c r="B656" s="49"/>
      <c r="C656" s="248"/>
      <c r="D656" s="248"/>
      <c r="E656" s="248"/>
      <c r="F656" s="248"/>
      <c r="G656" s="248"/>
      <c r="H656" s="248"/>
      <c r="I656" s="248"/>
      <c r="J656" s="248"/>
      <c r="K656" s="49"/>
      <c r="L656" s="49"/>
      <c r="M656" s="49"/>
      <c r="N656" s="49"/>
      <c r="O656" s="49"/>
      <c r="P656" s="49"/>
      <c r="Q656" s="49"/>
      <c r="R656" s="49"/>
    </row>
    <row r="657" spans="2:18">
      <c r="B657" s="49"/>
      <c r="C657" s="248"/>
      <c r="D657" s="248"/>
      <c r="E657" s="248"/>
      <c r="F657" s="248"/>
      <c r="G657" s="248"/>
      <c r="H657" s="248"/>
      <c r="I657" s="248"/>
      <c r="J657" s="248"/>
      <c r="K657" s="49"/>
      <c r="L657" s="49"/>
      <c r="M657" s="49"/>
      <c r="N657" s="49"/>
      <c r="O657" s="49"/>
      <c r="P657" s="49"/>
      <c r="Q657" s="49"/>
      <c r="R657" s="49"/>
    </row>
    <row r="658" spans="2:18">
      <c r="B658" s="49"/>
      <c r="C658" s="248"/>
      <c r="D658" s="248"/>
      <c r="E658" s="248"/>
      <c r="F658" s="248"/>
      <c r="G658" s="248"/>
      <c r="H658" s="248"/>
      <c r="I658" s="248"/>
      <c r="J658" s="248"/>
      <c r="K658" s="49"/>
      <c r="L658" s="49"/>
      <c r="M658" s="49"/>
      <c r="N658" s="49"/>
      <c r="O658" s="49"/>
      <c r="P658" s="49"/>
      <c r="Q658" s="49"/>
      <c r="R658" s="49"/>
    </row>
    <row r="659" spans="2:18">
      <c r="B659" s="49"/>
      <c r="C659" s="248"/>
      <c r="D659" s="248"/>
      <c r="E659" s="248"/>
      <c r="F659" s="248"/>
      <c r="G659" s="248"/>
      <c r="H659" s="248"/>
      <c r="I659" s="248"/>
      <c r="J659" s="248"/>
      <c r="K659" s="49"/>
      <c r="L659" s="49"/>
      <c r="M659" s="49"/>
      <c r="N659" s="49"/>
      <c r="O659" s="49"/>
      <c r="P659" s="49"/>
      <c r="Q659" s="49"/>
      <c r="R659" s="49"/>
    </row>
    <row r="660" spans="2:18">
      <c r="B660" s="49"/>
      <c r="C660" s="248"/>
      <c r="D660" s="248"/>
      <c r="E660" s="248"/>
      <c r="F660" s="248"/>
      <c r="G660" s="248"/>
      <c r="H660" s="248"/>
      <c r="I660" s="248"/>
      <c r="J660" s="248"/>
      <c r="K660" s="49"/>
      <c r="L660" s="49"/>
      <c r="M660" s="49"/>
      <c r="N660" s="49"/>
      <c r="O660" s="49"/>
      <c r="P660" s="49"/>
      <c r="Q660" s="49"/>
      <c r="R660" s="49"/>
    </row>
    <row r="661" spans="2:18">
      <c r="B661" s="49"/>
      <c r="C661" s="248"/>
      <c r="D661" s="248"/>
      <c r="E661" s="248"/>
      <c r="F661" s="248"/>
      <c r="G661" s="248"/>
      <c r="H661" s="248"/>
      <c r="I661" s="248"/>
      <c r="J661" s="248"/>
      <c r="K661" s="49"/>
      <c r="L661" s="49"/>
      <c r="M661" s="49"/>
      <c r="N661" s="49"/>
      <c r="O661" s="49"/>
      <c r="P661" s="49"/>
      <c r="Q661" s="49"/>
      <c r="R661" s="49"/>
    </row>
    <row r="662" spans="2:18">
      <c r="B662" s="49"/>
      <c r="C662" s="248"/>
      <c r="D662" s="248"/>
      <c r="E662" s="248"/>
      <c r="F662" s="248"/>
      <c r="G662" s="248"/>
      <c r="H662" s="248"/>
      <c r="I662" s="248"/>
      <c r="J662" s="248"/>
      <c r="K662" s="49"/>
      <c r="L662" s="49"/>
      <c r="M662" s="49"/>
      <c r="N662" s="49"/>
      <c r="O662" s="49"/>
      <c r="P662" s="49"/>
      <c r="Q662" s="49"/>
      <c r="R662" s="49"/>
    </row>
    <row r="663" spans="2:18">
      <c r="B663" s="49"/>
      <c r="C663" s="248"/>
      <c r="D663" s="248"/>
      <c r="E663" s="248"/>
      <c r="F663" s="248"/>
      <c r="G663" s="248"/>
      <c r="H663" s="248"/>
      <c r="I663" s="248"/>
      <c r="J663" s="248"/>
      <c r="K663" s="49"/>
      <c r="L663" s="49"/>
      <c r="M663" s="49"/>
      <c r="N663" s="49"/>
      <c r="O663" s="49"/>
      <c r="P663" s="49"/>
      <c r="Q663" s="49"/>
      <c r="R663" s="49"/>
    </row>
    <row r="664" spans="2:18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</row>
    <row r="665" spans="2:18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</row>
    <row r="666" spans="2:18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</row>
    <row r="667" spans="2:18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</row>
    <row r="668" spans="2:18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</row>
    <row r="669" spans="2:18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</row>
    <row r="670" spans="2:18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</row>
    <row r="671" spans="2:18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</row>
    <row r="672" spans="2:18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</row>
    <row r="673" spans="2:18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</row>
    <row r="674" spans="2:18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</row>
    <row r="675" spans="2:18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</row>
    <row r="676" spans="2:18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</row>
    <row r="677" spans="2:18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</row>
    <row r="678" spans="2:18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</row>
    <row r="679" spans="2:18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</row>
    <row r="680" spans="2:18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</row>
    <row r="681" spans="2:18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</row>
    <row r="682" spans="2:18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</row>
    <row r="683" spans="2:18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</row>
    <row r="684" spans="2:18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</row>
    <row r="685" spans="2:18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</row>
    <row r="686" spans="2:18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</row>
    <row r="687" spans="2:18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</row>
    <row r="688" spans="2:18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</row>
    <row r="689" spans="2:18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</row>
    <row r="690" spans="2:18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</row>
    <row r="691" spans="2:18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</row>
    <row r="692" spans="2:18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</row>
    <row r="693" spans="2:18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</row>
    <row r="694" spans="2:18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</row>
    <row r="695" spans="2:18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</row>
    <row r="696" spans="2:18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</row>
    <row r="697" spans="2:18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</row>
    <row r="698" spans="2:18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</row>
    <row r="699" spans="2:18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</row>
    <row r="700" spans="2:18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</row>
    <row r="701" spans="2:18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</row>
    <row r="702" spans="2:18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</row>
    <row r="703" spans="2:18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</row>
    <row r="704" spans="2:18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</row>
    <row r="705" spans="2:18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</row>
    <row r="706" spans="2:18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</row>
    <row r="707" spans="2:18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</row>
    <row r="708" spans="2:18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</row>
    <row r="709" spans="2:18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</row>
    <row r="710" spans="2:18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</row>
    <row r="711" spans="2:18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</row>
    <row r="712" spans="2:18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</row>
    <row r="713" spans="2:18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</row>
    <row r="714" spans="2:18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</row>
    <row r="715" spans="2:18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</row>
    <row r="716" spans="2:18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</row>
    <row r="717" spans="2:18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</row>
    <row r="718" spans="2:18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</row>
    <row r="719" spans="2:18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</row>
    <row r="720" spans="2:18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</row>
    <row r="721" spans="2:18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</row>
    <row r="722" spans="2:18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</row>
    <row r="723" spans="2:18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</row>
    <row r="724" spans="2:18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</row>
    <row r="725" spans="2:18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</row>
    <row r="726" spans="2:18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</row>
    <row r="727" spans="2:18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</row>
    <row r="728" spans="2:18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</row>
    <row r="729" spans="2:18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</row>
    <row r="730" spans="2:18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</row>
    <row r="731" spans="2:18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</row>
    <row r="732" spans="2:18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</row>
    <row r="733" spans="2:18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</row>
    <row r="734" spans="2:18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</row>
    <row r="735" spans="2:18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</row>
    <row r="736" spans="2:18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</row>
    <row r="737" spans="2:18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</row>
    <row r="738" spans="2:18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</row>
    <row r="739" spans="2:18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</row>
    <row r="740" spans="2:18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</row>
    <row r="741" spans="2:18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</row>
    <row r="742" spans="2:18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</row>
    <row r="743" spans="2:18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</row>
    <row r="744" spans="2:18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</row>
    <row r="745" spans="2:18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</row>
    <row r="746" spans="2:18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</row>
    <row r="747" spans="2:18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</row>
    <row r="748" spans="2:18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</row>
    <row r="749" spans="2:18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</row>
    <row r="750" spans="2:18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</row>
    <row r="751" spans="2:18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</row>
    <row r="752" spans="2:18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</row>
    <row r="753" spans="2:18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</row>
    <row r="754" spans="2:18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</row>
    <row r="755" spans="2:18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</row>
    <row r="756" spans="2:18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</row>
    <row r="757" spans="2:18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</row>
    <row r="758" spans="2:18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</row>
    <row r="759" spans="2:18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</row>
    <row r="760" spans="2:18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</row>
    <row r="761" spans="2:18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</row>
    <row r="762" spans="2:18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</row>
    <row r="763" spans="2:18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</row>
    <row r="764" spans="2:18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</row>
    <row r="765" spans="2:18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</row>
    <row r="766" spans="2:18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</row>
    <row r="767" spans="2:18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</row>
    <row r="768" spans="2:18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</row>
    <row r="769" spans="2:18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</row>
    <row r="770" spans="2:18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</row>
    <row r="771" spans="2:18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</row>
    <row r="772" spans="2:18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</row>
    <row r="773" spans="2:18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</row>
    <row r="774" spans="2:18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</row>
    <row r="775" spans="2:18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</row>
    <row r="776" spans="2:18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</row>
    <row r="777" spans="2:18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</row>
    <row r="778" spans="2:18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</row>
    <row r="779" spans="2:18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</row>
    <row r="780" spans="2:18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</row>
    <row r="781" spans="2:18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</row>
    <row r="782" spans="2:18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</row>
    <row r="783" spans="2:18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</row>
    <row r="784" spans="2:18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</row>
    <row r="785" spans="2:18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</row>
    <row r="786" spans="2:18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</row>
    <row r="787" spans="2:18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</row>
    <row r="788" spans="2:18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</row>
    <row r="789" spans="2:18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</row>
    <row r="790" spans="2:18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</row>
    <row r="791" spans="2:18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</row>
    <row r="792" spans="2:18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</row>
    <row r="793" spans="2:18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</row>
    <row r="794" spans="2:18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</row>
    <row r="795" spans="2:18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</row>
    <row r="796" spans="2:18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</row>
    <row r="797" spans="2:18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</row>
    <row r="798" spans="2:18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</row>
    <row r="799" spans="2:18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</row>
    <row r="800" spans="2:18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</row>
    <row r="801" spans="2:18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</row>
    <row r="802" spans="2:18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</row>
    <row r="803" spans="2:18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</row>
    <row r="804" spans="2:18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</row>
    <row r="805" spans="2:18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</row>
    <row r="806" spans="2:18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</row>
    <row r="807" spans="2:18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</row>
    <row r="808" spans="2:18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</row>
    <row r="809" spans="2:18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</row>
    <row r="810" spans="2:18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</row>
    <row r="811" spans="2:18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</row>
    <row r="812" spans="2:18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</row>
    <row r="813" spans="2:18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</row>
    <row r="814" spans="2:18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</row>
    <row r="815" spans="2:18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</row>
    <row r="816" spans="2:18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</row>
    <row r="817" spans="2:18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</row>
    <row r="818" spans="2:18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</row>
    <row r="819" spans="2:18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</row>
    <row r="820" spans="2:18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</row>
    <row r="821" spans="2:18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</row>
    <row r="822" spans="2:18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</row>
    <row r="823" spans="2:18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</row>
    <row r="824" spans="2:18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</row>
    <row r="825" spans="2:18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</row>
    <row r="826" spans="2:18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</row>
    <row r="827" spans="2:18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</row>
    <row r="828" spans="2:18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</row>
    <row r="829" spans="2:18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</row>
    <row r="830" spans="2:18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</row>
    <row r="831" spans="2:18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</row>
    <row r="832" spans="2:18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</row>
    <row r="833" spans="2:18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</row>
    <row r="834" spans="2:18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</row>
    <row r="835" spans="2:18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</row>
    <row r="836" spans="2:18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</row>
    <row r="837" spans="2:18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</row>
    <row r="838" spans="2:18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</row>
    <row r="839" spans="2:18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</row>
    <row r="840" spans="2:18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</row>
    <row r="841" spans="2:18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</row>
    <row r="842" spans="2:18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</row>
    <row r="843" spans="2:18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</row>
    <row r="844" spans="2:18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</row>
    <row r="845" spans="2:18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</row>
    <row r="846" spans="2:18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</row>
    <row r="847" spans="2:18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</row>
    <row r="848" spans="2:18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</row>
    <row r="849" spans="2:18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</row>
    <row r="850" spans="2:18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</row>
    <row r="851" spans="2:18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</row>
    <row r="852" spans="2:18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</row>
    <row r="853" spans="2:18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</row>
    <row r="854" spans="2:18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</row>
    <row r="855" spans="2:18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</row>
    <row r="856" spans="2:18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</row>
    <row r="857" spans="2:18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</row>
    <row r="858" spans="2:18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</row>
    <row r="859" spans="2:18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</row>
    <row r="860" spans="2:18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</row>
    <row r="861" spans="2:18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</row>
    <row r="862" spans="2:18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</row>
    <row r="863" spans="2:18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</row>
    <row r="864" spans="2:18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</row>
    <row r="865" spans="2:18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</row>
    <row r="866" spans="2:18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</row>
    <row r="867" spans="2:18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</row>
    <row r="868" spans="2:18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</row>
    <row r="869" spans="2:18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</row>
    <row r="870" spans="2:18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</row>
    <row r="871" spans="2:18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</row>
    <row r="872" spans="2:18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</row>
    <row r="873" spans="2:18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</row>
    <row r="874" spans="2:18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</row>
    <row r="875" spans="2:18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</row>
    <row r="876" spans="2:18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</row>
    <row r="877" spans="2:18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</row>
    <row r="878" spans="2:18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</row>
    <row r="879" spans="2:18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</row>
    <row r="880" spans="2:18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</row>
    <row r="881" spans="2:18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</row>
    <row r="882" spans="2:18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</row>
    <row r="883" spans="2:18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</row>
    <row r="884" spans="2:18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</row>
    <row r="885" spans="2:18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</row>
    <row r="886" spans="2:18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</row>
    <row r="887" spans="2:18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</row>
    <row r="888" spans="2:18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</row>
    <row r="889" spans="2:18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</row>
    <row r="890" spans="2:18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</row>
    <row r="891" spans="2:18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</row>
    <row r="892" spans="2:18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</row>
    <row r="893" spans="2:18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</row>
  </sheetData>
  <sortState xmlns:xlrd2="http://schemas.microsoft.com/office/spreadsheetml/2017/richdata2" ref="B15:I608">
    <sortCondition ref="B17"/>
  </sortState>
  <pageMargins left="0.75" right="0.75" top="1" bottom="1" header="0.5" footer="0.5"/>
  <pageSetup scale="36" orientation="portrait" r:id="rId1"/>
  <headerFooter alignWithMargins="0"/>
  <ignoredErrors>
    <ignoredError sqref="E15:E608" numberStoredAsText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6002-8656-47CC-A7E7-4F59E0253944}">
  <sheetPr codeName="Sheet52"/>
  <dimension ref="A1:AJ892"/>
  <sheetViews>
    <sheetView showGridLines="0" zoomScale="130" zoomScaleNormal="130" zoomScaleSheetLayoutView="130" workbookViewId="0"/>
  </sheetViews>
  <sheetFormatPr baseColWidth="10" defaultColWidth="7.5" defaultRowHeight="15"/>
  <cols>
    <col min="1" max="1" width="2.33203125" customWidth="1"/>
    <col min="2" max="2" width="20.5" customWidth="1"/>
    <col min="3" max="7" width="15.5" customWidth="1"/>
    <col min="8" max="10" width="12.5" customWidth="1"/>
    <col min="12" max="12" width="14.5" bestFit="1" customWidth="1"/>
    <col min="13" max="16" width="10.5" bestFit="1" customWidth="1"/>
    <col min="17" max="19" width="10.6640625" bestFit="1" customWidth="1"/>
    <col min="20" max="20" width="14.5" bestFit="1" customWidth="1"/>
    <col min="21" max="21" width="19.5" bestFit="1" customWidth="1"/>
    <col min="22" max="22" width="19.1640625" bestFit="1" customWidth="1"/>
  </cols>
  <sheetData>
    <row r="1" spans="1:36" s="78" customForma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</row>
    <row r="2" spans="1:36" s="78" customFormat="1" ht="18">
      <c r="A2" s="77"/>
      <c r="B2" s="84" t="s">
        <v>1384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</row>
    <row r="3" spans="1:36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</row>
    <row r="4" spans="1:36">
      <c r="A4" s="49"/>
      <c r="B4" s="60" t="s">
        <v>143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</row>
    <row r="5" spans="1:36" ht="16" thickBot="1">
      <c r="A5" s="49"/>
      <c r="B5" s="60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</row>
    <row r="6" spans="1:36" ht="16" thickBot="1">
      <c r="A6" s="49"/>
      <c r="B6" s="131" t="s">
        <v>1348</v>
      </c>
      <c r="C6" s="105" t="s">
        <v>1349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</row>
    <row r="7" spans="1:36">
      <c r="A7" s="49"/>
      <c r="B7" s="135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</row>
    <row r="8" spans="1:36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</row>
    <row r="9" spans="1:36">
      <c r="A9" s="49"/>
      <c r="B9" s="49" t="s">
        <v>1385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</row>
    <row r="10" spans="1:36">
      <c r="A10" s="49"/>
      <c r="B10" s="49" t="s">
        <v>1386</v>
      </c>
      <c r="C10" s="49"/>
      <c r="D10" s="49"/>
      <c r="E10" s="49"/>
      <c r="F10" s="49"/>
      <c r="G10" s="140"/>
      <c r="H10" s="49"/>
      <c r="I10" s="49"/>
      <c r="J10" s="49"/>
      <c r="K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</row>
    <row r="11" spans="1:36">
      <c r="A11" s="49"/>
      <c r="B11" s="49"/>
      <c r="C11" s="49"/>
      <c r="D11" s="49"/>
      <c r="E11" s="49"/>
      <c r="F11" s="49"/>
      <c r="G11" s="168"/>
      <c r="H11" s="49"/>
      <c r="I11" s="49"/>
      <c r="J11" s="49"/>
      <c r="K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</row>
    <row r="12" spans="1:36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</row>
    <row r="13" spans="1:36" ht="14.5" customHeight="1">
      <c r="A13" s="49"/>
      <c r="B13" s="249" t="s">
        <v>373</v>
      </c>
      <c r="C13" s="250" t="s">
        <v>369</v>
      </c>
      <c r="D13" s="250" t="s">
        <v>1350</v>
      </c>
      <c r="E13" s="250" t="s">
        <v>1351</v>
      </c>
      <c r="F13" s="250" t="s">
        <v>195</v>
      </c>
      <c r="G13" s="250" t="s">
        <v>1352</v>
      </c>
      <c r="H13" s="251" t="s">
        <v>192</v>
      </c>
      <c r="I13" s="251" t="s">
        <v>1378</v>
      </c>
      <c r="J13" s="251" t="s">
        <v>102</v>
      </c>
      <c r="K13" s="49"/>
      <c r="N13" s="49"/>
      <c r="O13" s="49"/>
      <c r="P13" s="49"/>
      <c r="Q13" s="49"/>
      <c r="W13" s="49"/>
      <c r="X13" s="49"/>
      <c r="Y13" s="49"/>
    </row>
    <row r="14" spans="1:36" ht="14.5" customHeight="1">
      <c r="A14" s="167"/>
      <c r="B14" s="253">
        <v>42736</v>
      </c>
      <c r="C14" s="248" t="s">
        <v>370</v>
      </c>
      <c r="D14" s="248" t="s">
        <v>1353</v>
      </c>
      <c r="E14" s="248" t="s">
        <v>1354</v>
      </c>
      <c r="F14" s="248" t="s">
        <v>1355</v>
      </c>
      <c r="G14" s="248" t="s">
        <v>1356</v>
      </c>
      <c r="H14" s="248">
        <v>24</v>
      </c>
      <c r="I14" s="228">
        <v>32.26</v>
      </c>
      <c r="J14" s="228">
        <f>H14*I14</f>
        <v>774.24</v>
      </c>
      <c r="K14" s="49"/>
      <c r="N14" s="49"/>
      <c r="O14" s="49"/>
      <c r="P14" s="49"/>
      <c r="Q14" s="49"/>
      <c r="W14" s="49"/>
      <c r="X14" s="49"/>
      <c r="Y14" s="49"/>
    </row>
    <row r="15" spans="1:36" ht="14.5" customHeight="1">
      <c r="A15" s="49"/>
      <c r="B15" s="253">
        <v>42736</v>
      </c>
      <c r="C15" s="248" t="s">
        <v>370</v>
      </c>
      <c r="D15" s="248" t="s">
        <v>1353</v>
      </c>
      <c r="E15" s="248" t="s">
        <v>1357</v>
      </c>
      <c r="F15" s="248" t="s">
        <v>264</v>
      </c>
      <c r="G15" s="248" t="s">
        <v>1358</v>
      </c>
      <c r="H15" s="248">
        <v>40</v>
      </c>
      <c r="I15" s="228">
        <v>74.8</v>
      </c>
      <c r="J15" s="228">
        <f t="shared" ref="J15:J78" si="0">H15*I15</f>
        <v>2992</v>
      </c>
      <c r="K15" s="49"/>
      <c r="L15" s="49"/>
      <c r="M15" s="49"/>
      <c r="N15" s="49"/>
      <c r="O15" s="49"/>
      <c r="P15" s="49"/>
      <c r="Q15" s="49"/>
      <c r="W15" s="49"/>
      <c r="X15" s="49"/>
      <c r="Y15" s="49"/>
    </row>
    <row r="16" spans="1:36" ht="14.5" customHeight="1">
      <c r="A16" s="49"/>
      <c r="B16" s="253">
        <v>42736</v>
      </c>
      <c r="C16" s="248" t="s">
        <v>372</v>
      </c>
      <c r="D16" s="248" t="s">
        <v>1366</v>
      </c>
      <c r="E16" s="248" t="s">
        <v>1367</v>
      </c>
      <c r="F16" s="248" t="s">
        <v>264</v>
      </c>
      <c r="G16" s="248" t="s">
        <v>1361</v>
      </c>
      <c r="H16" s="248">
        <v>70</v>
      </c>
      <c r="I16" s="228">
        <v>198.8</v>
      </c>
      <c r="J16" s="228">
        <f t="shared" si="0"/>
        <v>13916</v>
      </c>
      <c r="K16" s="49"/>
      <c r="L16" s="252" t="s">
        <v>1380</v>
      </c>
      <c r="M16" s="252" t="s">
        <v>195</v>
      </c>
      <c r="W16" s="49"/>
      <c r="X16" s="49"/>
      <c r="Y16" s="49"/>
    </row>
    <row r="17" spans="1:26" ht="14.5" customHeight="1">
      <c r="A17" s="49"/>
      <c r="B17" s="253">
        <v>42736</v>
      </c>
      <c r="C17" s="248" t="s">
        <v>370</v>
      </c>
      <c r="D17" s="248" t="s">
        <v>1359</v>
      </c>
      <c r="E17" s="248" t="s">
        <v>1360</v>
      </c>
      <c r="F17" s="248" t="s">
        <v>1355</v>
      </c>
      <c r="G17" s="248" t="s">
        <v>1356</v>
      </c>
      <c r="H17" s="248">
        <v>63</v>
      </c>
      <c r="I17" s="228">
        <v>105.84</v>
      </c>
      <c r="J17" s="228">
        <f t="shared" si="0"/>
        <v>6667.92</v>
      </c>
      <c r="K17" s="49"/>
      <c r="L17" s="252" t="s">
        <v>1382</v>
      </c>
      <c r="M17" t="s">
        <v>1364</v>
      </c>
      <c r="N17" t="s">
        <v>264</v>
      </c>
      <c r="O17" t="s">
        <v>1370</v>
      </c>
      <c r="P17" t="s">
        <v>1355</v>
      </c>
      <c r="Q17" t="s">
        <v>1379</v>
      </c>
      <c r="W17" s="49"/>
      <c r="X17" s="49"/>
      <c r="Y17" s="49"/>
    </row>
    <row r="18" spans="1:26" ht="14.5" customHeight="1">
      <c r="A18" s="49"/>
      <c r="B18" s="253">
        <v>42737</v>
      </c>
      <c r="C18" s="248" t="s">
        <v>370</v>
      </c>
      <c r="D18" s="248" t="s">
        <v>1359</v>
      </c>
      <c r="E18" s="248" t="s">
        <v>1360</v>
      </c>
      <c r="F18" s="248" t="s">
        <v>264</v>
      </c>
      <c r="G18" s="248" t="s">
        <v>1361</v>
      </c>
      <c r="H18" s="248">
        <v>249</v>
      </c>
      <c r="I18" s="228">
        <v>707.16</v>
      </c>
      <c r="J18" s="228">
        <f t="shared" si="0"/>
        <v>176082.84</v>
      </c>
      <c r="K18" s="49"/>
      <c r="L18" t="s">
        <v>1215</v>
      </c>
      <c r="M18" s="254">
        <v>289660.53999999998</v>
      </c>
      <c r="N18" s="254">
        <v>855680.62000000046</v>
      </c>
      <c r="O18" s="254">
        <v>165863.26000000004</v>
      </c>
      <c r="P18" s="254">
        <v>33336.46</v>
      </c>
      <c r="Q18" s="254">
        <v>1344540.8800000004</v>
      </c>
      <c r="W18" s="49"/>
      <c r="X18" s="49"/>
      <c r="Y18" s="49"/>
      <c r="Z18" s="49"/>
    </row>
    <row r="19" spans="1:26" ht="14.5" customHeight="1">
      <c r="A19" s="49"/>
      <c r="B19" s="253">
        <v>42737</v>
      </c>
      <c r="C19" s="248" t="s">
        <v>370</v>
      </c>
      <c r="D19" s="248" t="s">
        <v>1362</v>
      </c>
      <c r="E19" s="248" t="s">
        <v>1363</v>
      </c>
      <c r="F19" s="248" t="s">
        <v>1364</v>
      </c>
      <c r="G19" s="248" t="s">
        <v>1365</v>
      </c>
      <c r="H19" s="248">
        <v>66</v>
      </c>
      <c r="I19" s="228">
        <v>116.82</v>
      </c>
      <c r="J19" s="228">
        <f t="shared" si="0"/>
        <v>7710.12</v>
      </c>
      <c r="K19" s="49"/>
      <c r="L19" t="s">
        <v>1216</v>
      </c>
      <c r="M19" s="254">
        <v>572699.74</v>
      </c>
      <c r="N19" s="254">
        <v>875352.28</v>
      </c>
      <c r="O19" s="254">
        <v>100620.00000000001</v>
      </c>
      <c r="P19" s="254">
        <v>105979.44</v>
      </c>
      <c r="Q19" s="254">
        <v>1654651.46</v>
      </c>
      <c r="W19" s="49"/>
      <c r="X19" s="49"/>
      <c r="Y19" s="49"/>
      <c r="Z19" s="49"/>
    </row>
    <row r="20" spans="1:26" ht="14.5" customHeight="1">
      <c r="A20" s="49"/>
      <c r="B20" s="253">
        <v>42737</v>
      </c>
      <c r="C20" s="248" t="s">
        <v>372</v>
      </c>
      <c r="D20" s="248" t="s">
        <v>1366</v>
      </c>
      <c r="E20" s="248" t="s">
        <v>1367</v>
      </c>
      <c r="F20" s="248" t="s">
        <v>264</v>
      </c>
      <c r="G20" s="248" t="s">
        <v>1373</v>
      </c>
      <c r="H20" s="248">
        <v>43</v>
      </c>
      <c r="I20" s="228">
        <v>93.74</v>
      </c>
      <c r="J20" s="228">
        <f t="shared" si="0"/>
        <v>4030.8199999999997</v>
      </c>
      <c r="K20" s="49"/>
      <c r="L20" t="s">
        <v>1217</v>
      </c>
      <c r="M20" s="254">
        <v>747443.06999999948</v>
      </c>
      <c r="N20" s="254">
        <v>1372803.45</v>
      </c>
      <c r="O20" s="254">
        <v>63346.989999999991</v>
      </c>
      <c r="P20" s="254">
        <v>73622.219999999987</v>
      </c>
      <c r="Q20" s="254">
        <v>2257215.73</v>
      </c>
      <c r="W20" s="49"/>
      <c r="X20" s="49"/>
      <c r="Y20" s="49"/>
      <c r="Z20" s="49"/>
    </row>
    <row r="21" spans="1:26" ht="14.5" customHeight="1">
      <c r="A21" s="49"/>
      <c r="B21" s="253">
        <v>42737</v>
      </c>
      <c r="C21" s="248" t="s">
        <v>372</v>
      </c>
      <c r="D21" s="248" t="s">
        <v>1366</v>
      </c>
      <c r="E21" s="248" t="s">
        <v>1367</v>
      </c>
      <c r="F21" s="248" t="s">
        <v>1364</v>
      </c>
      <c r="G21" s="248" t="s">
        <v>1365</v>
      </c>
      <c r="H21" s="248">
        <v>48</v>
      </c>
      <c r="I21" s="228">
        <v>84.96</v>
      </c>
      <c r="J21" s="228">
        <f t="shared" si="0"/>
        <v>4078.08</v>
      </c>
      <c r="K21" s="49"/>
      <c r="L21" t="s">
        <v>1218</v>
      </c>
      <c r="M21" s="254">
        <v>350065.32999999996</v>
      </c>
      <c r="N21" s="254">
        <v>750690.92</v>
      </c>
      <c r="O21" s="254">
        <v>64144.480000000003</v>
      </c>
      <c r="P21" s="254">
        <v>40662.920000000006</v>
      </c>
      <c r="Q21" s="254">
        <v>1205563.6499999999</v>
      </c>
      <c r="W21" s="49"/>
      <c r="X21" s="49"/>
      <c r="Y21" s="49"/>
      <c r="Z21" s="49"/>
    </row>
    <row r="22" spans="1:26" ht="14.5" customHeight="1">
      <c r="A22" s="49"/>
      <c r="B22" s="253">
        <v>42738</v>
      </c>
      <c r="C22" s="248" t="s">
        <v>372</v>
      </c>
      <c r="D22" s="248" t="s">
        <v>1366</v>
      </c>
      <c r="E22" s="248" t="s">
        <v>1367</v>
      </c>
      <c r="F22" s="248" t="s">
        <v>1364</v>
      </c>
      <c r="G22" s="248" t="s">
        <v>1365</v>
      </c>
      <c r="H22" s="248">
        <v>20</v>
      </c>
      <c r="I22" s="228">
        <v>35.4</v>
      </c>
      <c r="J22" s="228">
        <f t="shared" si="0"/>
        <v>708</v>
      </c>
      <c r="K22" s="49"/>
      <c r="L22" t="s">
        <v>1219</v>
      </c>
      <c r="M22" s="254">
        <v>148948.41</v>
      </c>
      <c r="N22" s="254">
        <v>396925.45999999996</v>
      </c>
      <c r="O22" s="254">
        <v>24447.449999999997</v>
      </c>
      <c r="P22" s="254">
        <v>10279.92</v>
      </c>
      <c r="Q22" s="254">
        <v>580601.24</v>
      </c>
      <c r="W22" s="49"/>
      <c r="X22" s="49"/>
      <c r="Y22" s="49"/>
      <c r="Z22" s="49"/>
    </row>
    <row r="23" spans="1:26" ht="14.5" customHeight="1">
      <c r="A23" s="49"/>
      <c r="B23" s="253">
        <v>42738</v>
      </c>
      <c r="C23" s="248" t="s">
        <v>372</v>
      </c>
      <c r="D23" s="248" t="s">
        <v>1368</v>
      </c>
      <c r="E23" s="248" t="s">
        <v>1369</v>
      </c>
      <c r="F23" s="248" t="s">
        <v>264</v>
      </c>
      <c r="G23" s="248" t="s">
        <v>1361</v>
      </c>
      <c r="H23" s="248">
        <v>31</v>
      </c>
      <c r="I23" s="228">
        <v>88.04</v>
      </c>
      <c r="J23" s="228">
        <f t="shared" si="0"/>
        <v>2729.2400000000002</v>
      </c>
      <c r="K23" s="49"/>
      <c r="L23" t="s">
        <v>1220</v>
      </c>
      <c r="M23" s="254">
        <v>164857.55999999997</v>
      </c>
      <c r="N23" s="254">
        <v>74591.97</v>
      </c>
      <c r="O23" s="254">
        <v>8879.0400000000009</v>
      </c>
      <c r="P23" s="254">
        <v>26244.120000000003</v>
      </c>
      <c r="Q23" s="254">
        <v>274572.69</v>
      </c>
      <c r="T23" s="49"/>
      <c r="U23" s="49"/>
      <c r="V23" s="49"/>
      <c r="W23" s="49"/>
      <c r="X23" s="49"/>
      <c r="Y23" s="49"/>
      <c r="Z23" s="49"/>
    </row>
    <row r="24" spans="1:26">
      <c r="A24" s="49"/>
      <c r="B24" s="253">
        <v>42738</v>
      </c>
      <c r="C24" s="248" t="s">
        <v>372</v>
      </c>
      <c r="D24" s="248" t="s">
        <v>1366</v>
      </c>
      <c r="E24" s="248" t="s">
        <v>1367</v>
      </c>
      <c r="F24" s="248" t="s">
        <v>1364</v>
      </c>
      <c r="G24" s="248" t="s">
        <v>1365</v>
      </c>
      <c r="H24" s="248">
        <v>67</v>
      </c>
      <c r="I24" s="228">
        <v>118.59</v>
      </c>
      <c r="J24" s="228">
        <f t="shared" si="0"/>
        <v>7945.5300000000007</v>
      </c>
      <c r="K24" s="49"/>
      <c r="L24" t="s">
        <v>1379</v>
      </c>
      <c r="M24" s="254">
        <v>2273674.65</v>
      </c>
      <c r="N24" s="254">
        <v>4326044.7</v>
      </c>
      <c r="O24" s="254">
        <v>427301.22000000003</v>
      </c>
      <c r="P24" s="254">
        <v>290125.08</v>
      </c>
      <c r="Q24" s="254">
        <v>7317145.6500000013</v>
      </c>
      <c r="T24" s="49"/>
      <c r="U24" s="49"/>
      <c r="V24" s="49"/>
      <c r="W24" s="49"/>
      <c r="X24" s="49"/>
      <c r="Y24" s="49"/>
      <c r="Z24" s="49"/>
    </row>
    <row r="25" spans="1:26">
      <c r="A25" s="49"/>
      <c r="B25" s="253">
        <v>42738</v>
      </c>
      <c r="C25" s="248" t="s">
        <v>370</v>
      </c>
      <c r="D25" s="248" t="s">
        <v>1353</v>
      </c>
      <c r="E25" s="248" t="s">
        <v>1357</v>
      </c>
      <c r="F25" s="248" t="s">
        <v>1370</v>
      </c>
      <c r="G25" s="248" t="s">
        <v>1371</v>
      </c>
      <c r="H25" s="248">
        <v>33</v>
      </c>
      <c r="I25" s="228">
        <v>115.17</v>
      </c>
      <c r="J25" s="228">
        <f t="shared" si="0"/>
        <v>3800.61</v>
      </c>
      <c r="K25" s="49"/>
      <c r="T25" s="49"/>
      <c r="U25" s="49"/>
      <c r="V25" s="49"/>
      <c r="W25" s="49"/>
      <c r="X25" s="49"/>
      <c r="Y25" s="49"/>
      <c r="Z25" s="49"/>
    </row>
    <row r="26" spans="1:26">
      <c r="A26" s="49"/>
      <c r="B26" s="253">
        <v>42770</v>
      </c>
      <c r="C26" s="248" t="s">
        <v>370</v>
      </c>
      <c r="D26" s="248" t="s">
        <v>1359</v>
      </c>
      <c r="E26" s="248" t="s">
        <v>1360</v>
      </c>
      <c r="F26" s="248" t="s">
        <v>1370</v>
      </c>
      <c r="G26" s="248" t="s">
        <v>1371</v>
      </c>
      <c r="H26" s="248">
        <v>149</v>
      </c>
      <c r="I26" s="228">
        <v>520.01</v>
      </c>
      <c r="J26" s="228">
        <f t="shared" si="0"/>
        <v>77481.490000000005</v>
      </c>
      <c r="K26" s="49"/>
      <c r="T26" s="49"/>
      <c r="U26" s="49"/>
      <c r="V26" s="49"/>
      <c r="W26" s="49"/>
      <c r="X26" s="49"/>
      <c r="Y26" s="49"/>
      <c r="Z26" s="49"/>
    </row>
    <row r="27" spans="1:26">
      <c r="A27" s="49"/>
      <c r="B27" s="253">
        <v>42770</v>
      </c>
      <c r="C27" s="248" t="s">
        <v>372</v>
      </c>
      <c r="D27" s="248" t="s">
        <v>1366</v>
      </c>
      <c r="E27" s="248" t="s">
        <v>1367</v>
      </c>
      <c r="F27" s="248" t="s">
        <v>1364</v>
      </c>
      <c r="G27" s="248" t="s">
        <v>1365</v>
      </c>
      <c r="H27" s="248">
        <v>78</v>
      </c>
      <c r="I27" s="228">
        <v>138.06</v>
      </c>
      <c r="J27" s="228">
        <f t="shared" si="0"/>
        <v>10768.68</v>
      </c>
      <c r="K27" s="49"/>
      <c r="T27" s="49"/>
      <c r="U27" s="49"/>
      <c r="V27" s="49"/>
      <c r="W27" s="49"/>
      <c r="X27" s="49"/>
      <c r="Y27" s="49"/>
      <c r="Z27" s="49"/>
    </row>
    <row r="28" spans="1:26">
      <c r="A28" s="49"/>
      <c r="B28" s="253">
        <v>42770</v>
      </c>
      <c r="C28" s="248" t="s">
        <v>370</v>
      </c>
      <c r="D28" s="248" t="s">
        <v>1362</v>
      </c>
      <c r="E28" s="248" t="s">
        <v>1363</v>
      </c>
      <c r="F28" s="248" t="s">
        <v>264</v>
      </c>
      <c r="G28" s="248" t="s">
        <v>1361</v>
      </c>
      <c r="H28" s="248">
        <v>135</v>
      </c>
      <c r="I28" s="228">
        <v>383.4</v>
      </c>
      <c r="J28" s="228">
        <f t="shared" si="0"/>
        <v>51759</v>
      </c>
      <c r="K28" s="49"/>
      <c r="T28" s="49"/>
      <c r="U28" s="49"/>
      <c r="V28" s="49"/>
      <c r="W28" s="49"/>
      <c r="X28" s="49"/>
      <c r="Y28" s="49"/>
      <c r="Z28" s="49"/>
    </row>
    <row r="29" spans="1:26">
      <c r="A29" s="49"/>
      <c r="B29" s="253">
        <v>42770</v>
      </c>
      <c r="C29" s="248" t="s">
        <v>370</v>
      </c>
      <c r="D29" s="248" t="s">
        <v>1359</v>
      </c>
      <c r="E29" s="248" t="s">
        <v>1360</v>
      </c>
      <c r="F29" s="248" t="s">
        <v>1355</v>
      </c>
      <c r="G29" s="248" t="s">
        <v>1372</v>
      </c>
      <c r="H29" s="248">
        <v>20</v>
      </c>
      <c r="I29" s="228">
        <v>63</v>
      </c>
      <c r="J29" s="228">
        <f t="shared" si="0"/>
        <v>1260</v>
      </c>
      <c r="K29" s="49"/>
      <c r="T29" s="49"/>
      <c r="U29" s="49"/>
      <c r="V29" s="49"/>
      <c r="W29" s="49"/>
      <c r="X29" s="49"/>
      <c r="Y29" s="49"/>
      <c r="Z29" s="49"/>
    </row>
    <row r="30" spans="1:26">
      <c r="A30" s="49"/>
      <c r="B30" s="253">
        <v>42770</v>
      </c>
      <c r="C30" s="248" t="s">
        <v>370</v>
      </c>
      <c r="D30" s="248" t="s">
        <v>1353</v>
      </c>
      <c r="E30" s="248" t="s">
        <v>1354</v>
      </c>
      <c r="F30" s="248" t="s">
        <v>1355</v>
      </c>
      <c r="G30" s="248" t="s">
        <v>1356</v>
      </c>
      <c r="H30" s="248">
        <v>28</v>
      </c>
      <c r="I30" s="228">
        <v>37.630000000000003</v>
      </c>
      <c r="J30" s="228">
        <f t="shared" si="0"/>
        <v>1053.6400000000001</v>
      </c>
      <c r="K30" s="49"/>
      <c r="T30" s="49"/>
      <c r="U30" s="49"/>
      <c r="V30" s="49"/>
      <c r="W30" s="49"/>
      <c r="X30" s="49"/>
      <c r="Y30" s="49"/>
      <c r="Z30" s="49"/>
    </row>
    <row r="31" spans="1:26">
      <c r="A31" s="49"/>
      <c r="B31" s="253">
        <v>42770</v>
      </c>
      <c r="C31" s="248" t="s">
        <v>370</v>
      </c>
      <c r="D31" s="248" t="s">
        <v>1353</v>
      </c>
      <c r="E31" s="248" t="s">
        <v>1357</v>
      </c>
      <c r="F31" s="248" t="s">
        <v>264</v>
      </c>
      <c r="G31" s="248" t="s">
        <v>1373</v>
      </c>
      <c r="H31" s="248">
        <v>25</v>
      </c>
      <c r="I31" s="228">
        <v>54.5</v>
      </c>
      <c r="J31" s="228">
        <f t="shared" si="0"/>
        <v>1362.5</v>
      </c>
      <c r="K31" s="49"/>
      <c r="T31" s="49"/>
      <c r="U31" s="49"/>
      <c r="V31" s="49"/>
      <c r="W31" s="49"/>
      <c r="X31" s="49"/>
      <c r="Y31" s="49"/>
      <c r="Z31" s="49"/>
    </row>
    <row r="32" spans="1:26">
      <c r="A32" s="49"/>
      <c r="B32" s="253">
        <v>42770</v>
      </c>
      <c r="C32" s="248" t="s">
        <v>370</v>
      </c>
      <c r="D32" s="248" t="s">
        <v>1359</v>
      </c>
      <c r="E32" s="248" t="s">
        <v>1360</v>
      </c>
      <c r="F32" s="248" t="s">
        <v>264</v>
      </c>
      <c r="G32" s="248" t="s">
        <v>1361</v>
      </c>
      <c r="H32" s="248">
        <v>219</v>
      </c>
      <c r="I32" s="228">
        <v>621.96</v>
      </c>
      <c r="J32" s="228">
        <f t="shared" si="0"/>
        <v>136209.24000000002</v>
      </c>
      <c r="K32" s="49"/>
      <c r="T32" s="49"/>
      <c r="U32" s="49"/>
      <c r="V32" s="49"/>
      <c r="W32" s="49"/>
      <c r="X32" s="49"/>
      <c r="Y32" s="49"/>
      <c r="Z32" s="49"/>
    </row>
    <row r="33" spans="1:26">
      <c r="A33" s="49"/>
      <c r="B33" s="253">
        <v>42770</v>
      </c>
      <c r="C33" s="248" t="s">
        <v>372</v>
      </c>
      <c r="D33" s="248" t="s">
        <v>1366</v>
      </c>
      <c r="E33" s="248" t="s">
        <v>1367</v>
      </c>
      <c r="F33" s="248" t="s">
        <v>1355</v>
      </c>
      <c r="G33" s="248" t="s">
        <v>1356</v>
      </c>
      <c r="H33" s="248">
        <v>31</v>
      </c>
      <c r="I33" s="228">
        <v>52.08</v>
      </c>
      <c r="J33" s="228">
        <f t="shared" si="0"/>
        <v>1614.48</v>
      </c>
      <c r="K33" s="49"/>
      <c r="T33" s="49"/>
      <c r="U33" s="49"/>
      <c r="V33" s="49"/>
      <c r="W33" s="49"/>
      <c r="X33" s="49"/>
      <c r="Y33" s="49"/>
      <c r="Z33" s="49"/>
    </row>
    <row r="34" spans="1:26">
      <c r="A34" s="49"/>
      <c r="B34" s="253">
        <v>42770</v>
      </c>
      <c r="C34" s="248" t="s">
        <v>370</v>
      </c>
      <c r="D34" s="248" t="s">
        <v>1353</v>
      </c>
      <c r="E34" s="248" t="s">
        <v>1354</v>
      </c>
      <c r="F34" s="248" t="s">
        <v>1355</v>
      </c>
      <c r="G34" s="248" t="s">
        <v>1356</v>
      </c>
      <c r="H34" s="248">
        <v>25</v>
      </c>
      <c r="I34" s="228">
        <v>42</v>
      </c>
      <c r="J34" s="228">
        <f t="shared" si="0"/>
        <v>1050</v>
      </c>
      <c r="K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>
      <c r="A35" s="49"/>
      <c r="B35" s="253">
        <v>42770</v>
      </c>
      <c r="C35" s="248" t="s">
        <v>370</v>
      </c>
      <c r="D35" s="248" t="s">
        <v>1359</v>
      </c>
      <c r="E35" s="248" t="s">
        <v>1360</v>
      </c>
      <c r="F35" s="248" t="s">
        <v>1364</v>
      </c>
      <c r="G35" s="248" t="s">
        <v>1374</v>
      </c>
      <c r="H35" s="248">
        <v>56</v>
      </c>
      <c r="I35" s="228">
        <v>104.72</v>
      </c>
      <c r="J35" s="228">
        <f t="shared" si="0"/>
        <v>5864.32</v>
      </c>
      <c r="K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>
      <c r="A36" s="49"/>
      <c r="B36" s="253">
        <v>42770</v>
      </c>
      <c r="C36" s="248" t="s">
        <v>370</v>
      </c>
      <c r="D36" s="248" t="s">
        <v>1362</v>
      </c>
      <c r="E36" s="248" t="s">
        <v>1363</v>
      </c>
      <c r="F36" s="248" t="s">
        <v>264</v>
      </c>
      <c r="G36" s="248" t="s">
        <v>1358</v>
      </c>
      <c r="H36" s="248">
        <v>37</v>
      </c>
      <c r="I36" s="228">
        <v>69.19</v>
      </c>
      <c r="J36" s="228">
        <f t="shared" si="0"/>
        <v>2560.0299999999997</v>
      </c>
      <c r="K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>
      <c r="A37" s="49"/>
      <c r="B37" s="253">
        <v>42770</v>
      </c>
      <c r="C37" s="248" t="s">
        <v>372</v>
      </c>
      <c r="D37" s="248" t="s">
        <v>1368</v>
      </c>
      <c r="E37" s="248" t="s">
        <v>1369</v>
      </c>
      <c r="F37" s="248" t="s">
        <v>1370</v>
      </c>
      <c r="G37" s="248" t="s">
        <v>1371</v>
      </c>
      <c r="H37" s="248">
        <v>20</v>
      </c>
      <c r="I37" s="228">
        <v>69.8</v>
      </c>
      <c r="J37" s="228">
        <f t="shared" si="0"/>
        <v>1396</v>
      </c>
      <c r="K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>
      <c r="A38" s="49"/>
      <c r="B38" s="253">
        <v>42770</v>
      </c>
      <c r="C38" s="248" t="s">
        <v>372</v>
      </c>
      <c r="D38" s="248" t="s">
        <v>1366</v>
      </c>
      <c r="E38" s="248" t="s">
        <v>1367</v>
      </c>
      <c r="F38" s="248" t="s">
        <v>264</v>
      </c>
      <c r="G38" s="248" t="s">
        <v>1361</v>
      </c>
      <c r="H38" s="248">
        <v>44</v>
      </c>
      <c r="I38" s="228">
        <v>124.96</v>
      </c>
      <c r="J38" s="228">
        <f t="shared" si="0"/>
        <v>5498.24</v>
      </c>
      <c r="K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>
      <c r="A39" s="49"/>
      <c r="B39" s="253">
        <v>42770</v>
      </c>
      <c r="C39" s="248" t="s">
        <v>370</v>
      </c>
      <c r="D39" s="248" t="s">
        <v>1362</v>
      </c>
      <c r="E39" s="248" t="s">
        <v>1363</v>
      </c>
      <c r="F39" s="248" t="s">
        <v>264</v>
      </c>
      <c r="G39" s="248" t="s">
        <v>1373</v>
      </c>
      <c r="H39" s="248">
        <v>68</v>
      </c>
      <c r="I39" s="228">
        <v>148.24</v>
      </c>
      <c r="J39" s="228">
        <f t="shared" si="0"/>
        <v>10080.32</v>
      </c>
      <c r="K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>
      <c r="A40" s="49"/>
      <c r="B40" s="253">
        <v>42803</v>
      </c>
      <c r="C40" s="248" t="s">
        <v>370</v>
      </c>
      <c r="D40" s="248" t="s">
        <v>1353</v>
      </c>
      <c r="E40" s="248" t="s">
        <v>1357</v>
      </c>
      <c r="F40" s="248" t="s">
        <v>1364</v>
      </c>
      <c r="G40" s="248" t="s">
        <v>1365</v>
      </c>
      <c r="H40" s="248">
        <v>21</v>
      </c>
      <c r="I40" s="228">
        <v>37.17</v>
      </c>
      <c r="J40" s="228">
        <f t="shared" si="0"/>
        <v>780.57</v>
      </c>
      <c r="K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>
      <c r="A41" s="49"/>
      <c r="B41" s="253">
        <v>42803</v>
      </c>
      <c r="C41" s="248" t="s">
        <v>370</v>
      </c>
      <c r="D41" s="248" t="s">
        <v>1359</v>
      </c>
      <c r="E41" s="248" t="s">
        <v>1360</v>
      </c>
      <c r="F41" s="248" t="s">
        <v>1364</v>
      </c>
      <c r="G41" s="248" t="s">
        <v>1374</v>
      </c>
      <c r="H41" s="248">
        <v>83</v>
      </c>
      <c r="I41" s="228">
        <v>155.21</v>
      </c>
      <c r="J41" s="228">
        <f t="shared" si="0"/>
        <v>12882.43</v>
      </c>
      <c r="K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>
      <c r="A42" s="49"/>
      <c r="B42" s="253">
        <v>42803</v>
      </c>
      <c r="C42" s="248" t="s">
        <v>370</v>
      </c>
      <c r="D42" s="248" t="s">
        <v>1359</v>
      </c>
      <c r="E42" s="248" t="s">
        <v>1360</v>
      </c>
      <c r="F42" s="248" t="s">
        <v>264</v>
      </c>
      <c r="G42" s="248" t="s">
        <v>1361</v>
      </c>
      <c r="H42" s="248">
        <v>122</v>
      </c>
      <c r="I42" s="228">
        <v>346.48</v>
      </c>
      <c r="J42" s="228">
        <f t="shared" si="0"/>
        <v>42270.560000000005</v>
      </c>
      <c r="K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>
      <c r="A43" s="49"/>
      <c r="B43" s="253">
        <v>42803</v>
      </c>
      <c r="C43" s="248" t="s">
        <v>370</v>
      </c>
      <c r="D43" s="248" t="s">
        <v>1353</v>
      </c>
      <c r="E43" s="248" t="s">
        <v>1354</v>
      </c>
      <c r="F43" s="248" t="s">
        <v>1364</v>
      </c>
      <c r="G43" s="248" t="s">
        <v>1374</v>
      </c>
      <c r="H43" s="248">
        <v>51</v>
      </c>
      <c r="I43" s="228">
        <v>95.37</v>
      </c>
      <c r="J43" s="228">
        <f t="shared" si="0"/>
        <v>4863.87</v>
      </c>
      <c r="K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>
      <c r="A44" s="49"/>
      <c r="B44" s="253">
        <v>42803</v>
      </c>
      <c r="C44" s="248" t="s">
        <v>370</v>
      </c>
      <c r="D44" s="248" t="s">
        <v>1353</v>
      </c>
      <c r="E44" s="248" t="s">
        <v>1354</v>
      </c>
      <c r="F44" s="248" t="s">
        <v>264</v>
      </c>
      <c r="G44" s="248" t="s">
        <v>1358</v>
      </c>
      <c r="H44" s="248">
        <v>39</v>
      </c>
      <c r="I44" s="228">
        <v>72.930000000000007</v>
      </c>
      <c r="J44" s="228">
        <f t="shared" si="0"/>
        <v>2844.2700000000004</v>
      </c>
      <c r="K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>
      <c r="A45" s="49"/>
      <c r="B45" s="253">
        <v>42803</v>
      </c>
      <c r="C45" s="248" t="s">
        <v>370</v>
      </c>
      <c r="D45" s="248" t="s">
        <v>1353</v>
      </c>
      <c r="E45" s="248" t="s">
        <v>1354</v>
      </c>
      <c r="F45" s="248" t="s">
        <v>264</v>
      </c>
      <c r="G45" s="248" t="s">
        <v>1358</v>
      </c>
      <c r="H45" s="248">
        <v>129</v>
      </c>
      <c r="I45" s="228">
        <v>241.23</v>
      </c>
      <c r="J45" s="228">
        <f t="shared" si="0"/>
        <v>31118.67</v>
      </c>
      <c r="K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>
      <c r="A46" s="49"/>
      <c r="B46" s="253">
        <v>42803</v>
      </c>
      <c r="C46" s="248" t="s">
        <v>372</v>
      </c>
      <c r="D46" s="248" t="s">
        <v>1366</v>
      </c>
      <c r="E46" s="248" t="s">
        <v>1367</v>
      </c>
      <c r="F46" s="248" t="s">
        <v>1364</v>
      </c>
      <c r="G46" s="248" t="s">
        <v>1365</v>
      </c>
      <c r="H46" s="248">
        <v>66</v>
      </c>
      <c r="I46" s="228">
        <v>116.82</v>
      </c>
      <c r="J46" s="228">
        <f t="shared" si="0"/>
        <v>7710.12</v>
      </c>
      <c r="K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>
      <c r="A47" s="49"/>
      <c r="B47" s="253">
        <v>42803</v>
      </c>
      <c r="C47" s="248" t="s">
        <v>372</v>
      </c>
      <c r="D47" s="248" t="s">
        <v>1368</v>
      </c>
      <c r="E47" s="248" t="s">
        <v>1369</v>
      </c>
      <c r="F47" s="248" t="s">
        <v>1370</v>
      </c>
      <c r="G47" s="248" t="s">
        <v>1371</v>
      </c>
      <c r="H47" s="248">
        <v>25</v>
      </c>
      <c r="I47" s="228">
        <v>87.25</v>
      </c>
      <c r="J47" s="228">
        <f t="shared" si="0"/>
        <v>2181.25</v>
      </c>
      <c r="K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>
      <c r="A48" s="49"/>
      <c r="B48" s="253">
        <v>42803</v>
      </c>
      <c r="C48" s="248" t="s">
        <v>370</v>
      </c>
      <c r="D48" s="248" t="s">
        <v>1362</v>
      </c>
      <c r="E48" s="248" t="s">
        <v>1363</v>
      </c>
      <c r="F48" s="248" t="s">
        <v>1364</v>
      </c>
      <c r="G48" s="248" t="s">
        <v>1374</v>
      </c>
      <c r="H48" s="248">
        <v>51</v>
      </c>
      <c r="I48" s="228">
        <v>95.37</v>
      </c>
      <c r="J48" s="228">
        <f t="shared" si="0"/>
        <v>4863.87</v>
      </c>
      <c r="K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>
      <c r="A49" s="49"/>
      <c r="B49" s="253">
        <v>42803</v>
      </c>
      <c r="C49" s="248" t="s">
        <v>372</v>
      </c>
      <c r="D49" s="248" t="s">
        <v>1368</v>
      </c>
      <c r="E49" s="248" t="s">
        <v>1369</v>
      </c>
      <c r="F49" s="248" t="s">
        <v>264</v>
      </c>
      <c r="G49" s="248" t="s">
        <v>1358</v>
      </c>
      <c r="H49" s="248">
        <v>26</v>
      </c>
      <c r="I49" s="228">
        <v>48.62</v>
      </c>
      <c r="J49" s="228">
        <f t="shared" si="0"/>
        <v>1264.1199999999999</v>
      </c>
      <c r="K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>
      <c r="A50" s="49"/>
      <c r="B50" s="253">
        <v>42803</v>
      </c>
      <c r="C50" s="248" t="s">
        <v>370</v>
      </c>
      <c r="D50" s="248" t="s">
        <v>1353</v>
      </c>
      <c r="E50" s="248" t="s">
        <v>1354</v>
      </c>
      <c r="F50" s="248" t="s">
        <v>1364</v>
      </c>
      <c r="G50" s="248" t="s">
        <v>1374</v>
      </c>
      <c r="H50" s="248">
        <v>57</v>
      </c>
      <c r="I50" s="228">
        <v>106.59</v>
      </c>
      <c r="J50" s="228">
        <f t="shared" si="0"/>
        <v>6075.63</v>
      </c>
      <c r="K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>
      <c r="A51" s="49"/>
      <c r="B51" s="253">
        <v>42803</v>
      </c>
      <c r="C51" s="248" t="s">
        <v>370</v>
      </c>
      <c r="D51" s="248" t="s">
        <v>1353</v>
      </c>
      <c r="E51" s="248" t="s">
        <v>1354</v>
      </c>
      <c r="F51" s="248" t="s">
        <v>1364</v>
      </c>
      <c r="G51" s="248" t="s">
        <v>1374</v>
      </c>
      <c r="H51" s="248">
        <v>33</v>
      </c>
      <c r="I51" s="228">
        <v>61.71</v>
      </c>
      <c r="J51" s="228">
        <f t="shared" si="0"/>
        <v>2036.43</v>
      </c>
      <c r="K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>
      <c r="A52" s="49"/>
      <c r="B52" s="253">
        <v>42803</v>
      </c>
      <c r="C52" s="248" t="s">
        <v>370</v>
      </c>
      <c r="D52" s="248" t="s">
        <v>1353</v>
      </c>
      <c r="E52" s="248" t="s">
        <v>1357</v>
      </c>
      <c r="F52" s="248" t="s">
        <v>264</v>
      </c>
      <c r="G52" s="248" t="s">
        <v>1361</v>
      </c>
      <c r="H52" s="248">
        <v>23</v>
      </c>
      <c r="I52" s="228">
        <v>65.319999999999993</v>
      </c>
      <c r="J52" s="228">
        <f t="shared" si="0"/>
        <v>1502.36</v>
      </c>
      <c r="K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>
      <c r="A53" s="49"/>
      <c r="B53" s="253">
        <v>42803</v>
      </c>
      <c r="C53" s="248" t="s">
        <v>370</v>
      </c>
      <c r="D53" s="248" t="s">
        <v>1353</v>
      </c>
      <c r="E53" s="248" t="s">
        <v>1354</v>
      </c>
      <c r="F53" s="248" t="s">
        <v>264</v>
      </c>
      <c r="G53" s="248" t="s">
        <v>1361</v>
      </c>
      <c r="H53" s="248">
        <v>51</v>
      </c>
      <c r="I53" s="228">
        <v>144.84</v>
      </c>
      <c r="J53" s="228">
        <f t="shared" si="0"/>
        <v>7386.84</v>
      </c>
      <c r="K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>
      <c r="A54" s="49"/>
      <c r="B54" s="253">
        <v>42803</v>
      </c>
      <c r="C54" s="248" t="s">
        <v>370</v>
      </c>
      <c r="D54" s="248" t="s">
        <v>1359</v>
      </c>
      <c r="E54" s="248" t="s">
        <v>1360</v>
      </c>
      <c r="F54" s="248" t="s">
        <v>1355</v>
      </c>
      <c r="G54" s="248" t="s">
        <v>1372</v>
      </c>
      <c r="H54" s="248">
        <v>21</v>
      </c>
      <c r="I54" s="228">
        <v>66.150000000000006</v>
      </c>
      <c r="J54" s="228">
        <f t="shared" si="0"/>
        <v>1389.15</v>
      </c>
      <c r="K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>
      <c r="A55" s="49"/>
      <c r="B55" s="253">
        <v>42803</v>
      </c>
      <c r="C55" s="248" t="s">
        <v>370</v>
      </c>
      <c r="D55" s="248" t="s">
        <v>1359</v>
      </c>
      <c r="E55" s="248" t="s">
        <v>1360</v>
      </c>
      <c r="F55" s="248" t="s">
        <v>1364</v>
      </c>
      <c r="G55" s="248" t="s">
        <v>1365</v>
      </c>
      <c r="H55" s="248">
        <v>42</v>
      </c>
      <c r="I55" s="228">
        <v>74.34</v>
      </c>
      <c r="J55" s="228">
        <f t="shared" si="0"/>
        <v>3122.28</v>
      </c>
      <c r="K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>
      <c r="A56" s="49"/>
      <c r="B56" s="253">
        <v>42840</v>
      </c>
      <c r="C56" s="248" t="s">
        <v>370</v>
      </c>
      <c r="D56" s="248" t="s">
        <v>1362</v>
      </c>
      <c r="E56" s="248" t="s">
        <v>1363</v>
      </c>
      <c r="F56" s="248" t="s">
        <v>264</v>
      </c>
      <c r="G56" s="248" t="s">
        <v>1361</v>
      </c>
      <c r="H56" s="248">
        <v>37</v>
      </c>
      <c r="I56" s="228">
        <v>105.08</v>
      </c>
      <c r="J56" s="228">
        <f t="shared" si="0"/>
        <v>3887.96</v>
      </c>
      <c r="K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>
      <c r="A57" s="49"/>
      <c r="B57" s="253">
        <v>42840</v>
      </c>
      <c r="C57" s="248" t="s">
        <v>372</v>
      </c>
      <c r="D57" s="248" t="s">
        <v>1366</v>
      </c>
      <c r="E57" s="248" t="s">
        <v>1367</v>
      </c>
      <c r="F57" s="248" t="s">
        <v>264</v>
      </c>
      <c r="G57" s="248" t="s">
        <v>1358</v>
      </c>
      <c r="H57" s="248">
        <v>82</v>
      </c>
      <c r="I57" s="228">
        <v>153.34</v>
      </c>
      <c r="J57" s="228">
        <f t="shared" si="0"/>
        <v>12573.880000000001</v>
      </c>
      <c r="K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>
      <c r="A58" s="49"/>
      <c r="B58" s="253">
        <v>42840</v>
      </c>
      <c r="C58" s="248" t="s">
        <v>370</v>
      </c>
      <c r="D58" s="248" t="s">
        <v>1359</v>
      </c>
      <c r="E58" s="248" t="s">
        <v>1360</v>
      </c>
      <c r="F58" s="248" t="s">
        <v>1364</v>
      </c>
      <c r="G58" s="248" t="s">
        <v>1375</v>
      </c>
      <c r="H58" s="248">
        <v>23</v>
      </c>
      <c r="I58" s="228">
        <v>52.21</v>
      </c>
      <c r="J58" s="228">
        <f t="shared" si="0"/>
        <v>1200.83</v>
      </c>
      <c r="K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>
      <c r="A59" s="49"/>
      <c r="B59" s="253">
        <v>42840</v>
      </c>
      <c r="C59" s="248" t="s">
        <v>372</v>
      </c>
      <c r="D59" s="248" t="s">
        <v>1366</v>
      </c>
      <c r="E59" s="248" t="s">
        <v>1367</v>
      </c>
      <c r="F59" s="248" t="s">
        <v>1364</v>
      </c>
      <c r="G59" s="248" t="s">
        <v>1365</v>
      </c>
      <c r="H59" s="248">
        <v>44</v>
      </c>
      <c r="I59" s="228">
        <v>77.88</v>
      </c>
      <c r="J59" s="228">
        <f t="shared" si="0"/>
        <v>3426.72</v>
      </c>
      <c r="K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>
      <c r="A60" s="49"/>
      <c r="B60" s="253">
        <v>42840</v>
      </c>
      <c r="C60" s="248" t="s">
        <v>370</v>
      </c>
      <c r="D60" s="248" t="s">
        <v>1353</v>
      </c>
      <c r="E60" s="248" t="s">
        <v>1357</v>
      </c>
      <c r="F60" s="248" t="s">
        <v>264</v>
      </c>
      <c r="G60" s="248" t="s">
        <v>1361</v>
      </c>
      <c r="H60" s="248">
        <v>31</v>
      </c>
      <c r="I60" s="228">
        <v>88.04</v>
      </c>
      <c r="J60" s="228">
        <f t="shared" si="0"/>
        <v>2729.2400000000002</v>
      </c>
      <c r="K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>
      <c r="A61" s="49"/>
      <c r="B61" s="253">
        <v>42840</v>
      </c>
      <c r="C61" s="248" t="s">
        <v>370</v>
      </c>
      <c r="D61" s="248" t="s">
        <v>1362</v>
      </c>
      <c r="E61" s="248" t="s">
        <v>1363</v>
      </c>
      <c r="F61" s="248" t="s">
        <v>264</v>
      </c>
      <c r="G61" s="248" t="s">
        <v>1361</v>
      </c>
      <c r="H61" s="248">
        <v>158</v>
      </c>
      <c r="I61" s="228">
        <v>448.72</v>
      </c>
      <c r="J61" s="228">
        <f t="shared" si="0"/>
        <v>70897.760000000009</v>
      </c>
      <c r="K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>
      <c r="A62" s="49"/>
      <c r="B62" s="253">
        <v>42840</v>
      </c>
      <c r="C62" s="248" t="s">
        <v>370</v>
      </c>
      <c r="D62" s="248" t="s">
        <v>1353</v>
      </c>
      <c r="E62" s="248" t="s">
        <v>1354</v>
      </c>
      <c r="F62" s="248" t="s">
        <v>264</v>
      </c>
      <c r="G62" s="248" t="s">
        <v>1358</v>
      </c>
      <c r="H62" s="248">
        <v>33</v>
      </c>
      <c r="I62" s="228">
        <v>61.71</v>
      </c>
      <c r="J62" s="228">
        <f t="shared" si="0"/>
        <v>2036.43</v>
      </c>
      <c r="K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>
      <c r="A63" s="49"/>
      <c r="B63" s="253">
        <v>42840</v>
      </c>
      <c r="C63" s="248" t="s">
        <v>372</v>
      </c>
      <c r="D63" s="248" t="s">
        <v>1366</v>
      </c>
      <c r="E63" s="248" t="s">
        <v>1367</v>
      </c>
      <c r="F63" s="248" t="s">
        <v>264</v>
      </c>
      <c r="G63" s="248" t="s">
        <v>1358</v>
      </c>
      <c r="H63" s="248">
        <v>39</v>
      </c>
      <c r="I63" s="228">
        <v>72.930000000000007</v>
      </c>
      <c r="J63" s="228">
        <f t="shared" si="0"/>
        <v>2844.2700000000004</v>
      </c>
      <c r="K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>
      <c r="A64" s="49"/>
      <c r="B64" s="253">
        <v>42840</v>
      </c>
      <c r="C64" s="248" t="s">
        <v>370</v>
      </c>
      <c r="D64" s="248" t="s">
        <v>1359</v>
      </c>
      <c r="E64" s="248" t="s">
        <v>1360</v>
      </c>
      <c r="F64" s="248" t="s">
        <v>264</v>
      </c>
      <c r="G64" s="248" t="s">
        <v>1373</v>
      </c>
      <c r="H64" s="248">
        <v>24</v>
      </c>
      <c r="I64" s="228">
        <v>52.32</v>
      </c>
      <c r="J64" s="228">
        <f t="shared" si="0"/>
        <v>1255.68</v>
      </c>
      <c r="K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>
      <c r="A65" s="49"/>
      <c r="B65" s="253">
        <v>42840</v>
      </c>
      <c r="C65" s="248" t="s">
        <v>370</v>
      </c>
      <c r="D65" s="248" t="s">
        <v>1353</v>
      </c>
      <c r="E65" s="248" t="s">
        <v>1354</v>
      </c>
      <c r="F65" s="248" t="s">
        <v>1364</v>
      </c>
      <c r="G65" s="248" t="s">
        <v>1365</v>
      </c>
      <c r="H65" s="248">
        <v>27</v>
      </c>
      <c r="I65" s="228">
        <v>47.79</v>
      </c>
      <c r="J65" s="228">
        <f t="shared" si="0"/>
        <v>1290.33</v>
      </c>
      <c r="K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>
      <c r="A66" s="49"/>
      <c r="B66" s="253">
        <v>42840</v>
      </c>
      <c r="C66" s="248" t="s">
        <v>372</v>
      </c>
      <c r="D66" s="248" t="s">
        <v>1368</v>
      </c>
      <c r="E66" s="248" t="s">
        <v>1369</v>
      </c>
      <c r="F66" s="248" t="s">
        <v>264</v>
      </c>
      <c r="G66" s="248" t="s">
        <v>1361</v>
      </c>
      <c r="H66" s="248">
        <v>42</v>
      </c>
      <c r="I66" s="228">
        <v>119.28</v>
      </c>
      <c r="J66" s="228">
        <f t="shared" si="0"/>
        <v>5009.76</v>
      </c>
      <c r="K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>
      <c r="A67" s="49"/>
      <c r="B67" s="253">
        <v>42840</v>
      </c>
      <c r="C67" s="248" t="s">
        <v>370</v>
      </c>
      <c r="D67" s="248" t="s">
        <v>1362</v>
      </c>
      <c r="E67" s="248" t="s">
        <v>1363</v>
      </c>
      <c r="F67" s="248" t="s">
        <v>264</v>
      </c>
      <c r="G67" s="248" t="s">
        <v>1361</v>
      </c>
      <c r="H67" s="248">
        <v>130</v>
      </c>
      <c r="I67" s="228">
        <v>369.2</v>
      </c>
      <c r="J67" s="228">
        <f t="shared" si="0"/>
        <v>47996</v>
      </c>
      <c r="K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>
      <c r="A68" s="49"/>
      <c r="B68" s="253">
        <v>42840</v>
      </c>
      <c r="C68" s="248" t="s">
        <v>370</v>
      </c>
      <c r="D68" s="248" t="s">
        <v>1362</v>
      </c>
      <c r="E68" s="248" t="s">
        <v>1363</v>
      </c>
      <c r="F68" s="248" t="s">
        <v>1370</v>
      </c>
      <c r="G68" s="248" t="s">
        <v>1376</v>
      </c>
      <c r="H68" s="248">
        <v>31</v>
      </c>
      <c r="I68" s="228">
        <v>67.89</v>
      </c>
      <c r="J68" s="228">
        <f t="shared" si="0"/>
        <v>2104.59</v>
      </c>
      <c r="K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>
      <c r="A69" s="49"/>
      <c r="B69" s="253">
        <v>42840</v>
      </c>
      <c r="C69" s="248" t="s">
        <v>370</v>
      </c>
      <c r="D69" s="248" t="s">
        <v>1353</v>
      </c>
      <c r="E69" s="248" t="s">
        <v>1357</v>
      </c>
      <c r="F69" s="248" t="s">
        <v>1364</v>
      </c>
      <c r="G69" s="248" t="s">
        <v>1365</v>
      </c>
      <c r="H69" s="248">
        <v>46</v>
      </c>
      <c r="I69" s="228">
        <v>81.42</v>
      </c>
      <c r="J69" s="228">
        <f t="shared" si="0"/>
        <v>3745.32</v>
      </c>
      <c r="K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>
      <c r="A70" s="49"/>
      <c r="B70" s="253">
        <v>42876</v>
      </c>
      <c r="C70" s="248" t="s">
        <v>370</v>
      </c>
      <c r="D70" s="248" t="s">
        <v>1353</v>
      </c>
      <c r="E70" s="248" t="s">
        <v>1354</v>
      </c>
      <c r="F70" s="248" t="s">
        <v>1355</v>
      </c>
      <c r="G70" s="248" t="s">
        <v>1356</v>
      </c>
      <c r="H70" s="248">
        <v>27</v>
      </c>
      <c r="I70" s="228">
        <v>36.29</v>
      </c>
      <c r="J70" s="228">
        <f t="shared" si="0"/>
        <v>979.82999999999993</v>
      </c>
      <c r="K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>
      <c r="A71" s="49"/>
      <c r="B71" s="253">
        <v>42876</v>
      </c>
      <c r="C71" s="248" t="s">
        <v>370</v>
      </c>
      <c r="D71" s="248" t="s">
        <v>1353</v>
      </c>
      <c r="E71" s="248" t="s">
        <v>1354</v>
      </c>
      <c r="F71" s="248" t="s">
        <v>264</v>
      </c>
      <c r="G71" s="248" t="s">
        <v>1361</v>
      </c>
      <c r="H71" s="248">
        <v>43</v>
      </c>
      <c r="I71" s="228">
        <v>122.12</v>
      </c>
      <c r="J71" s="228">
        <f t="shared" si="0"/>
        <v>5251.16</v>
      </c>
      <c r="K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>
      <c r="A72" s="49"/>
      <c r="B72" s="253">
        <v>42876</v>
      </c>
      <c r="C72" s="248" t="s">
        <v>370</v>
      </c>
      <c r="D72" s="248" t="s">
        <v>1353</v>
      </c>
      <c r="E72" s="248" t="s">
        <v>1354</v>
      </c>
      <c r="F72" s="248" t="s">
        <v>264</v>
      </c>
      <c r="G72" s="248" t="s">
        <v>1358</v>
      </c>
      <c r="H72" s="248">
        <v>102</v>
      </c>
      <c r="I72" s="228">
        <v>190.74</v>
      </c>
      <c r="J72" s="228">
        <f t="shared" si="0"/>
        <v>19455.48</v>
      </c>
      <c r="K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>
      <c r="A73" s="49"/>
      <c r="B73" s="253">
        <v>42876</v>
      </c>
      <c r="C73" s="248" t="s">
        <v>372</v>
      </c>
      <c r="D73" s="248" t="s">
        <v>1368</v>
      </c>
      <c r="E73" s="248" t="s">
        <v>1369</v>
      </c>
      <c r="F73" s="248" t="s">
        <v>264</v>
      </c>
      <c r="G73" s="248" t="s">
        <v>1361</v>
      </c>
      <c r="H73" s="248">
        <v>34</v>
      </c>
      <c r="I73" s="228">
        <v>96.56</v>
      </c>
      <c r="J73" s="228">
        <f t="shared" si="0"/>
        <v>3283.04</v>
      </c>
      <c r="K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>
      <c r="A74" s="49"/>
      <c r="B74" s="253">
        <v>42876</v>
      </c>
      <c r="C74" s="248" t="s">
        <v>370</v>
      </c>
      <c r="D74" s="248" t="s">
        <v>1359</v>
      </c>
      <c r="E74" s="248" t="s">
        <v>1360</v>
      </c>
      <c r="F74" s="248" t="s">
        <v>1364</v>
      </c>
      <c r="G74" s="248" t="s">
        <v>1365</v>
      </c>
      <c r="H74" s="248">
        <v>28</v>
      </c>
      <c r="I74" s="228">
        <v>49.56</v>
      </c>
      <c r="J74" s="228">
        <f t="shared" si="0"/>
        <v>1387.68</v>
      </c>
      <c r="K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>
      <c r="A75" s="49"/>
      <c r="B75" s="253">
        <v>42876</v>
      </c>
      <c r="C75" s="248" t="s">
        <v>370</v>
      </c>
      <c r="D75" s="248" t="s">
        <v>1362</v>
      </c>
      <c r="E75" s="248" t="s">
        <v>1363</v>
      </c>
      <c r="F75" s="248" t="s">
        <v>1370</v>
      </c>
      <c r="G75" s="248" t="s">
        <v>1376</v>
      </c>
      <c r="H75" s="248">
        <v>47</v>
      </c>
      <c r="I75" s="228">
        <v>102.93</v>
      </c>
      <c r="J75" s="228">
        <f t="shared" si="0"/>
        <v>4837.71</v>
      </c>
      <c r="K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>
      <c r="A76" s="49"/>
      <c r="B76" s="253">
        <v>42876</v>
      </c>
      <c r="C76" s="248" t="s">
        <v>370</v>
      </c>
      <c r="D76" s="248" t="s">
        <v>1353</v>
      </c>
      <c r="E76" s="248" t="s">
        <v>1354</v>
      </c>
      <c r="F76" s="248" t="s">
        <v>1355</v>
      </c>
      <c r="G76" s="248" t="s">
        <v>1356</v>
      </c>
      <c r="H76" s="248">
        <v>23</v>
      </c>
      <c r="I76" s="228">
        <v>38.64</v>
      </c>
      <c r="J76" s="228">
        <f t="shared" si="0"/>
        <v>888.72</v>
      </c>
      <c r="K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>
      <c r="A77" s="49"/>
      <c r="B77" s="253">
        <v>42876</v>
      </c>
      <c r="C77" s="248" t="s">
        <v>372</v>
      </c>
      <c r="D77" s="248" t="s">
        <v>1368</v>
      </c>
      <c r="E77" s="248" t="s">
        <v>1369</v>
      </c>
      <c r="F77" s="248" t="s">
        <v>1364</v>
      </c>
      <c r="G77" s="248" t="s">
        <v>1365</v>
      </c>
      <c r="H77" s="248">
        <v>65</v>
      </c>
      <c r="I77" s="228">
        <v>115.05</v>
      </c>
      <c r="J77" s="228">
        <f t="shared" si="0"/>
        <v>7478.25</v>
      </c>
      <c r="K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>
      <c r="A78" s="49"/>
      <c r="B78" s="253">
        <v>42876</v>
      </c>
      <c r="C78" s="248" t="s">
        <v>370</v>
      </c>
      <c r="D78" s="248" t="s">
        <v>1353</v>
      </c>
      <c r="E78" s="248" t="s">
        <v>1354</v>
      </c>
      <c r="F78" s="248" t="s">
        <v>264</v>
      </c>
      <c r="G78" s="248" t="s">
        <v>1358</v>
      </c>
      <c r="H78" s="248">
        <v>59</v>
      </c>
      <c r="I78" s="228">
        <v>110.33</v>
      </c>
      <c r="J78" s="228">
        <f t="shared" si="0"/>
        <v>6509.47</v>
      </c>
      <c r="K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>
      <c r="A79" s="49"/>
      <c r="B79" s="253">
        <v>42876</v>
      </c>
      <c r="C79" s="248" t="s">
        <v>370</v>
      </c>
      <c r="D79" s="248" t="s">
        <v>1353</v>
      </c>
      <c r="E79" s="248" t="s">
        <v>1357</v>
      </c>
      <c r="F79" s="248" t="s">
        <v>264</v>
      </c>
      <c r="G79" s="248" t="s">
        <v>1358</v>
      </c>
      <c r="H79" s="248">
        <v>32</v>
      </c>
      <c r="I79" s="228">
        <v>59.84</v>
      </c>
      <c r="J79" s="228">
        <f t="shared" ref="J79:J142" si="1">H79*I79</f>
        <v>1914.88</v>
      </c>
      <c r="K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>
      <c r="A80" s="49"/>
      <c r="B80" s="253">
        <v>42876</v>
      </c>
      <c r="C80" s="248" t="s">
        <v>370</v>
      </c>
      <c r="D80" s="248" t="s">
        <v>1362</v>
      </c>
      <c r="E80" s="248" t="s">
        <v>1363</v>
      </c>
      <c r="F80" s="248" t="s">
        <v>1364</v>
      </c>
      <c r="G80" s="248" t="s">
        <v>1374</v>
      </c>
      <c r="H80" s="248">
        <v>27</v>
      </c>
      <c r="I80" s="228">
        <v>50.49</v>
      </c>
      <c r="J80" s="228">
        <f t="shared" si="1"/>
        <v>1363.23</v>
      </c>
      <c r="K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>
      <c r="A81" s="49"/>
      <c r="B81" s="253">
        <v>42876</v>
      </c>
      <c r="C81" s="248" t="s">
        <v>370</v>
      </c>
      <c r="D81" s="248" t="s">
        <v>1359</v>
      </c>
      <c r="E81" s="248" t="s">
        <v>1360</v>
      </c>
      <c r="F81" s="248" t="s">
        <v>264</v>
      </c>
      <c r="G81" s="248" t="s">
        <v>1373</v>
      </c>
      <c r="H81" s="248">
        <v>38</v>
      </c>
      <c r="I81" s="228">
        <v>82.84</v>
      </c>
      <c r="J81" s="228">
        <f t="shared" si="1"/>
        <v>3147.92</v>
      </c>
      <c r="K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>
      <c r="A82" s="49"/>
      <c r="B82" s="253">
        <v>42910</v>
      </c>
      <c r="C82" s="248" t="s">
        <v>370</v>
      </c>
      <c r="D82" s="248" t="s">
        <v>1362</v>
      </c>
      <c r="E82" s="248" t="s">
        <v>1363</v>
      </c>
      <c r="F82" s="248" t="s">
        <v>1364</v>
      </c>
      <c r="G82" s="248" t="s">
        <v>1365</v>
      </c>
      <c r="H82" s="248">
        <v>74</v>
      </c>
      <c r="I82" s="228">
        <v>130.97999999999999</v>
      </c>
      <c r="J82" s="228">
        <f t="shared" si="1"/>
        <v>9692.5199999999986</v>
      </c>
      <c r="K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>
      <c r="A83" s="49"/>
      <c r="B83" s="253">
        <v>42910</v>
      </c>
      <c r="C83" s="248" t="s">
        <v>372</v>
      </c>
      <c r="D83" s="248" t="s">
        <v>1368</v>
      </c>
      <c r="E83" s="248" t="s">
        <v>1369</v>
      </c>
      <c r="F83" s="248" t="s">
        <v>1370</v>
      </c>
      <c r="G83" s="248" t="s">
        <v>1376</v>
      </c>
      <c r="H83" s="248">
        <v>102</v>
      </c>
      <c r="I83" s="228">
        <v>223.38</v>
      </c>
      <c r="J83" s="228">
        <f t="shared" si="1"/>
        <v>22784.76</v>
      </c>
      <c r="K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>
      <c r="A84" s="49"/>
      <c r="B84" s="253">
        <v>42910</v>
      </c>
      <c r="C84" s="248" t="s">
        <v>370</v>
      </c>
      <c r="D84" s="248" t="s">
        <v>1353</v>
      </c>
      <c r="E84" s="248" t="s">
        <v>1354</v>
      </c>
      <c r="F84" s="248" t="s">
        <v>1364</v>
      </c>
      <c r="G84" s="248" t="s">
        <v>1374</v>
      </c>
      <c r="H84" s="248">
        <v>53</v>
      </c>
      <c r="I84" s="228">
        <v>99.11</v>
      </c>
      <c r="J84" s="228">
        <f t="shared" si="1"/>
        <v>5252.83</v>
      </c>
      <c r="K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>
      <c r="A85" s="49"/>
      <c r="B85" s="253">
        <v>42910</v>
      </c>
      <c r="C85" s="248" t="s">
        <v>370</v>
      </c>
      <c r="D85" s="248" t="s">
        <v>1353</v>
      </c>
      <c r="E85" s="248" t="s">
        <v>1357</v>
      </c>
      <c r="F85" s="248" t="s">
        <v>264</v>
      </c>
      <c r="G85" s="248" t="s">
        <v>1373</v>
      </c>
      <c r="H85" s="248">
        <v>27</v>
      </c>
      <c r="I85" s="228">
        <v>58.86</v>
      </c>
      <c r="J85" s="228">
        <f t="shared" si="1"/>
        <v>1589.22</v>
      </c>
      <c r="K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>
      <c r="A86" s="49"/>
      <c r="B86" s="253">
        <v>42910</v>
      </c>
      <c r="C86" s="248" t="s">
        <v>370</v>
      </c>
      <c r="D86" s="248" t="s">
        <v>1362</v>
      </c>
      <c r="E86" s="248" t="s">
        <v>1363</v>
      </c>
      <c r="F86" s="248" t="s">
        <v>1364</v>
      </c>
      <c r="G86" s="248" t="s">
        <v>1365</v>
      </c>
      <c r="H86" s="248">
        <v>88</v>
      </c>
      <c r="I86" s="228">
        <v>155.76</v>
      </c>
      <c r="J86" s="228">
        <f t="shared" si="1"/>
        <v>13706.88</v>
      </c>
      <c r="K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>
      <c r="A87" s="49"/>
      <c r="B87" s="253">
        <v>42910</v>
      </c>
      <c r="C87" s="248" t="s">
        <v>370</v>
      </c>
      <c r="D87" s="248" t="s">
        <v>1353</v>
      </c>
      <c r="E87" s="248" t="s">
        <v>1357</v>
      </c>
      <c r="F87" s="248" t="s">
        <v>264</v>
      </c>
      <c r="G87" s="248" t="s">
        <v>1361</v>
      </c>
      <c r="H87" s="248">
        <v>33</v>
      </c>
      <c r="I87" s="228">
        <v>93.72</v>
      </c>
      <c r="J87" s="228">
        <f t="shared" si="1"/>
        <v>3092.7599999999998</v>
      </c>
      <c r="K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>
      <c r="A88" s="49"/>
      <c r="B88" s="253">
        <v>42910</v>
      </c>
      <c r="C88" s="248" t="s">
        <v>372</v>
      </c>
      <c r="D88" s="248" t="s">
        <v>1366</v>
      </c>
      <c r="E88" s="248" t="s">
        <v>1367</v>
      </c>
      <c r="F88" s="248" t="s">
        <v>1364</v>
      </c>
      <c r="G88" s="248" t="s">
        <v>1374</v>
      </c>
      <c r="H88" s="248">
        <v>36</v>
      </c>
      <c r="I88" s="228">
        <v>67.319999999999993</v>
      </c>
      <c r="J88" s="228">
        <f t="shared" si="1"/>
        <v>2423.5199999999995</v>
      </c>
      <c r="K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>
      <c r="A89" s="49"/>
      <c r="B89" s="253">
        <v>42910</v>
      </c>
      <c r="C89" s="248" t="s">
        <v>370</v>
      </c>
      <c r="D89" s="248" t="s">
        <v>1353</v>
      </c>
      <c r="E89" s="248" t="s">
        <v>1357</v>
      </c>
      <c r="F89" s="248" t="s">
        <v>264</v>
      </c>
      <c r="G89" s="248" t="s">
        <v>1361</v>
      </c>
      <c r="H89" s="248">
        <v>28</v>
      </c>
      <c r="I89" s="228">
        <v>79.52</v>
      </c>
      <c r="J89" s="228">
        <f t="shared" si="1"/>
        <v>2226.56</v>
      </c>
      <c r="K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>
      <c r="A90" s="49"/>
      <c r="B90" s="253">
        <v>42910</v>
      </c>
      <c r="C90" s="248" t="s">
        <v>370</v>
      </c>
      <c r="D90" s="248" t="s">
        <v>1353</v>
      </c>
      <c r="E90" s="248" t="s">
        <v>1354</v>
      </c>
      <c r="F90" s="248" t="s">
        <v>1364</v>
      </c>
      <c r="G90" s="248" t="s">
        <v>1365</v>
      </c>
      <c r="H90" s="248">
        <v>96</v>
      </c>
      <c r="I90" s="228">
        <v>169.92</v>
      </c>
      <c r="J90" s="228">
        <f t="shared" si="1"/>
        <v>16312.32</v>
      </c>
      <c r="K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>
      <c r="A91" s="49"/>
      <c r="B91" s="253">
        <v>42910</v>
      </c>
      <c r="C91" s="248" t="s">
        <v>370</v>
      </c>
      <c r="D91" s="248" t="s">
        <v>1353</v>
      </c>
      <c r="E91" s="248" t="s">
        <v>1357</v>
      </c>
      <c r="F91" s="248" t="s">
        <v>1355</v>
      </c>
      <c r="G91" s="248" t="s">
        <v>1356</v>
      </c>
      <c r="H91" s="248">
        <v>20</v>
      </c>
      <c r="I91" s="228">
        <v>33.6</v>
      </c>
      <c r="J91" s="228">
        <f t="shared" si="1"/>
        <v>672</v>
      </c>
      <c r="K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>
      <c r="A92" s="49"/>
      <c r="B92" s="253">
        <v>42910</v>
      </c>
      <c r="C92" s="248" t="s">
        <v>370</v>
      </c>
      <c r="D92" s="248" t="s">
        <v>1353</v>
      </c>
      <c r="E92" s="248" t="s">
        <v>1354</v>
      </c>
      <c r="F92" s="248" t="s">
        <v>1364</v>
      </c>
      <c r="G92" s="248" t="s">
        <v>1365</v>
      </c>
      <c r="H92" s="248">
        <v>61</v>
      </c>
      <c r="I92" s="228">
        <v>107.97</v>
      </c>
      <c r="J92" s="228">
        <f t="shared" si="1"/>
        <v>6586.17</v>
      </c>
      <c r="K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>
      <c r="A93" s="49"/>
      <c r="B93" s="253">
        <v>42910</v>
      </c>
      <c r="C93" s="248" t="s">
        <v>370</v>
      </c>
      <c r="D93" s="248" t="s">
        <v>1353</v>
      </c>
      <c r="E93" s="248" t="s">
        <v>1354</v>
      </c>
      <c r="F93" s="248" t="s">
        <v>1370</v>
      </c>
      <c r="G93" s="248" t="s">
        <v>1371</v>
      </c>
      <c r="H93" s="248">
        <v>25</v>
      </c>
      <c r="I93" s="228">
        <v>87.25</v>
      </c>
      <c r="J93" s="228">
        <f t="shared" si="1"/>
        <v>2181.25</v>
      </c>
      <c r="K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>
      <c r="A94" s="49"/>
      <c r="B94" s="253">
        <v>43007</v>
      </c>
      <c r="C94" s="248" t="s">
        <v>372</v>
      </c>
      <c r="D94" s="248" t="s">
        <v>1366</v>
      </c>
      <c r="E94" s="248" t="s">
        <v>1367</v>
      </c>
      <c r="F94" s="248" t="s">
        <v>1355</v>
      </c>
      <c r="G94" s="248" t="s">
        <v>1356</v>
      </c>
      <c r="H94" s="248">
        <v>34</v>
      </c>
      <c r="I94" s="228">
        <v>45.7</v>
      </c>
      <c r="J94" s="228">
        <f t="shared" si="1"/>
        <v>1553.8000000000002</v>
      </c>
      <c r="K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>
      <c r="A95" s="49"/>
      <c r="B95" s="253">
        <v>43007</v>
      </c>
      <c r="C95" s="248" t="s">
        <v>370</v>
      </c>
      <c r="D95" s="248" t="s">
        <v>1353</v>
      </c>
      <c r="E95" s="248" t="s">
        <v>1357</v>
      </c>
      <c r="F95" s="248" t="s">
        <v>1364</v>
      </c>
      <c r="G95" s="248" t="s">
        <v>1375</v>
      </c>
      <c r="H95" s="248">
        <v>38</v>
      </c>
      <c r="I95" s="228">
        <v>86.26</v>
      </c>
      <c r="J95" s="228">
        <f t="shared" si="1"/>
        <v>3277.88</v>
      </c>
      <c r="K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>
      <c r="A96" s="49"/>
      <c r="B96" s="253">
        <v>43007</v>
      </c>
      <c r="C96" s="248" t="s">
        <v>370</v>
      </c>
      <c r="D96" s="248" t="s">
        <v>1362</v>
      </c>
      <c r="E96" s="248" t="s">
        <v>1363</v>
      </c>
      <c r="F96" s="248" t="s">
        <v>1364</v>
      </c>
      <c r="G96" s="248" t="s">
        <v>1365</v>
      </c>
      <c r="H96" s="248">
        <v>49</v>
      </c>
      <c r="I96" s="228">
        <v>86.73</v>
      </c>
      <c r="J96" s="228">
        <f t="shared" si="1"/>
        <v>4249.7700000000004</v>
      </c>
      <c r="K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>
      <c r="A97" s="49"/>
      <c r="B97" s="253">
        <v>43007</v>
      </c>
      <c r="C97" s="248" t="s">
        <v>370</v>
      </c>
      <c r="D97" s="248" t="s">
        <v>1353</v>
      </c>
      <c r="E97" s="248" t="s">
        <v>1357</v>
      </c>
      <c r="F97" s="248" t="s">
        <v>264</v>
      </c>
      <c r="G97" s="248" t="s">
        <v>1373</v>
      </c>
      <c r="H97" s="248">
        <v>37</v>
      </c>
      <c r="I97" s="228">
        <v>80.66</v>
      </c>
      <c r="J97" s="228">
        <f t="shared" si="1"/>
        <v>2984.42</v>
      </c>
      <c r="K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>
      <c r="A98" s="49"/>
      <c r="B98" s="253">
        <v>43007</v>
      </c>
      <c r="C98" s="248" t="s">
        <v>370</v>
      </c>
      <c r="D98" s="248" t="s">
        <v>1359</v>
      </c>
      <c r="E98" s="248" t="s">
        <v>1360</v>
      </c>
      <c r="F98" s="248" t="s">
        <v>1364</v>
      </c>
      <c r="G98" s="248" t="s">
        <v>1365</v>
      </c>
      <c r="H98" s="248">
        <v>52</v>
      </c>
      <c r="I98" s="228">
        <v>92.04</v>
      </c>
      <c r="J98" s="228">
        <f t="shared" si="1"/>
        <v>4786.08</v>
      </c>
      <c r="K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>
      <c r="A99" s="49"/>
      <c r="B99" s="253">
        <v>43007</v>
      </c>
      <c r="C99" s="248" t="s">
        <v>370</v>
      </c>
      <c r="D99" s="248" t="s">
        <v>1353</v>
      </c>
      <c r="E99" s="248" t="s">
        <v>1354</v>
      </c>
      <c r="F99" s="248" t="s">
        <v>1364</v>
      </c>
      <c r="G99" s="248" t="s">
        <v>1374</v>
      </c>
      <c r="H99" s="248">
        <v>35</v>
      </c>
      <c r="I99" s="228">
        <v>65.45</v>
      </c>
      <c r="J99" s="228">
        <f t="shared" si="1"/>
        <v>2290.75</v>
      </c>
      <c r="K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>
      <c r="A100" s="49"/>
      <c r="B100" s="253">
        <v>43007</v>
      </c>
      <c r="C100" s="248" t="s">
        <v>370</v>
      </c>
      <c r="D100" s="248" t="s">
        <v>1359</v>
      </c>
      <c r="E100" s="248" t="s">
        <v>1360</v>
      </c>
      <c r="F100" s="248" t="s">
        <v>1364</v>
      </c>
      <c r="G100" s="248" t="s">
        <v>1365</v>
      </c>
      <c r="H100" s="248">
        <v>37</v>
      </c>
      <c r="I100" s="228">
        <v>65.489999999999995</v>
      </c>
      <c r="J100" s="228">
        <f t="shared" si="1"/>
        <v>2423.1299999999997</v>
      </c>
      <c r="K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>
      <c r="A101" s="49"/>
      <c r="B101" s="253">
        <v>43007</v>
      </c>
      <c r="C101" s="248" t="s">
        <v>370</v>
      </c>
      <c r="D101" s="248" t="s">
        <v>1359</v>
      </c>
      <c r="E101" s="248" t="s">
        <v>1360</v>
      </c>
      <c r="F101" s="248" t="s">
        <v>264</v>
      </c>
      <c r="G101" s="248" t="s">
        <v>1373</v>
      </c>
      <c r="H101" s="248">
        <v>36</v>
      </c>
      <c r="I101" s="228">
        <v>78.48</v>
      </c>
      <c r="J101" s="228">
        <f t="shared" si="1"/>
        <v>2825.28</v>
      </c>
      <c r="K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>
      <c r="A102" s="49"/>
      <c r="B102" s="253">
        <v>43007</v>
      </c>
      <c r="C102" s="248" t="s">
        <v>372</v>
      </c>
      <c r="D102" s="248" t="s">
        <v>1368</v>
      </c>
      <c r="E102" s="248" t="s">
        <v>1369</v>
      </c>
      <c r="F102" s="248" t="s">
        <v>264</v>
      </c>
      <c r="G102" s="248" t="s">
        <v>1358</v>
      </c>
      <c r="H102" s="248">
        <v>34</v>
      </c>
      <c r="I102" s="228">
        <v>63.58</v>
      </c>
      <c r="J102" s="228">
        <f t="shared" si="1"/>
        <v>2161.7199999999998</v>
      </c>
      <c r="K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>
      <c r="A103" s="49"/>
      <c r="B103" s="253">
        <v>43007</v>
      </c>
      <c r="C103" s="248" t="s">
        <v>370</v>
      </c>
      <c r="D103" s="248" t="s">
        <v>1353</v>
      </c>
      <c r="E103" s="248" t="s">
        <v>1354</v>
      </c>
      <c r="F103" s="248" t="s">
        <v>1364</v>
      </c>
      <c r="G103" s="248" t="s">
        <v>1365</v>
      </c>
      <c r="H103" s="248">
        <v>159</v>
      </c>
      <c r="I103" s="228">
        <v>281.43</v>
      </c>
      <c r="J103" s="228">
        <f t="shared" si="1"/>
        <v>44747.37</v>
      </c>
      <c r="K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>
      <c r="A104" s="49"/>
      <c r="B104" s="253">
        <v>43007</v>
      </c>
      <c r="C104" s="248" t="s">
        <v>370</v>
      </c>
      <c r="D104" s="248" t="s">
        <v>1359</v>
      </c>
      <c r="E104" s="248" t="s">
        <v>1360</v>
      </c>
      <c r="F104" s="248" t="s">
        <v>1355</v>
      </c>
      <c r="G104" s="248" t="s">
        <v>1372</v>
      </c>
      <c r="H104" s="248">
        <v>27</v>
      </c>
      <c r="I104" s="228">
        <v>85.05</v>
      </c>
      <c r="J104" s="228">
        <f t="shared" si="1"/>
        <v>2296.35</v>
      </c>
      <c r="K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>
      <c r="A105" s="49"/>
      <c r="B105" s="253">
        <v>43007</v>
      </c>
      <c r="C105" s="248" t="s">
        <v>372</v>
      </c>
      <c r="D105" s="248" t="s">
        <v>1368</v>
      </c>
      <c r="E105" s="248" t="s">
        <v>1369</v>
      </c>
      <c r="F105" s="248" t="s">
        <v>1364</v>
      </c>
      <c r="G105" s="248" t="s">
        <v>1365</v>
      </c>
      <c r="H105" s="248">
        <v>125</v>
      </c>
      <c r="I105" s="228">
        <v>221.25</v>
      </c>
      <c r="J105" s="228">
        <f t="shared" si="1"/>
        <v>27656.25</v>
      </c>
      <c r="K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>
      <c r="A106" s="49"/>
      <c r="B106" s="253">
        <v>43009</v>
      </c>
      <c r="C106" s="248" t="s">
        <v>370</v>
      </c>
      <c r="D106" s="248" t="s">
        <v>1359</v>
      </c>
      <c r="E106" s="248" t="s">
        <v>1360</v>
      </c>
      <c r="F106" s="248" t="s">
        <v>264</v>
      </c>
      <c r="G106" s="248" t="s">
        <v>1373</v>
      </c>
      <c r="H106" s="248">
        <v>43</v>
      </c>
      <c r="I106" s="228">
        <v>93.74</v>
      </c>
      <c r="J106" s="228">
        <f t="shared" si="1"/>
        <v>4030.8199999999997</v>
      </c>
      <c r="K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>
      <c r="A107" s="49"/>
      <c r="B107" s="253">
        <v>43009</v>
      </c>
      <c r="C107" s="248" t="s">
        <v>370</v>
      </c>
      <c r="D107" s="248" t="s">
        <v>1362</v>
      </c>
      <c r="E107" s="248" t="s">
        <v>1363</v>
      </c>
      <c r="F107" s="248" t="s">
        <v>264</v>
      </c>
      <c r="G107" s="248" t="s">
        <v>1361</v>
      </c>
      <c r="H107" s="248">
        <v>80</v>
      </c>
      <c r="I107" s="228">
        <v>227.2</v>
      </c>
      <c r="J107" s="228">
        <f t="shared" si="1"/>
        <v>18176</v>
      </c>
      <c r="K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>
      <c r="A108" s="49"/>
      <c r="B108" s="253">
        <v>43009</v>
      </c>
      <c r="C108" s="248" t="s">
        <v>370</v>
      </c>
      <c r="D108" s="248" t="s">
        <v>1353</v>
      </c>
      <c r="E108" s="248" t="s">
        <v>1354</v>
      </c>
      <c r="F108" s="248" t="s">
        <v>1364</v>
      </c>
      <c r="G108" s="248" t="s">
        <v>1365</v>
      </c>
      <c r="H108" s="248">
        <v>41</v>
      </c>
      <c r="I108" s="228">
        <v>72.569999999999993</v>
      </c>
      <c r="J108" s="228">
        <f t="shared" si="1"/>
        <v>2975.37</v>
      </c>
      <c r="K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>
      <c r="A109" s="49"/>
      <c r="B109" s="253">
        <v>43009</v>
      </c>
      <c r="C109" s="248" t="s">
        <v>370</v>
      </c>
      <c r="D109" s="248" t="s">
        <v>1359</v>
      </c>
      <c r="E109" s="248" t="s">
        <v>1360</v>
      </c>
      <c r="F109" s="248" t="s">
        <v>1355</v>
      </c>
      <c r="G109" s="248" t="s">
        <v>1356</v>
      </c>
      <c r="H109" s="248">
        <v>46</v>
      </c>
      <c r="I109" s="228">
        <v>77.28</v>
      </c>
      <c r="J109" s="228">
        <f t="shared" si="1"/>
        <v>3554.88</v>
      </c>
      <c r="K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>
      <c r="A110" s="49"/>
      <c r="B110" s="253">
        <v>43009</v>
      </c>
      <c r="C110" s="248" t="s">
        <v>370</v>
      </c>
      <c r="D110" s="248" t="s">
        <v>1353</v>
      </c>
      <c r="E110" s="248" t="s">
        <v>1354</v>
      </c>
      <c r="F110" s="248" t="s">
        <v>1355</v>
      </c>
      <c r="G110" s="248" t="s">
        <v>1356</v>
      </c>
      <c r="H110" s="248">
        <v>37</v>
      </c>
      <c r="I110" s="228">
        <v>49.73</v>
      </c>
      <c r="J110" s="228">
        <f t="shared" si="1"/>
        <v>1840.01</v>
      </c>
      <c r="K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>
      <c r="A111" s="49"/>
      <c r="B111" s="253">
        <v>43009</v>
      </c>
      <c r="C111" s="248" t="s">
        <v>370</v>
      </c>
      <c r="D111" s="248" t="s">
        <v>1362</v>
      </c>
      <c r="E111" s="248" t="s">
        <v>1363</v>
      </c>
      <c r="F111" s="248" t="s">
        <v>264</v>
      </c>
      <c r="G111" s="248" t="s">
        <v>1358</v>
      </c>
      <c r="H111" s="248">
        <v>46</v>
      </c>
      <c r="I111" s="228">
        <v>86.02</v>
      </c>
      <c r="J111" s="228">
        <f t="shared" si="1"/>
        <v>3956.9199999999996</v>
      </c>
      <c r="K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>
      <c r="A112" s="49"/>
      <c r="B112" s="253">
        <v>43009</v>
      </c>
      <c r="C112" s="248" t="s">
        <v>370</v>
      </c>
      <c r="D112" s="248" t="s">
        <v>1359</v>
      </c>
      <c r="E112" s="248" t="s">
        <v>1360</v>
      </c>
      <c r="F112" s="248" t="s">
        <v>1364</v>
      </c>
      <c r="G112" s="248" t="s">
        <v>1365</v>
      </c>
      <c r="H112" s="248">
        <v>48</v>
      </c>
      <c r="I112" s="228">
        <v>84.96</v>
      </c>
      <c r="J112" s="228">
        <f t="shared" si="1"/>
        <v>4078.08</v>
      </c>
      <c r="K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>
      <c r="A113" s="49"/>
      <c r="B113" s="253">
        <v>43009</v>
      </c>
      <c r="C113" s="248" t="s">
        <v>372</v>
      </c>
      <c r="D113" s="248" t="s">
        <v>1368</v>
      </c>
      <c r="E113" s="248" t="s">
        <v>1369</v>
      </c>
      <c r="F113" s="248" t="s">
        <v>264</v>
      </c>
      <c r="G113" s="248" t="s">
        <v>1361</v>
      </c>
      <c r="H113" s="248">
        <v>39</v>
      </c>
      <c r="I113" s="228">
        <v>110.76</v>
      </c>
      <c r="J113" s="228">
        <f t="shared" si="1"/>
        <v>4319.6400000000003</v>
      </c>
      <c r="K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>
      <c r="A114" s="49"/>
      <c r="B114" s="253">
        <v>43009</v>
      </c>
      <c r="C114" s="248" t="s">
        <v>370</v>
      </c>
      <c r="D114" s="248" t="s">
        <v>1353</v>
      </c>
      <c r="E114" s="248" t="s">
        <v>1354</v>
      </c>
      <c r="F114" s="248" t="s">
        <v>264</v>
      </c>
      <c r="G114" s="248" t="s">
        <v>1358</v>
      </c>
      <c r="H114" s="248">
        <v>61</v>
      </c>
      <c r="I114" s="228">
        <v>114.07</v>
      </c>
      <c r="J114" s="228">
        <f t="shared" si="1"/>
        <v>6958.2699999999995</v>
      </c>
      <c r="K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>
      <c r="A115" s="49"/>
      <c r="B115" s="253">
        <v>43009</v>
      </c>
      <c r="C115" s="248" t="s">
        <v>372</v>
      </c>
      <c r="D115" s="248" t="s">
        <v>1366</v>
      </c>
      <c r="E115" s="248" t="s">
        <v>1367</v>
      </c>
      <c r="F115" s="248" t="s">
        <v>1364</v>
      </c>
      <c r="G115" s="248" t="s">
        <v>1365</v>
      </c>
      <c r="H115" s="248">
        <v>62</v>
      </c>
      <c r="I115" s="228">
        <v>109.74</v>
      </c>
      <c r="J115" s="228">
        <f t="shared" si="1"/>
        <v>6803.88</v>
      </c>
      <c r="K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>
      <c r="A116" s="49"/>
      <c r="B116" s="253">
        <v>43044</v>
      </c>
      <c r="C116" s="248" t="s">
        <v>372</v>
      </c>
      <c r="D116" s="248" t="s">
        <v>1368</v>
      </c>
      <c r="E116" s="248" t="s">
        <v>1369</v>
      </c>
      <c r="F116" s="248" t="s">
        <v>1370</v>
      </c>
      <c r="G116" s="248" t="s">
        <v>1376</v>
      </c>
      <c r="H116" s="248">
        <v>127</v>
      </c>
      <c r="I116" s="228">
        <v>278.13</v>
      </c>
      <c r="J116" s="228">
        <f t="shared" si="1"/>
        <v>35322.51</v>
      </c>
      <c r="K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>
      <c r="A117" s="49"/>
      <c r="B117" s="253">
        <v>43044</v>
      </c>
      <c r="C117" s="248" t="s">
        <v>370</v>
      </c>
      <c r="D117" s="248" t="s">
        <v>1353</v>
      </c>
      <c r="E117" s="248" t="s">
        <v>1354</v>
      </c>
      <c r="F117" s="248" t="s">
        <v>1364</v>
      </c>
      <c r="G117" s="248" t="s">
        <v>1365</v>
      </c>
      <c r="H117" s="248">
        <v>38</v>
      </c>
      <c r="I117" s="228">
        <v>67.260000000000005</v>
      </c>
      <c r="J117" s="228">
        <f t="shared" si="1"/>
        <v>2555.88</v>
      </c>
      <c r="K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>
      <c r="A118" s="49"/>
      <c r="B118" s="253">
        <v>43044</v>
      </c>
      <c r="C118" s="248" t="s">
        <v>372</v>
      </c>
      <c r="D118" s="248" t="s">
        <v>1366</v>
      </c>
      <c r="E118" s="248" t="s">
        <v>1367</v>
      </c>
      <c r="F118" s="248" t="s">
        <v>1364</v>
      </c>
      <c r="G118" s="248" t="s">
        <v>1365</v>
      </c>
      <c r="H118" s="248">
        <v>58</v>
      </c>
      <c r="I118" s="228">
        <v>102.66</v>
      </c>
      <c r="J118" s="228">
        <f t="shared" si="1"/>
        <v>5954.28</v>
      </c>
      <c r="K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>
      <c r="A119" s="49"/>
      <c r="B119" s="253">
        <v>43044</v>
      </c>
      <c r="C119" s="248" t="s">
        <v>372</v>
      </c>
      <c r="D119" s="248" t="s">
        <v>1366</v>
      </c>
      <c r="E119" s="248" t="s">
        <v>1367</v>
      </c>
      <c r="F119" s="248" t="s">
        <v>1364</v>
      </c>
      <c r="G119" s="248" t="s">
        <v>1365</v>
      </c>
      <c r="H119" s="248">
        <v>51</v>
      </c>
      <c r="I119" s="228">
        <v>90.27</v>
      </c>
      <c r="J119" s="228">
        <f t="shared" si="1"/>
        <v>4603.7699999999995</v>
      </c>
      <c r="K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>
      <c r="A120" s="49"/>
      <c r="B120" s="253">
        <v>43044</v>
      </c>
      <c r="C120" s="248" t="s">
        <v>370</v>
      </c>
      <c r="D120" s="248" t="s">
        <v>1359</v>
      </c>
      <c r="E120" s="248" t="s">
        <v>1360</v>
      </c>
      <c r="F120" s="248" t="s">
        <v>264</v>
      </c>
      <c r="G120" s="248" t="s">
        <v>1358</v>
      </c>
      <c r="H120" s="248">
        <v>37</v>
      </c>
      <c r="I120" s="228">
        <v>69.19</v>
      </c>
      <c r="J120" s="228">
        <f t="shared" si="1"/>
        <v>2560.0299999999997</v>
      </c>
      <c r="K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>
      <c r="A121" s="49"/>
      <c r="B121" s="253">
        <v>43044</v>
      </c>
      <c r="C121" s="248" t="s">
        <v>370</v>
      </c>
      <c r="D121" s="248" t="s">
        <v>1359</v>
      </c>
      <c r="E121" s="248" t="s">
        <v>1360</v>
      </c>
      <c r="F121" s="248" t="s">
        <v>1364</v>
      </c>
      <c r="G121" s="248" t="s">
        <v>1365</v>
      </c>
      <c r="H121" s="248">
        <v>53</v>
      </c>
      <c r="I121" s="228">
        <v>93.81</v>
      </c>
      <c r="J121" s="228">
        <f t="shared" si="1"/>
        <v>4971.93</v>
      </c>
      <c r="K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>
      <c r="A122" s="49"/>
      <c r="B122" s="253">
        <v>43044</v>
      </c>
      <c r="C122" s="248" t="s">
        <v>370</v>
      </c>
      <c r="D122" s="248" t="s">
        <v>1353</v>
      </c>
      <c r="E122" s="248" t="s">
        <v>1357</v>
      </c>
      <c r="F122" s="248" t="s">
        <v>1370</v>
      </c>
      <c r="G122" s="248" t="s">
        <v>1371</v>
      </c>
      <c r="H122" s="248">
        <v>32</v>
      </c>
      <c r="I122" s="228">
        <v>111.68</v>
      </c>
      <c r="J122" s="228">
        <f t="shared" si="1"/>
        <v>3573.76</v>
      </c>
      <c r="K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>
      <c r="A123" s="49"/>
      <c r="B123" s="253">
        <v>43044</v>
      </c>
      <c r="C123" s="248" t="s">
        <v>370</v>
      </c>
      <c r="D123" s="248" t="s">
        <v>1353</v>
      </c>
      <c r="E123" s="248" t="s">
        <v>1357</v>
      </c>
      <c r="F123" s="248" t="s">
        <v>1364</v>
      </c>
      <c r="G123" s="248" t="s">
        <v>1374</v>
      </c>
      <c r="H123" s="248">
        <v>20</v>
      </c>
      <c r="I123" s="228">
        <v>37.4</v>
      </c>
      <c r="J123" s="228">
        <f t="shared" si="1"/>
        <v>748</v>
      </c>
      <c r="K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>
      <c r="A124" s="49"/>
      <c r="B124" s="253">
        <v>43044</v>
      </c>
      <c r="C124" s="248" t="s">
        <v>372</v>
      </c>
      <c r="D124" s="248" t="s">
        <v>1366</v>
      </c>
      <c r="E124" s="248" t="s">
        <v>1367</v>
      </c>
      <c r="F124" s="248" t="s">
        <v>1364</v>
      </c>
      <c r="G124" s="248" t="s">
        <v>1374</v>
      </c>
      <c r="H124" s="248">
        <v>42</v>
      </c>
      <c r="I124" s="228">
        <v>78.540000000000006</v>
      </c>
      <c r="J124" s="228">
        <f t="shared" si="1"/>
        <v>3298.6800000000003</v>
      </c>
      <c r="K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>
      <c r="A125" s="49"/>
      <c r="B125" s="253">
        <v>43044</v>
      </c>
      <c r="C125" s="248" t="s">
        <v>370</v>
      </c>
      <c r="D125" s="248" t="s">
        <v>1359</v>
      </c>
      <c r="E125" s="248" t="s">
        <v>1360</v>
      </c>
      <c r="F125" s="248" t="s">
        <v>1355</v>
      </c>
      <c r="G125" s="248" t="s">
        <v>1356</v>
      </c>
      <c r="H125" s="248">
        <v>48</v>
      </c>
      <c r="I125" s="228">
        <v>80.64</v>
      </c>
      <c r="J125" s="228">
        <f t="shared" si="1"/>
        <v>3870.7200000000003</v>
      </c>
      <c r="K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>
      <c r="A126" s="49"/>
      <c r="B126" s="253">
        <v>43044</v>
      </c>
      <c r="C126" s="248" t="s">
        <v>372</v>
      </c>
      <c r="D126" s="248" t="s">
        <v>1366</v>
      </c>
      <c r="E126" s="248" t="s">
        <v>1367</v>
      </c>
      <c r="F126" s="248" t="s">
        <v>264</v>
      </c>
      <c r="G126" s="248" t="s">
        <v>1361</v>
      </c>
      <c r="H126" s="248">
        <v>100</v>
      </c>
      <c r="I126" s="228">
        <v>284</v>
      </c>
      <c r="J126" s="228">
        <f t="shared" si="1"/>
        <v>28400</v>
      </c>
      <c r="K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>
      <c r="A127" s="49"/>
      <c r="B127" s="253">
        <v>43044</v>
      </c>
      <c r="C127" s="248" t="s">
        <v>372</v>
      </c>
      <c r="D127" s="248" t="s">
        <v>1368</v>
      </c>
      <c r="E127" s="248" t="s">
        <v>1369</v>
      </c>
      <c r="F127" s="248" t="s">
        <v>264</v>
      </c>
      <c r="G127" s="248" t="s">
        <v>1373</v>
      </c>
      <c r="H127" s="248">
        <v>24</v>
      </c>
      <c r="I127" s="228">
        <v>52.32</v>
      </c>
      <c r="J127" s="228">
        <f t="shared" si="1"/>
        <v>1255.68</v>
      </c>
      <c r="K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>
      <c r="A128" s="49"/>
      <c r="B128" s="253">
        <v>43077</v>
      </c>
      <c r="C128" s="248" t="s">
        <v>370</v>
      </c>
      <c r="D128" s="248" t="s">
        <v>1359</v>
      </c>
      <c r="E128" s="248" t="s">
        <v>1360</v>
      </c>
      <c r="F128" s="248" t="s">
        <v>1364</v>
      </c>
      <c r="G128" s="248" t="s">
        <v>1374</v>
      </c>
      <c r="H128" s="248">
        <v>46</v>
      </c>
      <c r="I128" s="228">
        <v>86.02</v>
      </c>
      <c r="J128" s="228">
        <f t="shared" si="1"/>
        <v>3956.9199999999996</v>
      </c>
      <c r="K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>
      <c r="A129" s="49"/>
      <c r="B129" s="253">
        <v>43077</v>
      </c>
      <c r="C129" s="248" t="s">
        <v>370</v>
      </c>
      <c r="D129" s="248" t="s">
        <v>1353</v>
      </c>
      <c r="E129" s="248" t="s">
        <v>1357</v>
      </c>
      <c r="F129" s="248" t="s">
        <v>1364</v>
      </c>
      <c r="G129" s="248" t="s">
        <v>1365</v>
      </c>
      <c r="H129" s="248">
        <v>22</v>
      </c>
      <c r="I129" s="228">
        <v>38.94</v>
      </c>
      <c r="J129" s="228">
        <f t="shared" si="1"/>
        <v>856.68</v>
      </c>
      <c r="K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>
      <c r="A130" s="49"/>
      <c r="B130" s="253">
        <v>43077</v>
      </c>
      <c r="C130" s="248" t="s">
        <v>370</v>
      </c>
      <c r="D130" s="248" t="s">
        <v>1353</v>
      </c>
      <c r="E130" s="248" t="s">
        <v>1357</v>
      </c>
      <c r="F130" s="248" t="s">
        <v>1370</v>
      </c>
      <c r="G130" s="248" t="s">
        <v>1376</v>
      </c>
      <c r="H130" s="248">
        <v>24</v>
      </c>
      <c r="I130" s="228">
        <v>52.56</v>
      </c>
      <c r="J130" s="228">
        <f t="shared" si="1"/>
        <v>1261.44</v>
      </c>
      <c r="K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>
      <c r="A131" s="49"/>
      <c r="B131" s="253">
        <v>43077</v>
      </c>
      <c r="C131" s="248" t="s">
        <v>370</v>
      </c>
      <c r="D131" s="248" t="s">
        <v>1359</v>
      </c>
      <c r="E131" s="248" t="s">
        <v>1360</v>
      </c>
      <c r="F131" s="248" t="s">
        <v>264</v>
      </c>
      <c r="G131" s="248" t="s">
        <v>1361</v>
      </c>
      <c r="H131" s="248">
        <v>167</v>
      </c>
      <c r="I131" s="228">
        <v>474.28</v>
      </c>
      <c r="J131" s="228">
        <f t="shared" si="1"/>
        <v>79204.759999999995</v>
      </c>
      <c r="K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>
      <c r="A132" s="49"/>
      <c r="B132" s="253">
        <v>43077</v>
      </c>
      <c r="C132" s="248" t="s">
        <v>372</v>
      </c>
      <c r="D132" s="248" t="s">
        <v>1368</v>
      </c>
      <c r="E132" s="248" t="s">
        <v>1369</v>
      </c>
      <c r="F132" s="248" t="s">
        <v>1364</v>
      </c>
      <c r="G132" s="248" t="s">
        <v>1374</v>
      </c>
      <c r="H132" s="248">
        <v>27</v>
      </c>
      <c r="I132" s="228">
        <v>50.49</v>
      </c>
      <c r="J132" s="228">
        <f t="shared" si="1"/>
        <v>1363.23</v>
      </c>
      <c r="K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>
      <c r="A133" s="49"/>
      <c r="B133" s="253">
        <v>43077</v>
      </c>
      <c r="C133" s="248" t="s">
        <v>370</v>
      </c>
      <c r="D133" s="248" t="s">
        <v>1359</v>
      </c>
      <c r="E133" s="248" t="s">
        <v>1360</v>
      </c>
      <c r="F133" s="248" t="s">
        <v>1370</v>
      </c>
      <c r="G133" s="248" t="s">
        <v>1371</v>
      </c>
      <c r="H133" s="248">
        <v>40</v>
      </c>
      <c r="I133" s="228">
        <v>139.6</v>
      </c>
      <c r="J133" s="228">
        <f t="shared" si="1"/>
        <v>5584</v>
      </c>
      <c r="K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>
      <c r="A134" s="49"/>
      <c r="B134" s="253">
        <v>43077</v>
      </c>
      <c r="C134" s="248" t="s">
        <v>370</v>
      </c>
      <c r="D134" s="248" t="s">
        <v>1362</v>
      </c>
      <c r="E134" s="248" t="s">
        <v>1363</v>
      </c>
      <c r="F134" s="248" t="s">
        <v>1370</v>
      </c>
      <c r="G134" s="248" t="s">
        <v>1371</v>
      </c>
      <c r="H134" s="248">
        <v>31</v>
      </c>
      <c r="I134" s="228">
        <v>108.19</v>
      </c>
      <c r="J134" s="228">
        <f t="shared" si="1"/>
        <v>3353.89</v>
      </c>
      <c r="K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>
      <c r="A135" s="49"/>
      <c r="B135" s="253">
        <v>43077</v>
      </c>
      <c r="C135" s="248" t="s">
        <v>370</v>
      </c>
      <c r="D135" s="248" t="s">
        <v>1359</v>
      </c>
      <c r="E135" s="248" t="s">
        <v>1360</v>
      </c>
      <c r="F135" s="248" t="s">
        <v>264</v>
      </c>
      <c r="G135" s="248" t="s">
        <v>1373</v>
      </c>
      <c r="H135" s="248">
        <v>30</v>
      </c>
      <c r="I135" s="228">
        <v>65.400000000000006</v>
      </c>
      <c r="J135" s="228">
        <f t="shared" si="1"/>
        <v>1962.0000000000002</v>
      </c>
      <c r="K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>
      <c r="A136" s="49"/>
      <c r="B136" s="253">
        <v>43077</v>
      </c>
      <c r="C136" s="248" t="s">
        <v>370</v>
      </c>
      <c r="D136" s="248" t="s">
        <v>1359</v>
      </c>
      <c r="E136" s="248" t="s">
        <v>1360</v>
      </c>
      <c r="F136" s="248" t="s">
        <v>264</v>
      </c>
      <c r="G136" s="248" t="s">
        <v>1373</v>
      </c>
      <c r="H136" s="248">
        <v>34</v>
      </c>
      <c r="I136" s="228">
        <v>74.12</v>
      </c>
      <c r="J136" s="228">
        <f t="shared" si="1"/>
        <v>2520.08</v>
      </c>
      <c r="K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>
      <c r="A137" s="49"/>
      <c r="B137" s="253">
        <v>43077</v>
      </c>
      <c r="C137" s="248" t="s">
        <v>370</v>
      </c>
      <c r="D137" s="248" t="s">
        <v>1362</v>
      </c>
      <c r="E137" s="248" t="s">
        <v>1363</v>
      </c>
      <c r="F137" s="248" t="s">
        <v>264</v>
      </c>
      <c r="G137" s="248" t="s">
        <v>1358</v>
      </c>
      <c r="H137" s="248">
        <v>52</v>
      </c>
      <c r="I137" s="228">
        <v>97.24</v>
      </c>
      <c r="J137" s="228">
        <f t="shared" si="1"/>
        <v>5056.4799999999996</v>
      </c>
      <c r="K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>
      <c r="A138" s="49"/>
      <c r="B138" s="253">
        <v>43077</v>
      </c>
      <c r="C138" s="248" t="s">
        <v>370</v>
      </c>
      <c r="D138" s="248" t="s">
        <v>1359</v>
      </c>
      <c r="E138" s="248" t="s">
        <v>1360</v>
      </c>
      <c r="F138" s="248" t="s">
        <v>1355</v>
      </c>
      <c r="G138" s="248" t="s">
        <v>1356</v>
      </c>
      <c r="H138" s="248">
        <v>48</v>
      </c>
      <c r="I138" s="228">
        <v>80.64</v>
      </c>
      <c r="J138" s="228">
        <f t="shared" si="1"/>
        <v>3870.7200000000003</v>
      </c>
      <c r="K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>
      <c r="A139" s="49"/>
      <c r="B139" s="253">
        <v>43077</v>
      </c>
      <c r="C139" s="248" t="s">
        <v>370</v>
      </c>
      <c r="D139" s="248" t="s">
        <v>1359</v>
      </c>
      <c r="E139" s="248" t="s">
        <v>1360</v>
      </c>
      <c r="F139" s="248" t="s">
        <v>1364</v>
      </c>
      <c r="G139" s="248" t="s">
        <v>1365</v>
      </c>
      <c r="H139" s="248">
        <v>52</v>
      </c>
      <c r="I139" s="228">
        <v>92.04</v>
      </c>
      <c r="J139" s="228">
        <f t="shared" si="1"/>
        <v>4786.08</v>
      </c>
      <c r="K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>
      <c r="A140" s="49"/>
      <c r="B140" s="253">
        <v>43101</v>
      </c>
      <c r="C140" s="248" t="s">
        <v>372</v>
      </c>
      <c r="D140" s="248" t="s">
        <v>1366</v>
      </c>
      <c r="E140" s="248" t="s">
        <v>1367</v>
      </c>
      <c r="F140" s="248" t="s">
        <v>264</v>
      </c>
      <c r="G140" s="248" t="s">
        <v>1373</v>
      </c>
      <c r="H140" s="248">
        <v>34</v>
      </c>
      <c r="I140" s="228">
        <v>74.12</v>
      </c>
      <c r="J140" s="228">
        <f t="shared" si="1"/>
        <v>2520.08</v>
      </c>
      <c r="K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>
      <c r="A141" s="49"/>
      <c r="B141" s="253">
        <v>43101</v>
      </c>
      <c r="C141" s="248" t="s">
        <v>372</v>
      </c>
      <c r="D141" s="248" t="s">
        <v>1366</v>
      </c>
      <c r="E141" s="248" t="s">
        <v>1367</v>
      </c>
      <c r="F141" s="248" t="s">
        <v>1364</v>
      </c>
      <c r="G141" s="248" t="s">
        <v>1374</v>
      </c>
      <c r="H141" s="248">
        <v>51</v>
      </c>
      <c r="I141" s="228">
        <v>95.37</v>
      </c>
      <c r="J141" s="228">
        <f t="shared" si="1"/>
        <v>4863.87</v>
      </c>
      <c r="K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>
      <c r="A142" s="49"/>
      <c r="B142" s="253">
        <v>43101</v>
      </c>
      <c r="C142" s="248" t="s">
        <v>370</v>
      </c>
      <c r="D142" s="248" t="s">
        <v>1359</v>
      </c>
      <c r="E142" s="248" t="s">
        <v>1360</v>
      </c>
      <c r="F142" s="248" t="s">
        <v>264</v>
      </c>
      <c r="G142" s="248" t="s">
        <v>1358</v>
      </c>
      <c r="H142" s="248">
        <v>245</v>
      </c>
      <c r="I142" s="228">
        <v>458.15</v>
      </c>
      <c r="J142" s="228">
        <f t="shared" si="1"/>
        <v>112246.75</v>
      </c>
      <c r="K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>
      <c r="A143" s="49"/>
      <c r="B143" s="253">
        <v>43101</v>
      </c>
      <c r="C143" s="248" t="s">
        <v>370</v>
      </c>
      <c r="D143" s="248" t="s">
        <v>1353</v>
      </c>
      <c r="E143" s="248" t="s">
        <v>1354</v>
      </c>
      <c r="F143" s="248" t="s">
        <v>1364</v>
      </c>
      <c r="G143" s="248" t="s">
        <v>1375</v>
      </c>
      <c r="H143" s="248">
        <v>22</v>
      </c>
      <c r="I143" s="228">
        <v>49.94</v>
      </c>
      <c r="J143" s="228">
        <f t="shared" ref="J143:J206" si="2">H143*I143</f>
        <v>1098.6799999999998</v>
      </c>
      <c r="K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>
      <c r="A144" s="49"/>
      <c r="B144" s="253">
        <v>43102</v>
      </c>
      <c r="C144" s="248" t="s">
        <v>372</v>
      </c>
      <c r="D144" s="248" t="s">
        <v>1366</v>
      </c>
      <c r="E144" s="248" t="s">
        <v>1367</v>
      </c>
      <c r="F144" s="248" t="s">
        <v>1364</v>
      </c>
      <c r="G144" s="248" t="s">
        <v>1375</v>
      </c>
      <c r="H144" s="248">
        <v>26</v>
      </c>
      <c r="I144" s="228">
        <v>59.02</v>
      </c>
      <c r="J144" s="228">
        <f t="shared" si="2"/>
        <v>1534.52</v>
      </c>
      <c r="K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>
      <c r="A145" s="49"/>
      <c r="B145" s="253">
        <v>43102</v>
      </c>
      <c r="C145" s="248" t="s">
        <v>372</v>
      </c>
      <c r="D145" s="248" t="s">
        <v>1366</v>
      </c>
      <c r="E145" s="248" t="s">
        <v>1367</v>
      </c>
      <c r="F145" s="248" t="s">
        <v>1355</v>
      </c>
      <c r="G145" s="248" t="s">
        <v>1356</v>
      </c>
      <c r="H145" s="248">
        <v>47</v>
      </c>
      <c r="I145" s="228">
        <v>78.959999999999994</v>
      </c>
      <c r="J145" s="228">
        <f t="shared" si="2"/>
        <v>3711.12</v>
      </c>
      <c r="K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>
      <c r="A146" s="49"/>
      <c r="B146" s="253">
        <v>43102</v>
      </c>
      <c r="C146" s="248" t="s">
        <v>370</v>
      </c>
      <c r="D146" s="248" t="s">
        <v>1359</v>
      </c>
      <c r="E146" s="248" t="s">
        <v>1360</v>
      </c>
      <c r="F146" s="248" t="s">
        <v>1364</v>
      </c>
      <c r="G146" s="248" t="s">
        <v>1365</v>
      </c>
      <c r="H146" s="248">
        <v>156</v>
      </c>
      <c r="I146" s="228">
        <v>276.12</v>
      </c>
      <c r="J146" s="228">
        <f t="shared" si="2"/>
        <v>43074.720000000001</v>
      </c>
      <c r="K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>
      <c r="A147" s="49"/>
      <c r="B147" s="253">
        <v>43102</v>
      </c>
      <c r="C147" s="248" t="s">
        <v>370</v>
      </c>
      <c r="D147" s="248" t="s">
        <v>1359</v>
      </c>
      <c r="E147" s="248" t="s">
        <v>1360</v>
      </c>
      <c r="F147" s="248" t="s">
        <v>1370</v>
      </c>
      <c r="G147" s="248" t="s">
        <v>1376</v>
      </c>
      <c r="H147" s="248">
        <v>38</v>
      </c>
      <c r="I147" s="228">
        <v>83.22</v>
      </c>
      <c r="J147" s="228">
        <f t="shared" si="2"/>
        <v>3162.36</v>
      </c>
      <c r="K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>
      <c r="A148" s="49"/>
      <c r="B148" s="253">
        <v>43103</v>
      </c>
      <c r="C148" s="248" t="s">
        <v>372</v>
      </c>
      <c r="D148" s="248" t="s">
        <v>1366</v>
      </c>
      <c r="E148" s="248" t="s">
        <v>1367</v>
      </c>
      <c r="F148" s="248" t="s">
        <v>1364</v>
      </c>
      <c r="G148" s="248" t="s">
        <v>1365</v>
      </c>
      <c r="H148" s="248">
        <v>72</v>
      </c>
      <c r="I148" s="228">
        <v>127.44</v>
      </c>
      <c r="J148" s="228">
        <f t="shared" si="2"/>
        <v>9175.68</v>
      </c>
      <c r="K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>
      <c r="A149" s="49"/>
      <c r="B149" s="253">
        <v>43103</v>
      </c>
      <c r="C149" s="248" t="s">
        <v>370</v>
      </c>
      <c r="D149" s="248" t="s">
        <v>1359</v>
      </c>
      <c r="E149" s="248" t="s">
        <v>1360</v>
      </c>
      <c r="F149" s="248" t="s">
        <v>1355</v>
      </c>
      <c r="G149" s="248" t="s">
        <v>1356</v>
      </c>
      <c r="H149" s="248">
        <v>75</v>
      </c>
      <c r="I149" s="228">
        <v>126</v>
      </c>
      <c r="J149" s="228">
        <f t="shared" si="2"/>
        <v>9450</v>
      </c>
      <c r="K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>
      <c r="A150" s="49"/>
      <c r="B150" s="253">
        <v>43103</v>
      </c>
      <c r="C150" s="248" t="s">
        <v>372</v>
      </c>
      <c r="D150" s="248" t="s">
        <v>1368</v>
      </c>
      <c r="E150" s="248" t="s">
        <v>1369</v>
      </c>
      <c r="F150" s="248" t="s">
        <v>1364</v>
      </c>
      <c r="G150" s="248" t="s">
        <v>1374</v>
      </c>
      <c r="H150" s="248">
        <v>29</v>
      </c>
      <c r="I150" s="228">
        <v>54.23</v>
      </c>
      <c r="J150" s="228">
        <f t="shared" si="2"/>
        <v>1572.6699999999998</v>
      </c>
      <c r="K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>
      <c r="A151" s="49"/>
      <c r="B151" s="253">
        <v>43103</v>
      </c>
      <c r="C151" s="248" t="s">
        <v>370</v>
      </c>
      <c r="D151" s="248" t="s">
        <v>1362</v>
      </c>
      <c r="E151" s="248" t="s">
        <v>1363</v>
      </c>
      <c r="F151" s="248" t="s">
        <v>1364</v>
      </c>
      <c r="G151" s="248" t="s">
        <v>1374</v>
      </c>
      <c r="H151" s="248">
        <v>33</v>
      </c>
      <c r="I151" s="228">
        <v>61.71</v>
      </c>
      <c r="J151" s="228">
        <f t="shared" si="2"/>
        <v>2036.43</v>
      </c>
      <c r="K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>
      <c r="A152" s="49"/>
      <c r="B152" s="253">
        <v>43135</v>
      </c>
      <c r="C152" s="248" t="s">
        <v>370</v>
      </c>
      <c r="D152" s="248" t="s">
        <v>1362</v>
      </c>
      <c r="E152" s="248" t="s">
        <v>1363</v>
      </c>
      <c r="F152" s="248" t="s">
        <v>1364</v>
      </c>
      <c r="G152" s="248" t="s">
        <v>1365</v>
      </c>
      <c r="H152" s="248">
        <v>106</v>
      </c>
      <c r="I152" s="228">
        <v>187.62</v>
      </c>
      <c r="J152" s="228">
        <f t="shared" si="2"/>
        <v>19887.72</v>
      </c>
      <c r="K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>
      <c r="A153" s="49"/>
      <c r="B153" s="253">
        <v>43135</v>
      </c>
      <c r="C153" s="248" t="s">
        <v>372</v>
      </c>
      <c r="D153" s="248" t="s">
        <v>1368</v>
      </c>
      <c r="E153" s="248" t="s">
        <v>1369</v>
      </c>
      <c r="F153" s="248" t="s">
        <v>1364</v>
      </c>
      <c r="G153" s="248" t="s">
        <v>1365</v>
      </c>
      <c r="H153" s="248">
        <v>24</v>
      </c>
      <c r="I153" s="228">
        <v>42.48</v>
      </c>
      <c r="J153" s="228">
        <f t="shared" si="2"/>
        <v>1019.52</v>
      </c>
      <c r="K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>
      <c r="A154" s="49"/>
      <c r="B154" s="253">
        <v>43135</v>
      </c>
      <c r="C154" s="248" t="s">
        <v>372</v>
      </c>
      <c r="D154" s="248" t="s">
        <v>1368</v>
      </c>
      <c r="E154" s="248" t="s">
        <v>1369</v>
      </c>
      <c r="F154" s="248" t="s">
        <v>1364</v>
      </c>
      <c r="G154" s="248" t="s">
        <v>1365</v>
      </c>
      <c r="H154" s="248">
        <v>22</v>
      </c>
      <c r="I154" s="228">
        <v>38.94</v>
      </c>
      <c r="J154" s="228">
        <f t="shared" si="2"/>
        <v>856.68</v>
      </c>
      <c r="K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>
      <c r="A155" s="49"/>
      <c r="B155" s="253">
        <v>43135</v>
      </c>
      <c r="C155" s="248" t="s">
        <v>372</v>
      </c>
      <c r="D155" s="248" t="s">
        <v>1366</v>
      </c>
      <c r="E155" s="248" t="s">
        <v>1367</v>
      </c>
      <c r="F155" s="248" t="s">
        <v>1370</v>
      </c>
      <c r="G155" s="248" t="s">
        <v>1376</v>
      </c>
      <c r="H155" s="248">
        <v>21</v>
      </c>
      <c r="I155" s="228">
        <v>45.99</v>
      </c>
      <c r="J155" s="228">
        <f t="shared" si="2"/>
        <v>965.79000000000008</v>
      </c>
      <c r="K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>
      <c r="A156" s="49"/>
      <c r="B156" s="253">
        <v>43135</v>
      </c>
      <c r="C156" s="248" t="s">
        <v>370</v>
      </c>
      <c r="D156" s="248" t="s">
        <v>1353</v>
      </c>
      <c r="E156" s="248" t="s">
        <v>1354</v>
      </c>
      <c r="F156" s="248" t="s">
        <v>264</v>
      </c>
      <c r="G156" s="248" t="s">
        <v>1373</v>
      </c>
      <c r="H156" s="248">
        <v>35</v>
      </c>
      <c r="I156" s="228">
        <v>76.3</v>
      </c>
      <c r="J156" s="228">
        <f t="shared" si="2"/>
        <v>2670.5</v>
      </c>
      <c r="K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>
      <c r="A157" s="49"/>
      <c r="B157" s="253">
        <v>43135</v>
      </c>
      <c r="C157" s="248" t="s">
        <v>372</v>
      </c>
      <c r="D157" s="248" t="s">
        <v>1368</v>
      </c>
      <c r="E157" s="248" t="s">
        <v>1369</v>
      </c>
      <c r="F157" s="248" t="s">
        <v>1370</v>
      </c>
      <c r="G157" s="248" t="s">
        <v>1371</v>
      </c>
      <c r="H157" s="248">
        <v>27</v>
      </c>
      <c r="I157" s="228">
        <v>94.23</v>
      </c>
      <c r="J157" s="228">
        <f t="shared" si="2"/>
        <v>2544.21</v>
      </c>
      <c r="K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>
      <c r="A158" s="49"/>
      <c r="B158" s="253">
        <v>43135</v>
      </c>
      <c r="C158" s="248" t="s">
        <v>370</v>
      </c>
      <c r="D158" s="248" t="s">
        <v>1362</v>
      </c>
      <c r="E158" s="248" t="s">
        <v>1363</v>
      </c>
      <c r="F158" s="248" t="s">
        <v>1355</v>
      </c>
      <c r="G158" s="248" t="s">
        <v>1356</v>
      </c>
      <c r="H158" s="248">
        <v>34</v>
      </c>
      <c r="I158" s="228">
        <v>57.12</v>
      </c>
      <c r="J158" s="228">
        <f t="shared" si="2"/>
        <v>1942.08</v>
      </c>
      <c r="K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>
      <c r="A159" s="49"/>
      <c r="B159" s="253">
        <v>43135</v>
      </c>
      <c r="C159" s="248" t="s">
        <v>370</v>
      </c>
      <c r="D159" s="248" t="s">
        <v>1362</v>
      </c>
      <c r="E159" s="248" t="s">
        <v>1363</v>
      </c>
      <c r="F159" s="248" t="s">
        <v>264</v>
      </c>
      <c r="G159" s="248" t="s">
        <v>1373</v>
      </c>
      <c r="H159" s="248">
        <v>25</v>
      </c>
      <c r="I159" s="228">
        <v>54.5</v>
      </c>
      <c r="J159" s="228">
        <f t="shared" si="2"/>
        <v>1362.5</v>
      </c>
      <c r="K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>
      <c r="A160" s="49"/>
      <c r="B160" s="253">
        <v>43135</v>
      </c>
      <c r="C160" s="248" t="s">
        <v>372</v>
      </c>
      <c r="D160" s="248" t="s">
        <v>1366</v>
      </c>
      <c r="E160" s="248" t="s">
        <v>1367</v>
      </c>
      <c r="F160" s="248" t="s">
        <v>1364</v>
      </c>
      <c r="G160" s="248" t="s">
        <v>1365</v>
      </c>
      <c r="H160" s="248">
        <v>106</v>
      </c>
      <c r="I160" s="228">
        <v>187.62</v>
      </c>
      <c r="J160" s="228">
        <f t="shared" si="2"/>
        <v>19887.72</v>
      </c>
      <c r="K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>
      <c r="A161" s="49"/>
      <c r="B161" s="253">
        <v>43135</v>
      </c>
      <c r="C161" s="248" t="s">
        <v>372</v>
      </c>
      <c r="D161" s="248" t="s">
        <v>1366</v>
      </c>
      <c r="E161" s="248" t="s">
        <v>1367</v>
      </c>
      <c r="F161" s="248" t="s">
        <v>264</v>
      </c>
      <c r="G161" s="248" t="s">
        <v>1373</v>
      </c>
      <c r="H161" s="248">
        <v>36</v>
      </c>
      <c r="I161" s="228">
        <v>78.48</v>
      </c>
      <c r="J161" s="228">
        <f t="shared" si="2"/>
        <v>2825.28</v>
      </c>
      <c r="K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>
      <c r="A162" s="49"/>
      <c r="B162" s="253">
        <v>43135</v>
      </c>
      <c r="C162" s="248" t="s">
        <v>370</v>
      </c>
      <c r="D162" s="248" t="s">
        <v>1359</v>
      </c>
      <c r="E162" s="248" t="s">
        <v>1360</v>
      </c>
      <c r="F162" s="248" t="s">
        <v>264</v>
      </c>
      <c r="G162" s="248" t="s">
        <v>1361</v>
      </c>
      <c r="H162" s="248">
        <v>145</v>
      </c>
      <c r="I162" s="228">
        <v>411.8</v>
      </c>
      <c r="J162" s="228">
        <f t="shared" si="2"/>
        <v>59711</v>
      </c>
      <c r="K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>
      <c r="A163" s="49"/>
      <c r="B163" s="253">
        <v>43135</v>
      </c>
      <c r="C163" s="248" t="s">
        <v>370</v>
      </c>
      <c r="D163" s="248" t="s">
        <v>1353</v>
      </c>
      <c r="E163" s="248" t="s">
        <v>1354</v>
      </c>
      <c r="F163" s="248" t="s">
        <v>264</v>
      </c>
      <c r="G163" s="248" t="s">
        <v>1373</v>
      </c>
      <c r="H163" s="248">
        <v>107</v>
      </c>
      <c r="I163" s="228">
        <v>233.26</v>
      </c>
      <c r="J163" s="228">
        <f t="shared" si="2"/>
        <v>24958.82</v>
      </c>
      <c r="K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>
      <c r="A164" s="49"/>
      <c r="B164" s="253">
        <v>43135</v>
      </c>
      <c r="C164" s="248" t="s">
        <v>370</v>
      </c>
      <c r="D164" s="248" t="s">
        <v>1353</v>
      </c>
      <c r="E164" s="248" t="s">
        <v>1357</v>
      </c>
      <c r="F164" s="248" t="s">
        <v>1364</v>
      </c>
      <c r="G164" s="248" t="s">
        <v>1374</v>
      </c>
      <c r="H164" s="248">
        <v>22</v>
      </c>
      <c r="I164" s="228">
        <v>41.14</v>
      </c>
      <c r="J164" s="228">
        <f t="shared" si="2"/>
        <v>905.08</v>
      </c>
      <c r="K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>
      <c r="A165" s="49"/>
      <c r="B165" s="253">
        <v>43135</v>
      </c>
      <c r="C165" s="248" t="s">
        <v>372</v>
      </c>
      <c r="D165" s="248" t="s">
        <v>1366</v>
      </c>
      <c r="E165" s="248" t="s">
        <v>1367</v>
      </c>
      <c r="F165" s="248" t="s">
        <v>1364</v>
      </c>
      <c r="G165" s="248" t="s">
        <v>1365</v>
      </c>
      <c r="H165" s="248">
        <v>53</v>
      </c>
      <c r="I165" s="228">
        <v>93.81</v>
      </c>
      <c r="J165" s="228">
        <f t="shared" si="2"/>
        <v>4971.93</v>
      </c>
      <c r="K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>
      <c r="A166" s="49"/>
      <c r="B166" s="253">
        <v>43168</v>
      </c>
      <c r="C166" s="248" t="s">
        <v>372</v>
      </c>
      <c r="D166" s="248" t="s">
        <v>1368</v>
      </c>
      <c r="E166" s="248" t="s">
        <v>1369</v>
      </c>
      <c r="F166" s="248" t="s">
        <v>264</v>
      </c>
      <c r="G166" s="248" t="s">
        <v>1361</v>
      </c>
      <c r="H166" s="248">
        <v>58</v>
      </c>
      <c r="I166" s="228">
        <v>164.72</v>
      </c>
      <c r="J166" s="228">
        <f t="shared" si="2"/>
        <v>9553.76</v>
      </c>
      <c r="K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>
      <c r="A167" s="49"/>
      <c r="B167" s="253">
        <v>43168</v>
      </c>
      <c r="C167" s="248" t="s">
        <v>370</v>
      </c>
      <c r="D167" s="248" t="s">
        <v>1353</v>
      </c>
      <c r="E167" s="248" t="s">
        <v>1357</v>
      </c>
      <c r="F167" s="248" t="s">
        <v>1370</v>
      </c>
      <c r="G167" s="248" t="s">
        <v>1371</v>
      </c>
      <c r="H167" s="248">
        <v>24</v>
      </c>
      <c r="I167" s="228">
        <v>83.76</v>
      </c>
      <c r="J167" s="228">
        <f t="shared" si="2"/>
        <v>2010.2400000000002</v>
      </c>
      <c r="K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>
      <c r="A168" s="49"/>
      <c r="B168" s="253">
        <v>43168</v>
      </c>
      <c r="C168" s="248" t="s">
        <v>370</v>
      </c>
      <c r="D168" s="248" t="s">
        <v>1359</v>
      </c>
      <c r="E168" s="248" t="s">
        <v>1360</v>
      </c>
      <c r="F168" s="248" t="s">
        <v>264</v>
      </c>
      <c r="G168" s="248" t="s">
        <v>1373</v>
      </c>
      <c r="H168" s="248">
        <v>32</v>
      </c>
      <c r="I168" s="228">
        <v>69.760000000000005</v>
      </c>
      <c r="J168" s="228">
        <f t="shared" si="2"/>
        <v>2232.3200000000002</v>
      </c>
      <c r="K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>
      <c r="A169" s="49"/>
      <c r="B169" s="253">
        <v>43168</v>
      </c>
      <c r="C169" s="248" t="s">
        <v>370</v>
      </c>
      <c r="D169" s="248" t="s">
        <v>1359</v>
      </c>
      <c r="E169" s="248" t="s">
        <v>1360</v>
      </c>
      <c r="F169" s="248" t="s">
        <v>264</v>
      </c>
      <c r="G169" s="248" t="s">
        <v>1373</v>
      </c>
      <c r="H169" s="248">
        <v>32</v>
      </c>
      <c r="I169" s="228">
        <v>69.760000000000005</v>
      </c>
      <c r="J169" s="228">
        <f t="shared" si="2"/>
        <v>2232.3200000000002</v>
      </c>
      <c r="K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>
      <c r="A170" s="49"/>
      <c r="B170" s="253">
        <v>43168</v>
      </c>
      <c r="C170" s="248" t="s">
        <v>370</v>
      </c>
      <c r="D170" s="248" t="s">
        <v>1353</v>
      </c>
      <c r="E170" s="248" t="s">
        <v>1354</v>
      </c>
      <c r="F170" s="248" t="s">
        <v>1364</v>
      </c>
      <c r="G170" s="248" t="s">
        <v>1374</v>
      </c>
      <c r="H170" s="248">
        <v>175</v>
      </c>
      <c r="I170" s="228">
        <v>327.25</v>
      </c>
      <c r="J170" s="228">
        <f t="shared" si="2"/>
        <v>57268.75</v>
      </c>
      <c r="K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>
      <c r="A171" s="49"/>
      <c r="B171" s="253">
        <v>43168</v>
      </c>
      <c r="C171" s="248" t="s">
        <v>372</v>
      </c>
      <c r="D171" s="248" t="s">
        <v>1366</v>
      </c>
      <c r="E171" s="248" t="s">
        <v>1367</v>
      </c>
      <c r="F171" s="248" t="s">
        <v>264</v>
      </c>
      <c r="G171" s="248" t="s">
        <v>1373</v>
      </c>
      <c r="H171" s="248">
        <v>28</v>
      </c>
      <c r="I171" s="228">
        <v>61.04</v>
      </c>
      <c r="J171" s="228">
        <f t="shared" si="2"/>
        <v>1709.12</v>
      </c>
      <c r="K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>
      <c r="A172" s="49"/>
      <c r="B172" s="253">
        <v>43168</v>
      </c>
      <c r="C172" s="248" t="s">
        <v>370</v>
      </c>
      <c r="D172" s="248" t="s">
        <v>1359</v>
      </c>
      <c r="E172" s="248" t="s">
        <v>1360</v>
      </c>
      <c r="F172" s="248" t="s">
        <v>1355</v>
      </c>
      <c r="G172" s="248" t="s">
        <v>1356</v>
      </c>
      <c r="H172" s="248">
        <v>142</v>
      </c>
      <c r="I172" s="228">
        <v>238.56</v>
      </c>
      <c r="J172" s="228">
        <f t="shared" si="2"/>
        <v>33875.519999999997</v>
      </c>
      <c r="K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>
      <c r="A173" s="49"/>
      <c r="B173" s="253">
        <v>43168</v>
      </c>
      <c r="C173" s="248" t="s">
        <v>372</v>
      </c>
      <c r="D173" s="248" t="s">
        <v>1366</v>
      </c>
      <c r="E173" s="248" t="s">
        <v>1367</v>
      </c>
      <c r="F173" s="248" t="s">
        <v>1370</v>
      </c>
      <c r="G173" s="248" t="s">
        <v>1377</v>
      </c>
      <c r="H173" s="248">
        <v>23</v>
      </c>
      <c r="I173" s="228">
        <v>58.140000000000008</v>
      </c>
      <c r="J173" s="228">
        <f t="shared" si="2"/>
        <v>1337.2200000000003</v>
      </c>
      <c r="K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>
      <c r="A174" s="49"/>
      <c r="B174" s="253">
        <v>43168</v>
      </c>
      <c r="C174" s="248" t="s">
        <v>372</v>
      </c>
      <c r="D174" s="248" t="s">
        <v>1366</v>
      </c>
      <c r="E174" s="248" t="s">
        <v>1367</v>
      </c>
      <c r="F174" s="248" t="s">
        <v>264</v>
      </c>
      <c r="G174" s="248" t="s">
        <v>1373</v>
      </c>
      <c r="H174" s="248">
        <v>26</v>
      </c>
      <c r="I174" s="228">
        <v>56.68</v>
      </c>
      <c r="J174" s="228">
        <f t="shared" si="2"/>
        <v>1473.68</v>
      </c>
      <c r="K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>
      <c r="A175" s="49"/>
      <c r="B175" s="253">
        <v>43168</v>
      </c>
      <c r="C175" s="248" t="s">
        <v>370</v>
      </c>
      <c r="D175" s="248" t="s">
        <v>1353</v>
      </c>
      <c r="E175" s="248" t="s">
        <v>1357</v>
      </c>
      <c r="F175" s="248" t="s">
        <v>1370</v>
      </c>
      <c r="G175" s="248" t="s">
        <v>1371</v>
      </c>
      <c r="H175" s="248">
        <v>37</v>
      </c>
      <c r="I175" s="228">
        <v>129.13</v>
      </c>
      <c r="J175" s="228">
        <f t="shared" si="2"/>
        <v>4777.8099999999995</v>
      </c>
      <c r="K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>
      <c r="A176" s="49"/>
      <c r="B176" s="253">
        <v>43168</v>
      </c>
      <c r="C176" s="248" t="s">
        <v>372</v>
      </c>
      <c r="D176" s="248" t="s">
        <v>1366</v>
      </c>
      <c r="E176" s="248" t="s">
        <v>1367</v>
      </c>
      <c r="F176" s="248" t="s">
        <v>264</v>
      </c>
      <c r="G176" s="248" t="s">
        <v>1358</v>
      </c>
      <c r="H176" s="248">
        <v>53</v>
      </c>
      <c r="I176" s="228">
        <v>99.11</v>
      </c>
      <c r="J176" s="228">
        <f t="shared" si="2"/>
        <v>5252.83</v>
      </c>
      <c r="K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>
      <c r="A177" s="49"/>
      <c r="B177" s="253">
        <v>43168</v>
      </c>
      <c r="C177" s="248" t="s">
        <v>372</v>
      </c>
      <c r="D177" s="248" t="s">
        <v>1366</v>
      </c>
      <c r="E177" s="248" t="s">
        <v>1367</v>
      </c>
      <c r="F177" s="248" t="s">
        <v>1355</v>
      </c>
      <c r="G177" s="248" t="s">
        <v>1356</v>
      </c>
      <c r="H177" s="248">
        <v>31</v>
      </c>
      <c r="I177" s="228">
        <v>52.08</v>
      </c>
      <c r="J177" s="228">
        <f t="shared" si="2"/>
        <v>1614.48</v>
      </c>
      <c r="K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>
      <c r="A178" s="49"/>
      <c r="B178" s="253">
        <v>43168</v>
      </c>
      <c r="C178" s="248" t="s">
        <v>372</v>
      </c>
      <c r="D178" s="248" t="s">
        <v>1368</v>
      </c>
      <c r="E178" s="248" t="s">
        <v>1369</v>
      </c>
      <c r="F178" s="248" t="s">
        <v>1364</v>
      </c>
      <c r="G178" s="248" t="s">
        <v>1365</v>
      </c>
      <c r="H178" s="248">
        <v>32</v>
      </c>
      <c r="I178" s="228">
        <v>56.64</v>
      </c>
      <c r="J178" s="228">
        <f t="shared" si="2"/>
        <v>1812.48</v>
      </c>
      <c r="K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>
      <c r="A179" s="49"/>
      <c r="B179" s="253">
        <v>43168</v>
      </c>
      <c r="C179" s="248" t="s">
        <v>372</v>
      </c>
      <c r="D179" s="248" t="s">
        <v>1366</v>
      </c>
      <c r="E179" s="248" t="s">
        <v>1367</v>
      </c>
      <c r="F179" s="248" t="s">
        <v>264</v>
      </c>
      <c r="G179" s="248" t="s">
        <v>1361</v>
      </c>
      <c r="H179" s="248">
        <v>44</v>
      </c>
      <c r="I179" s="228">
        <v>124.96</v>
      </c>
      <c r="J179" s="228">
        <f t="shared" si="2"/>
        <v>5498.24</v>
      </c>
      <c r="K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>
      <c r="A180" s="49"/>
      <c r="B180" s="253">
        <v>43168</v>
      </c>
      <c r="C180" s="248" t="s">
        <v>370</v>
      </c>
      <c r="D180" s="248" t="s">
        <v>1362</v>
      </c>
      <c r="E180" s="248" t="s">
        <v>1363</v>
      </c>
      <c r="F180" s="248" t="s">
        <v>1364</v>
      </c>
      <c r="G180" s="248" t="s">
        <v>1365</v>
      </c>
      <c r="H180" s="248">
        <v>93</v>
      </c>
      <c r="I180" s="228">
        <v>164.61</v>
      </c>
      <c r="J180" s="228">
        <f t="shared" si="2"/>
        <v>15308.730000000001</v>
      </c>
      <c r="K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>
      <c r="A181" s="49"/>
      <c r="B181" s="253">
        <v>43168</v>
      </c>
      <c r="C181" s="248" t="s">
        <v>370</v>
      </c>
      <c r="D181" s="248" t="s">
        <v>1362</v>
      </c>
      <c r="E181" s="248" t="s">
        <v>1363</v>
      </c>
      <c r="F181" s="248" t="s">
        <v>264</v>
      </c>
      <c r="G181" s="248" t="s">
        <v>1358</v>
      </c>
      <c r="H181" s="248">
        <v>66</v>
      </c>
      <c r="I181" s="228">
        <v>123.42</v>
      </c>
      <c r="J181" s="228">
        <f t="shared" si="2"/>
        <v>8145.72</v>
      </c>
      <c r="K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>
      <c r="A182" s="49"/>
      <c r="B182" s="253">
        <v>43205</v>
      </c>
      <c r="C182" s="248" t="s">
        <v>372</v>
      </c>
      <c r="D182" s="248" t="s">
        <v>1366</v>
      </c>
      <c r="E182" s="248" t="s">
        <v>1367</v>
      </c>
      <c r="F182" s="248" t="s">
        <v>1370</v>
      </c>
      <c r="G182" s="248" t="s">
        <v>1371</v>
      </c>
      <c r="H182" s="248">
        <v>69</v>
      </c>
      <c r="I182" s="228">
        <v>240.81</v>
      </c>
      <c r="J182" s="228">
        <f t="shared" si="2"/>
        <v>16615.89</v>
      </c>
      <c r="K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>
      <c r="A183" s="49"/>
      <c r="B183" s="253">
        <v>43205</v>
      </c>
      <c r="C183" s="248" t="s">
        <v>370</v>
      </c>
      <c r="D183" s="248" t="s">
        <v>1359</v>
      </c>
      <c r="E183" s="248" t="s">
        <v>1360</v>
      </c>
      <c r="F183" s="248" t="s">
        <v>1364</v>
      </c>
      <c r="G183" s="248" t="s">
        <v>1374</v>
      </c>
      <c r="H183" s="248">
        <v>44</v>
      </c>
      <c r="I183" s="228">
        <v>82.28</v>
      </c>
      <c r="J183" s="228">
        <f t="shared" si="2"/>
        <v>3620.32</v>
      </c>
      <c r="K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>
      <c r="A184" s="49"/>
      <c r="B184" s="253">
        <v>43205</v>
      </c>
      <c r="C184" s="248" t="s">
        <v>370</v>
      </c>
      <c r="D184" s="248" t="s">
        <v>1359</v>
      </c>
      <c r="E184" s="248" t="s">
        <v>1360</v>
      </c>
      <c r="F184" s="248" t="s">
        <v>1370</v>
      </c>
      <c r="G184" s="248" t="s">
        <v>1371</v>
      </c>
      <c r="H184" s="248">
        <v>87</v>
      </c>
      <c r="I184" s="228">
        <v>303.63</v>
      </c>
      <c r="J184" s="228">
        <f t="shared" si="2"/>
        <v>26415.81</v>
      </c>
      <c r="K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>
      <c r="A185" s="49"/>
      <c r="B185" s="253">
        <v>43205</v>
      </c>
      <c r="C185" s="248" t="s">
        <v>372</v>
      </c>
      <c r="D185" s="248" t="s">
        <v>1366</v>
      </c>
      <c r="E185" s="248" t="s">
        <v>1367</v>
      </c>
      <c r="F185" s="248" t="s">
        <v>264</v>
      </c>
      <c r="G185" s="248" t="s">
        <v>1373</v>
      </c>
      <c r="H185" s="248">
        <v>49</v>
      </c>
      <c r="I185" s="228">
        <v>106.82</v>
      </c>
      <c r="J185" s="228">
        <f t="shared" si="2"/>
        <v>5234.1799999999994</v>
      </c>
      <c r="K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>
      <c r="A186" s="49"/>
      <c r="B186" s="253">
        <v>43205</v>
      </c>
      <c r="C186" s="248" t="s">
        <v>372</v>
      </c>
      <c r="D186" s="248" t="s">
        <v>1368</v>
      </c>
      <c r="E186" s="248" t="s">
        <v>1369</v>
      </c>
      <c r="F186" s="248" t="s">
        <v>1364</v>
      </c>
      <c r="G186" s="248" t="s">
        <v>1374</v>
      </c>
      <c r="H186" s="248">
        <v>61</v>
      </c>
      <c r="I186" s="228">
        <v>114.07</v>
      </c>
      <c r="J186" s="228">
        <f t="shared" si="2"/>
        <v>6958.2699999999995</v>
      </c>
      <c r="K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>
      <c r="A187" s="49"/>
      <c r="B187" s="253">
        <v>43205</v>
      </c>
      <c r="C187" s="248" t="s">
        <v>372</v>
      </c>
      <c r="D187" s="248" t="s">
        <v>1366</v>
      </c>
      <c r="E187" s="248" t="s">
        <v>1367</v>
      </c>
      <c r="F187" s="248" t="s">
        <v>1364</v>
      </c>
      <c r="G187" s="248" t="s">
        <v>1365</v>
      </c>
      <c r="H187" s="248">
        <v>77</v>
      </c>
      <c r="I187" s="228">
        <v>136.29</v>
      </c>
      <c r="J187" s="228">
        <f t="shared" si="2"/>
        <v>10494.33</v>
      </c>
      <c r="K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>
      <c r="A188" s="49"/>
      <c r="B188" s="253">
        <v>43205</v>
      </c>
      <c r="C188" s="248" t="s">
        <v>370</v>
      </c>
      <c r="D188" s="248" t="s">
        <v>1359</v>
      </c>
      <c r="E188" s="248" t="s">
        <v>1360</v>
      </c>
      <c r="F188" s="248" t="s">
        <v>264</v>
      </c>
      <c r="G188" s="248" t="s">
        <v>1373</v>
      </c>
      <c r="H188" s="248">
        <v>39</v>
      </c>
      <c r="I188" s="228">
        <v>85.02</v>
      </c>
      <c r="J188" s="228">
        <f t="shared" si="2"/>
        <v>3315.7799999999997</v>
      </c>
      <c r="K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>
      <c r="A189" s="49"/>
      <c r="B189" s="253">
        <v>43205</v>
      </c>
      <c r="C189" s="248" t="s">
        <v>370</v>
      </c>
      <c r="D189" s="248" t="s">
        <v>1359</v>
      </c>
      <c r="E189" s="248" t="s">
        <v>1360</v>
      </c>
      <c r="F189" s="248" t="s">
        <v>264</v>
      </c>
      <c r="G189" s="248" t="s">
        <v>1358</v>
      </c>
      <c r="H189" s="248">
        <v>70</v>
      </c>
      <c r="I189" s="228">
        <v>130.9</v>
      </c>
      <c r="J189" s="228">
        <f t="shared" si="2"/>
        <v>9163</v>
      </c>
      <c r="K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>
      <c r="A190" s="49"/>
      <c r="B190" s="253">
        <v>43205</v>
      </c>
      <c r="C190" s="248" t="s">
        <v>370</v>
      </c>
      <c r="D190" s="248" t="s">
        <v>1359</v>
      </c>
      <c r="E190" s="248" t="s">
        <v>1360</v>
      </c>
      <c r="F190" s="248" t="s">
        <v>264</v>
      </c>
      <c r="G190" s="248" t="s">
        <v>1373</v>
      </c>
      <c r="H190" s="248">
        <v>28</v>
      </c>
      <c r="I190" s="228">
        <v>61.04</v>
      </c>
      <c r="J190" s="228">
        <f t="shared" si="2"/>
        <v>1709.12</v>
      </c>
      <c r="K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>
      <c r="A191" s="49"/>
      <c r="B191" s="253">
        <v>43205</v>
      </c>
      <c r="C191" s="248" t="s">
        <v>372</v>
      </c>
      <c r="D191" s="248" t="s">
        <v>1368</v>
      </c>
      <c r="E191" s="248" t="s">
        <v>1369</v>
      </c>
      <c r="F191" s="248" t="s">
        <v>264</v>
      </c>
      <c r="G191" s="248" t="s">
        <v>1358</v>
      </c>
      <c r="H191" s="248">
        <v>24</v>
      </c>
      <c r="I191" s="228">
        <v>44.88</v>
      </c>
      <c r="J191" s="228">
        <f t="shared" si="2"/>
        <v>1077.1200000000001</v>
      </c>
      <c r="K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>
      <c r="A192" s="49"/>
      <c r="B192" s="253">
        <v>43205</v>
      </c>
      <c r="C192" s="248" t="s">
        <v>370</v>
      </c>
      <c r="D192" s="248" t="s">
        <v>1359</v>
      </c>
      <c r="E192" s="248" t="s">
        <v>1360</v>
      </c>
      <c r="F192" s="248" t="s">
        <v>1370</v>
      </c>
      <c r="G192" s="248" t="s">
        <v>1371</v>
      </c>
      <c r="H192" s="248">
        <v>25</v>
      </c>
      <c r="I192" s="228">
        <v>69.8</v>
      </c>
      <c r="J192" s="228">
        <f t="shared" si="2"/>
        <v>1745</v>
      </c>
      <c r="K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>
      <c r="A193" s="49"/>
      <c r="B193" s="253">
        <v>43205</v>
      </c>
      <c r="C193" s="248" t="s">
        <v>372</v>
      </c>
      <c r="D193" s="248" t="s">
        <v>1366</v>
      </c>
      <c r="E193" s="248" t="s">
        <v>1367</v>
      </c>
      <c r="F193" s="248" t="s">
        <v>1355</v>
      </c>
      <c r="G193" s="248" t="s">
        <v>1356</v>
      </c>
      <c r="H193" s="248">
        <v>21</v>
      </c>
      <c r="I193" s="228">
        <v>35.28</v>
      </c>
      <c r="J193" s="228">
        <f t="shared" si="2"/>
        <v>740.88</v>
      </c>
      <c r="K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>
      <c r="A194" s="49"/>
      <c r="B194" s="253">
        <v>43205</v>
      </c>
      <c r="C194" s="248" t="s">
        <v>370</v>
      </c>
      <c r="D194" s="248" t="s">
        <v>1353</v>
      </c>
      <c r="E194" s="248" t="s">
        <v>1354</v>
      </c>
      <c r="F194" s="248" t="s">
        <v>1364</v>
      </c>
      <c r="G194" s="248" t="s">
        <v>1365</v>
      </c>
      <c r="H194" s="248">
        <v>107</v>
      </c>
      <c r="I194" s="228">
        <v>189.39</v>
      </c>
      <c r="J194" s="228">
        <f t="shared" si="2"/>
        <v>20264.73</v>
      </c>
      <c r="K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>
      <c r="A195" s="49"/>
      <c r="B195" s="253">
        <v>43205</v>
      </c>
      <c r="C195" s="248" t="s">
        <v>370</v>
      </c>
      <c r="D195" s="248" t="s">
        <v>1359</v>
      </c>
      <c r="E195" s="248" t="s">
        <v>1360</v>
      </c>
      <c r="F195" s="248" t="s">
        <v>1364</v>
      </c>
      <c r="G195" s="248" t="s">
        <v>1365</v>
      </c>
      <c r="H195" s="248">
        <v>49</v>
      </c>
      <c r="I195" s="228">
        <v>86.73</v>
      </c>
      <c r="J195" s="228">
        <f t="shared" si="2"/>
        <v>4249.7700000000004</v>
      </c>
      <c r="K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>
      <c r="A196" s="49"/>
      <c r="B196" s="253">
        <v>43241</v>
      </c>
      <c r="C196" s="248" t="s">
        <v>370</v>
      </c>
      <c r="D196" s="248" t="s">
        <v>1353</v>
      </c>
      <c r="E196" s="248" t="s">
        <v>1354</v>
      </c>
      <c r="F196" s="248" t="s">
        <v>1370</v>
      </c>
      <c r="G196" s="248" t="s">
        <v>1376</v>
      </c>
      <c r="H196" s="248">
        <v>55</v>
      </c>
      <c r="I196" s="228">
        <v>120.45</v>
      </c>
      <c r="J196" s="228">
        <f t="shared" si="2"/>
        <v>6624.75</v>
      </c>
      <c r="K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>
      <c r="A197" s="49"/>
      <c r="B197" s="253">
        <v>43241</v>
      </c>
      <c r="C197" s="248" t="s">
        <v>370</v>
      </c>
      <c r="D197" s="248" t="s">
        <v>1353</v>
      </c>
      <c r="E197" s="248" t="s">
        <v>1354</v>
      </c>
      <c r="F197" s="248" t="s">
        <v>1364</v>
      </c>
      <c r="G197" s="248" t="s">
        <v>1365</v>
      </c>
      <c r="H197" s="248">
        <v>97</v>
      </c>
      <c r="I197" s="228">
        <v>171.69</v>
      </c>
      <c r="J197" s="228">
        <f t="shared" si="2"/>
        <v>16653.93</v>
      </c>
      <c r="K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>
      <c r="A198" s="49"/>
      <c r="B198" s="253">
        <v>43241</v>
      </c>
      <c r="C198" s="248" t="s">
        <v>372</v>
      </c>
      <c r="D198" s="248" t="s">
        <v>1368</v>
      </c>
      <c r="E198" s="248" t="s">
        <v>1369</v>
      </c>
      <c r="F198" s="248" t="s">
        <v>264</v>
      </c>
      <c r="G198" s="248" t="s">
        <v>1373</v>
      </c>
      <c r="H198" s="248">
        <v>25</v>
      </c>
      <c r="I198" s="228">
        <v>54.5</v>
      </c>
      <c r="J198" s="228">
        <f t="shared" si="2"/>
        <v>1362.5</v>
      </c>
      <c r="K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>
      <c r="A199" s="49"/>
      <c r="B199" s="253">
        <v>43241</v>
      </c>
      <c r="C199" s="248" t="s">
        <v>370</v>
      </c>
      <c r="D199" s="248" t="s">
        <v>1359</v>
      </c>
      <c r="E199" s="248" t="s">
        <v>1360</v>
      </c>
      <c r="F199" s="248" t="s">
        <v>264</v>
      </c>
      <c r="G199" s="248" t="s">
        <v>1358</v>
      </c>
      <c r="H199" s="248">
        <v>146</v>
      </c>
      <c r="I199" s="228">
        <v>273.02</v>
      </c>
      <c r="J199" s="228">
        <f t="shared" si="2"/>
        <v>39860.92</v>
      </c>
      <c r="K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>
      <c r="A200" s="49"/>
      <c r="B200" s="253">
        <v>43241</v>
      </c>
      <c r="C200" s="248" t="s">
        <v>372</v>
      </c>
      <c r="D200" s="248" t="s">
        <v>1368</v>
      </c>
      <c r="E200" s="248" t="s">
        <v>1369</v>
      </c>
      <c r="F200" s="248" t="s">
        <v>1364</v>
      </c>
      <c r="G200" s="248" t="s">
        <v>1365</v>
      </c>
      <c r="H200" s="248">
        <v>39</v>
      </c>
      <c r="I200" s="228">
        <v>69.03</v>
      </c>
      <c r="J200" s="228">
        <f t="shared" si="2"/>
        <v>2692.17</v>
      </c>
      <c r="K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>
      <c r="A201" s="49"/>
      <c r="B201" s="253">
        <v>43241</v>
      </c>
      <c r="C201" s="248" t="s">
        <v>372</v>
      </c>
      <c r="D201" s="248" t="s">
        <v>1366</v>
      </c>
      <c r="E201" s="248" t="s">
        <v>1367</v>
      </c>
      <c r="F201" s="248" t="s">
        <v>1355</v>
      </c>
      <c r="G201" s="248" t="s">
        <v>1356</v>
      </c>
      <c r="H201" s="248">
        <v>23</v>
      </c>
      <c r="I201" s="228">
        <v>38.64</v>
      </c>
      <c r="J201" s="228">
        <f t="shared" si="2"/>
        <v>888.72</v>
      </c>
      <c r="K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>
      <c r="A202" s="49"/>
      <c r="B202" s="253">
        <v>43241</v>
      </c>
      <c r="C202" s="248" t="s">
        <v>370</v>
      </c>
      <c r="D202" s="248" t="s">
        <v>1353</v>
      </c>
      <c r="E202" s="248" t="s">
        <v>1357</v>
      </c>
      <c r="F202" s="248" t="s">
        <v>1364</v>
      </c>
      <c r="G202" s="248" t="s">
        <v>1374</v>
      </c>
      <c r="H202" s="248">
        <v>26</v>
      </c>
      <c r="I202" s="228">
        <v>48.62</v>
      </c>
      <c r="J202" s="228">
        <f t="shared" si="2"/>
        <v>1264.1199999999999</v>
      </c>
      <c r="K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>
      <c r="A203" s="49"/>
      <c r="B203" s="253">
        <v>43241</v>
      </c>
      <c r="C203" s="248" t="s">
        <v>372</v>
      </c>
      <c r="D203" s="248" t="s">
        <v>1368</v>
      </c>
      <c r="E203" s="248" t="s">
        <v>1369</v>
      </c>
      <c r="F203" s="248" t="s">
        <v>264</v>
      </c>
      <c r="G203" s="248" t="s">
        <v>1361</v>
      </c>
      <c r="H203" s="248">
        <v>21</v>
      </c>
      <c r="I203" s="228">
        <v>59.64</v>
      </c>
      <c r="J203" s="228">
        <f t="shared" si="2"/>
        <v>1252.44</v>
      </c>
      <c r="K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>
      <c r="A204" s="49"/>
      <c r="B204" s="253">
        <v>43241</v>
      </c>
      <c r="C204" s="248" t="s">
        <v>370</v>
      </c>
      <c r="D204" s="248" t="s">
        <v>1353</v>
      </c>
      <c r="E204" s="248" t="s">
        <v>1354</v>
      </c>
      <c r="F204" s="248" t="s">
        <v>1364</v>
      </c>
      <c r="G204" s="248" t="s">
        <v>1365</v>
      </c>
      <c r="H204" s="248">
        <v>33</v>
      </c>
      <c r="I204" s="228">
        <v>58.41</v>
      </c>
      <c r="J204" s="228">
        <f t="shared" si="2"/>
        <v>1927.53</v>
      </c>
      <c r="K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>
      <c r="A205" s="49"/>
      <c r="B205" s="253">
        <v>43241</v>
      </c>
      <c r="C205" s="248" t="s">
        <v>370</v>
      </c>
      <c r="D205" s="248" t="s">
        <v>1362</v>
      </c>
      <c r="E205" s="248" t="s">
        <v>1363</v>
      </c>
      <c r="F205" s="248" t="s">
        <v>264</v>
      </c>
      <c r="G205" s="248" t="s">
        <v>1373</v>
      </c>
      <c r="H205" s="248">
        <v>24</v>
      </c>
      <c r="I205" s="228">
        <v>52.32</v>
      </c>
      <c r="J205" s="228">
        <f t="shared" si="2"/>
        <v>1255.68</v>
      </c>
      <c r="K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>
      <c r="A206" s="49"/>
      <c r="B206" s="253">
        <v>43241</v>
      </c>
      <c r="C206" s="248" t="s">
        <v>372</v>
      </c>
      <c r="D206" s="248" t="s">
        <v>1368</v>
      </c>
      <c r="E206" s="248" t="s">
        <v>1369</v>
      </c>
      <c r="F206" s="248" t="s">
        <v>264</v>
      </c>
      <c r="G206" s="248" t="s">
        <v>1361</v>
      </c>
      <c r="H206" s="248">
        <v>47</v>
      </c>
      <c r="I206" s="228">
        <v>133.47999999999999</v>
      </c>
      <c r="J206" s="228">
        <f t="shared" si="2"/>
        <v>6273.5599999999995</v>
      </c>
      <c r="K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>
      <c r="A207" s="49"/>
      <c r="B207" s="253">
        <v>43241</v>
      </c>
      <c r="C207" s="248" t="s">
        <v>372</v>
      </c>
      <c r="D207" s="248" t="s">
        <v>1366</v>
      </c>
      <c r="E207" s="248" t="s">
        <v>1367</v>
      </c>
      <c r="F207" s="248" t="s">
        <v>264</v>
      </c>
      <c r="G207" s="248" t="s">
        <v>1373</v>
      </c>
      <c r="H207" s="248">
        <v>28</v>
      </c>
      <c r="I207" s="228">
        <v>61.04</v>
      </c>
      <c r="J207" s="228">
        <f t="shared" ref="J207:J270" si="3">H207*I207</f>
        <v>1709.12</v>
      </c>
      <c r="K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>
      <c r="A208" s="49"/>
      <c r="B208" s="253">
        <v>43275</v>
      </c>
      <c r="C208" s="248" t="s">
        <v>370</v>
      </c>
      <c r="D208" s="248" t="s">
        <v>1353</v>
      </c>
      <c r="E208" s="248" t="s">
        <v>1354</v>
      </c>
      <c r="F208" s="248" t="s">
        <v>1370</v>
      </c>
      <c r="G208" s="248" t="s">
        <v>1376</v>
      </c>
      <c r="H208" s="248">
        <v>75</v>
      </c>
      <c r="I208" s="228">
        <v>164.25</v>
      </c>
      <c r="J208" s="228">
        <f t="shared" si="3"/>
        <v>12318.75</v>
      </c>
      <c r="K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>
      <c r="A209" s="49"/>
      <c r="B209" s="253">
        <v>43275</v>
      </c>
      <c r="C209" s="248" t="s">
        <v>372</v>
      </c>
      <c r="D209" s="248" t="s">
        <v>1368</v>
      </c>
      <c r="E209" s="248" t="s">
        <v>1369</v>
      </c>
      <c r="F209" s="248" t="s">
        <v>264</v>
      </c>
      <c r="G209" s="248" t="s">
        <v>1358</v>
      </c>
      <c r="H209" s="248">
        <v>63</v>
      </c>
      <c r="I209" s="228">
        <v>117.81</v>
      </c>
      <c r="J209" s="228">
        <f t="shared" si="3"/>
        <v>7422.03</v>
      </c>
      <c r="K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>
      <c r="A210" s="49"/>
      <c r="B210" s="253">
        <v>43275</v>
      </c>
      <c r="C210" s="248" t="s">
        <v>370</v>
      </c>
      <c r="D210" s="248" t="s">
        <v>1353</v>
      </c>
      <c r="E210" s="248" t="s">
        <v>1354</v>
      </c>
      <c r="F210" s="248" t="s">
        <v>1364</v>
      </c>
      <c r="G210" s="248" t="s">
        <v>1374</v>
      </c>
      <c r="H210" s="248">
        <v>39</v>
      </c>
      <c r="I210" s="228">
        <v>72.930000000000007</v>
      </c>
      <c r="J210" s="228">
        <f t="shared" si="3"/>
        <v>2844.2700000000004</v>
      </c>
      <c r="K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>
      <c r="A211" s="49"/>
      <c r="B211" s="253">
        <v>43275</v>
      </c>
      <c r="C211" s="248" t="s">
        <v>370</v>
      </c>
      <c r="D211" s="248" t="s">
        <v>1359</v>
      </c>
      <c r="E211" s="248" t="s">
        <v>1360</v>
      </c>
      <c r="F211" s="248" t="s">
        <v>1364</v>
      </c>
      <c r="G211" s="248" t="s">
        <v>1365</v>
      </c>
      <c r="H211" s="248">
        <v>59</v>
      </c>
      <c r="I211" s="228">
        <v>104.43</v>
      </c>
      <c r="J211" s="228">
        <f t="shared" si="3"/>
        <v>6161.3700000000008</v>
      </c>
      <c r="K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>
      <c r="A212" s="49"/>
      <c r="B212" s="253">
        <v>43275</v>
      </c>
      <c r="C212" s="248" t="s">
        <v>372</v>
      </c>
      <c r="D212" s="248" t="s">
        <v>1366</v>
      </c>
      <c r="E212" s="248" t="s">
        <v>1367</v>
      </c>
      <c r="F212" s="248" t="s">
        <v>1370</v>
      </c>
      <c r="G212" s="248" t="s">
        <v>1371</v>
      </c>
      <c r="H212" s="248">
        <v>24</v>
      </c>
      <c r="I212" s="228">
        <v>83.76</v>
      </c>
      <c r="J212" s="228">
        <f t="shared" si="3"/>
        <v>2010.2400000000002</v>
      </c>
      <c r="K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>
      <c r="A213" s="49"/>
      <c r="B213" s="253">
        <v>43275</v>
      </c>
      <c r="C213" s="248" t="s">
        <v>370</v>
      </c>
      <c r="D213" s="248" t="s">
        <v>1362</v>
      </c>
      <c r="E213" s="248" t="s">
        <v>1363</v>
      </c>
      <c r="F213" s="248" t="s">
        <v>1364</v>
      </c>
      <c r="G213" s="248" t="s">
        <v>1365</v>
      </c>
      <c r="H213" s="248">
        <v>48</v>
      </c>
      <c r="I213" s="228">
        <v>84.96</v>
      </c>
      <c r="J213" s="228">
        <f t="shared" si="3"/>
        <v>4078.08</v>
      </c>
      <c r="K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>
      <c r="A214" s="49"/>
      <c r="B214" s="253">
        <v>43275</v>
      </c>
      <c r="C214" s="248" t="s">
        <v>372</v>
      </c>
      <c r="D214" s="248" t="s">
        <v>1366</v>
      </c>
      <c r="E214" s="248" t="s">
        <v>1367</v>
      </c>
      <c r="F214" s="248" t="s">
        <v>264</v>
      </c>
      <c r="G214" s="248" t="s">
        <v>1373</v>
      </c>
      <c r="H214" s="248">
        <v>50</v>
      </c>
      <c r="I214" s="228">
        <v>109</v>
      </c>
      <c r="J214" s="228">
        <f t="shared" si="3"/>
        <v>5450</v>
      </c>
      <c r="K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>
      <c r="A215" s="49"/>
      <c r="B215" s="253">
        <v>43275</v>
      </c>
      <c r="C215" s="248" t="s">
        <v>370</v>
      </c>
      <c r="D215" s="248" t="s">
        <v>1359</v>
      </c>
      <c r="E215" s="248" t="s">
        <v>1360</v>
      </c>
      <c r="F215" s="248" t="s">
        <v>264</v>
      </c>
      <c r="G215" s="248" t="s">
        <v>1373</v>
      </c>
      <c r="H215" s="248">
        <v>47</v>
      </c>
      <c r="I215" s="228">
        <v>102.46</v>
      </c>
      <c r="J215" s="228">
        <f t="shared" si="3"/>
        <v>4815.62</v>
      </c>
      <c r="K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>
      <c r="A216" s="49"/>
      <c r="B216" s="253">
        <v>43275</v>
      </c>
      <c r="C216" s="248" t="s">
        <v>370</v>
      </c>
      <c r="D216" s="248" t="s">
        <v>1353</v>
      </c>
      <c r="E216" s="248" t="s">
        <v>1357</v>
      </c>
      <c r="F216" s="248" t="s">
        <v>1364</v>
      </c>
      <c r="G216" s="248" t="s">
        <v>1365</v>
      </c>
      <c r="H216" s="248">
        <v>28</v>
      </c>
      <c r="I216" s="228">
        <v>49.56</v>
      </c>
      <c r="J216" s="228">
        <f t="shared" si="3"/>
        <v>1387.68</v>
      </c>
      <c r="K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>
      <c r="A217" s="49"/>
      <c r="B217" s="253">
        <v>43275</v>
      </c>
      <c r="C217" s="248" t="s">
        <v>370</v>
      </c>
      <c r="D217" s="248" t="s">
        <v>1359</v>
      </c>
      <c r="E217" s="248" t="s">
        <v>1360</v>
      </c>
      <c r="F217" s="248" t="s">
        <v>1364</v>
      </c>
      <c r="G217" s="248" t="s">
        <v>1365</v>
      </c>
      <c r="H217" s="248">
        <v>39</v>
      </c>
      <c r="I217" s="228">
        <v>69.03</v>
      </c>
      <c r="J217" s="228">
        <f t="shared" si="3"/>
        <v>2692.17</v>
      </c>
      <c r="K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>
      <c r="A218" s="49"/>
      <c r="B218" s="253">
        <v>43275</v>
      </c>
      <c r="C218" s="248" t="s">
        <v>370</v>
      </c>
      <c r="D218" s="248" t="s">
        <v>1353</v>
      </c>
      <c r="E218" s="248" t="s">
        <v>1354</v>
      </c>
      <c r="F218" s="248" t="s">
        <v>1355</v>
      </c>
      <c r="G218" s="248" t="s">
        <v>1356</v>
      </c>
      <c r="H218" s="248">
        <v>22</v>
      </c>
      <c r="I218" s="228">
        <v>36.96</v>
      </c>
      <c r="J218" s="228">
        <f t="shared" si="3"/>
        <v>813.12</v>
      </c>
      <c r="K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>
      <c r="A219" s="49"/>
      <c r="B219" s="253">
        <v>43275</v>
      </c>
      <c r="C219" s="248" t="s">
        <v>370</v>
      </c>
      <c r="D219" s="248" t="s">
        <v>1359</v>
      </c>
      <c r="E219" s="248" t="s">
        <v>1360</v>
      </c>
      <c r="F219" s="248" t="s">
        <v>264</v>
      </c>
      <c r="G219" s="248" t="s">
        <v>1373</v>
      </c>
      <c r="H219" s="248">
        <v>29</v>
      </c>
      <c r="I219" s="228">
        <v>63.22</v>
      </c>
      <c r="J219" s="228">
        <f t="shared" si="3"/>
        <v>1833.3799999999999</v>
      </c>
      <c r="K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>
      <c r="A220" s="49"/>
      <c r="B220" s="253">
        <v>43372</v>
      </c>
      <c r="C220" s="248" t="s">
        <v>370</v>
      </c>
      <c r="D220" s="248" t="s">
        <v>1359</v>
      </c>
      <c r="E220" s="248" t="s">
        <v>1360</v>
      </c>
      <c r="F220" s="248" t="s">
        <v>264</v>
      </c>
      <c r="G220" s="248" t="s">
        <v>1358</v>
      </c>
      <c r="H220" s="248">
        <v>34</v>
      </c>
      <c r="I220" s="228">
        <v>63.58</v>
      </c>
      <c r="J220" s="228">
        <f t="shared" si="3"/>
        <v>2161.7199999999998</v>
      </c>
      <c r="K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>
      <c r="A221" s="49"/>
      <c r="B221" s="253">
        <v>43372</v>
      </c>
      <c r="C221" s="248" t="s">
        <v>370</v>
      </c>
      <c r="D221" s="248" t="s">
        <v>1353</v>
      </c>
      <c r="E221" s="248" t="s">
        <v>1354</v>
      </c>
      <c r="F221" s="248" t="s">
        <v>264</v>
      </c>
      <c r="G221" s="248" t="s">
        <v>1361</v>
      </c>
      <c r="H221" s="248">
        <v>67</v>
      </c>
      <c r="I221" s="228">
        <v>190.28</v>
      </c>
      <c r="J221" s="228">
        <f t="shared" si="3"/>
        <v>12748.76</v>
      </c>
      <c r="K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>
      <c r="A222" s="49"/>
      <c r="B222" s="253">
        <v>43372</v>
      </c>
      <c r="C222" s="248" t="s">
        <v>372</v>
      </c>
      <c r="D222" s="248" t="s">
        <v>1368</v>
      </c>
      <c r="E222" s="248" t="s">
        <v>1369</v>
      </c>
      <c r="F222" s="248" t="s">
        <v>264</v>
      </c>
      <c r="G222" s="248" t="s">
        <v>1361</v>
      </c>
      <c r="H222" s="248">
        <v>54</v>
      </c>
      <c r="I222" s="228">
        <v>153.36000000000001</v>
      </c>
      <c r="J222" s="228">
        <f t="shared" si="3"/>
        <v>8281.44</v>
      </c>
      <c r="K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>
      <c r="A223" s="49"/>
      <c r="B223" s="253">
        <v>43372</v>
      </c>
      <c r="C223" s="248" t="s">
        <v>372</v>
      </c>
      <c r="D223" s="248" t="s">
        <v>1368</v>
      </c>
      <c r="E223" s="248" t="s">
        <v>1369</v>
      </c>
      <c r="F223" s="248" t="s">
        <v>1355</v>
      </c>
      <c r="G223" s="248" t="s">
        <v>1356</v>
      </c>
      <c r="H223" s="248">
        <v>62</v>
      </c>
      <c r="I223" s="228">
        <v>104.16</v>
      </c>
      <c r="J223" s="228">
        <f t="shared" si="3"/>
        <v>6457.92</v>
      </c>
      <c r="K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>
      <c r="A224" s="49"/>
      <c r="B224" s="253">
        <v>43372</v>
      </c>
      <c r="C224" s="248" t="s">
        <v>370</v>
      </c>
      <c r="D224" s="248" t="s">
        <v>1359</v>
      </c>
      <c r="E224" s="248" t="s">
        <v>1360</v>
      </c>
      <c r="F224" s="248" t="s">
        <v>1355</v>
      </c>
      <c r="G224" s="248" t="s">
        <v>1356</v>
      </c>
      <c r="H224" s="248">
        <v>115</v>
      </c>
      <c r="I224" s="228">
        <v>193.2</v>
      </c>
      <c r="J224" s="228">
        <f t="shared" si="3"/>
        <v>22218</v>
      </c>
      <c r="K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>
      <c r="A225" s="49"/>
      <c r="B225" s="253">
        <v>43372</v>
      </c>
      <c r="C225" s="248" t="s">
        <v>372</v>
      </c>
      <c r="D225" s="248" t="s">
        <v>1366</v>
      </c>
      <c r="E225" s="248" t="s">
        <v>1367</v>
      </c>
      <c r="F225" s="248" t="s">
        <v>264</v>
      </c>
      <c r="G225" s="248" t="s">
        <v>1358</v>
      </c>
      <c r="H225" s="248">
        <v>55</v>
      </c>
      <c r="I225" s="228">
        <v>102.85</v>
      </c>
      <c r="J225" s="228">
        <f t="shared" si="3"/>
        <v>5656.75</v>
      </c>
      <c r="K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>
      <c r="A226" s="49"/>
      <c r="B226" s="253">
        <v>43372</v>
      </c>
      <c r="C226" s="248" t="s">
        <v>370</v>
      </c>
      <c r="D226" s="248" t="s">
        <v>1353</v>
      </c>
      <c r="E226" s="248" t="s">
        <v>1357</v>
      </c>
      <c r="F226" s="248" t="s">
        <v>1355</v>
      </c>
      <c r="G226" s="248" t="s">
        <v>1356</v>
      </c>
      <c r="H226" s="248">
        <v>27</v>
      </c>
      <c r="I226" s="228">
        <v>45.36</v>
      </c>
      <c r="J226" s="228">
        <f t="shared" si="3"/>
        <v>1224.72</v>
      </c>
      <c r="K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>
      <c r="A227" s="49"/>
      <c r="B227" s="253">
        <v>43372</v>
      </c>
      <c r="C227" s="248" t="s">
        <v>370</v>
      </c>
      <c r="D227" s="248" t="s">
        <v>1359</v>
      </c>
      <c r="E227" s="248" t="s">
        <v>1360</v>
      </c>
      <c r="F227" s="248" t="s">
        <v>264</v>
      </c>
      <c r="G227" s="248" t="s">
        <v>1358</v>
      </c>
      <c r="H227" s="248">
        <v>37</v>
      </c>
      <c r="I227" s="228">
        <v>69.19</v>
      </c>
      <c r="J227" s="228">
        <f t="shared" si="3"/>
        <v>2560.0299999999997</v>
      </c>
      <c r="K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>
      <c r="A228" s="49"/>
      <c r="B228" s="253">
        <v>43372</v>
      </c>
      <c r="C228" s="248" t="s">
        <v>372</v>
      </c>
      <c r="D228" s="248" t="s">
        <v>1368</v>
      </c>
      <c r="E228" s="248" t="s">
        <v>1369</v>
      </c>
      <c r="F228" s="248" t="s">
        <v>1364</v>
      </c>
      <c r="G228" s="248" t="s">
        <v>1365</v>
      </c>
      <c r="H228" s="248">
        <v>53</v>
      </c>
      <c r="I228" s="228">
        <v>93.81</v>
      </c>
      <c r="J228" s="228">
        <f t="shared" si="3"/>
        <v>4971.93</v>
      </c>
      <c r="K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>
      <c r="A229" s="49"/>
      <c r="B229" s="253">
        <v>43372</v>
      </c>
      <c r="C229" s="248" t="s">
        <v>370</v>
      </c>
      <c r="D229" s="248" t="s">
        <v>1362</v>
      </c>
      <c r="E229" s="248" t="s">
        <v>1363</v>
      </c>
      <c r="F229" s="248" t="s">
        <v>1355</v>
      </c>
      <c r="G229" s="248" t="s">
        <v>1356</v>
      </c>
      <c r="H229" s="248">
        <v>33</v>
      </c>
      <c r="I229" s="228">
        <v>55.44</v>
      </c>
      <c r="J229" s="228">
        <f t="shared" si="3"/>
        <v>1829.52</v>
      </c>
      <c r="K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>
      <c r="A230" s="49"/>
      <c r="B230" s="253">
        <v>43372</v>
      </c>
      <c r="C230" s="248" t="s">
        <v>370</v>
      </c>
      <c r="D230" s="248" t="s">
        <v>1353</v>
      </c>
      <c r="E230" s="248" t="s">
        <v>1357</v>
      </c>
      <c r="F230" s="248" t="s">
        <v>1364</v>
      </c>
      <c r="G230" s="248" t="s">
        <v>1365</v>
      </c>
      <c r="H230" s="248">
        <v>31</v>
      </c>
      <c r="I230" s="228">
        <v>54.87</v>
      </c>
      <c r="J230" s="228">
        <f t="shared" si="3"/>
        <v>1700.97</v>
      </c>
      <c r="K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>
      <c r="A231" s="49"/>
      <c r="B231" s="253">
        <v>43372</v>
      </c>
      <c r="C231" s="248" t="s">
        <v>370</v>
      </c>
      <c r="D231" s="248" t="s">
        <v>1359</v>
      </c>
      <c r="E231" s="248" t="s">
        <v>1360</v>
      </c>
      <c r="F231" s="248" t="s">
        <v>264</v>
      </c>
      <c r="G231" s="248" t="s">
        <v>1361</v>
      </c>
      <c r="H231" s="248">
        <v>101</v>
      </c>
      <c r="I231" s="228">
        <v>286.83999999999997</v>
      </c>
      <c r="J231" s="228">
        <f t="shared" si="3"/>
        <v>28970.839999999997</v>
      </c>
      <c r="K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>
      <c r="A232" s="49"/>
      <c r="B232" s="253">
        <v>43374</v>
      </c>
      <c r="C232" s="248" t="s">
        <v>372</v>
      </c>
      <c r="D232" s="248" t="s">
        <v>1366</v>
      </c>
      <c r="E232" s="248" t="s">
        <v>1367</v>
      </c>
      <c r="F232" s="248" t="s">
        <v>1370</v>
      </c>
      <c r="G232" s="248" t="s">
        <v>1371</v>
      </c>
      <c r="H232" s="248">
        <v>21</v>
      </c>
      <c r="I232" s="228">
        <v>73.290000000000006</v>
      </c>
      <c r="J232" s="228">
        <f t="shared" si="3"/>
        <v>1539.0900000000001</v>
      </c>
      <c r="K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>
      <c r="A233" s="49"/>
      <c r="B233" s="253">
        <v>43374</v>
      </c>
      <c r="C233" s="248" t="s">
        <v>370</v>
      </c>
      <c r="D233" s="248" t="s">
        <v>1362</v>
      </c>
      <c r="E233" s="248" t="s">
        <v>1363</v>
      </c>
      <c r="F233" s="248" t="s">
        <v>1355</v>
      </c>
      <c r="G233" s="248" t="s">
        <v>1356</v>
      </c>
      <c r="H233" s="248">
        <v>39</v>
      </c>
      <c r="I233" s="228">
        <v>65.52</v>
      </c>
      <c r="J233" s="228">
        <f t="shared" si="3"/>
        <v>2555.2799999999997</v>
      </c>
      <c r="K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>
      <c r="A234" s="49"/>
      <c r="B234" s="253">
        <v>43374</v>
      </c>
      <c r="C234" s="248" t="s">
        <v>372</v>
      </c>
      <c r="D234" s="248" t="s">
        <v>1368</v>
      </c>
      <c r="E234" s="248" t="s">
        <v>1369</v>
      </c>
      <c r="F234" s="248" t="s">
        <v>264</v>
      </c>
      <c r="G234" s="248" t="s">
        <v>1361</v>
      </c>
      <c r="H234" s="248">
        <v>45</v>
      </c>
      <c r="I234" s="228">
        <v>127.8</v>
      </c>
      <c r="J234" s="228">
        <f t="shared" si="3"/>
        <v>5751</v>
      </c>
      <c r="K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>
      <c r="A235" s="49"/>
      <c r="B235" s="253">
        <v>43374</v>
      </c>
      <c r="C235" s="248" t="s">
        <v>370</v>
      </c>
      <c r="D235" s="248" t="s">
        <v>1353</v>
      </c>
      <c r="E235" s="248" t="s">
        <v>1354</v>
      </c>
      <c r="F235" s="248" t="s">
        <v>264</v>
      </c>
      <c r="G235" s="248" t="s">
        <v>1358</v>
      </c>
      <c r="H235" s="248">
        <v>76</v>
      </c>
      <c r="I235" s="228">
        <v>142.12</v>
      </c>
      <c r="J235" s="228">
        <f t="shared" si="3"/>
        <v>10801.12</v>
      </c>
      <c r="K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>
      <c r="A236" s="49"/>
      <c r="B236" s="253">
        <v>43374</v>
      </c>
      <c r="C236" s="248" t="s">
        <v>370</v>
      </c>
      <c r="D236" s="248" t="s">
        <v>1353</v>
      </c>
      <c r="E236" s="248" t="s">
        <v>1354</v>
      </c>
      <c r="F236" s="248" t="s">
        <v>1364</v>
      </c>
      <c r="G236" s="248" t="s">
        <v>1365</v>
      </c>
      <c r="H236" s="248">
        <v>108</v>
      </c>
      <c r="I236" s="228">
        <v>191.16</v>
      </c>
      <c r="J236" s="228">
        <f t="shared" si="3"/>
        <v>20645.28</v>
      </c>
      <c r="K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>
      <c r="A237" s="49"/>
      <c r="B237" s="253">
        <v>43374</v>
      </c>
      <c r="C237" s="248" t="s">
        <v>372</v>
      </c>
      <c r="D237" s="248" t="s">
        <v>1366</v>
      </c>
      <c r="E237" s="248" t="s">
        <v>1367</v>
      </c>
      <c r="F237" s="248" t="s">
        <v>1364</v>
      </c>
      <c r="G237" s="248" t="s">
        <v>1374</v>
      </c>
      <c r="H237" s="248">
        <v>30</v>
      </c>
      <c r="I237" s="228">
        <v>56.1</v>
      </c>
      <c r="J237" s="228">
        <f t="shared" si="3"/>
        <v>1683</v>
      </c>
      <c r="K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>
      <c r="A238" s="49"/>
      <c r="B238" s="253">
        <v>43374</v>
      </c>
      <c r="C238" s="248" t="s">
        <v>370</v>
      </c>
      <c r="D238" s="248" t="s">
        <v>1359</v>
      </c>
      <c r="E238" s="248" t="s">
        <v>1360</v>
      </c>
      <c r="F238" s="248" t="s">
        <v>1370</v>
      </c>
      <c r="G238" s="248" t="s">
        <v>1371</v>
      </c>
      <c r="H238" s="248">
        <v>21</v>
      </c>
      <c r="I238" s="228">
        <v>73.290000000000006</v>
      </c>
      <c r="J238" s="228">
        <f t="shared" si="3"/>
        <v>1539.0900000000001</v>
      </c>
      <c r="K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>
      <c r="A239" s="49"/>
      <c r="B239" s="253">
        <v>43374</v>
      </c>
      <c r="C239" s="248" t="s">
        <v>370</v>
      </c>
      <c r="D239" s="248" t="s">
        <v>1353</v>
      </c>
      <c r="E239" s="248" t="s">
        <v>1357</v>
      </c>
      <c r="F239" s="248" t="s">
        <v>264</v>
      </c>
      <c r="G239" s="248" t="s">
        <v>1373</v>
      </c>
      <c r="H239" s="248">
        <v>119</v>
      </c>
      <c r="I239" s="228">
        <v>259.42</v>
      </c>
      <c r="J239" s="228">
        <f t="shared" si="3"/>
        <v>30870.980000000003</v>
      </c>
      <c r="K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>
      <c r="A240" s="49"/>
      <c r="B240" s="253">
        <v>43374</v>
      </c>
      <c r="C240" s="248" t="s">
        <v>370</v>
      </c>
      <c r="D240" s="248" t="s">
        <v>1353</v>
      </c>
      <c r="E240" s="248" t="s">
        <v>1357</v>
      </c>
      <c r="F240" s="248" t="s">
        <v>1364</v>
      </c>
      <c r="G240" s="248" t="s">
        <v>1374</v>
      </c>
      <c r="H240" s="248">
        <v>29</v>
      </c>
      <c r="I240" s="228">
        <v>54.23</v>
      </c>
      <c r="J240" s="228">
        <f t="shared" si="3"/>
        <v>1572.6699999999998</v>
      </c>
      <c r="K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>
      <c r="A241" s="49"/>
      <c r="B241" s="253">
        <v>43374</v>
      </c>
      <c r="C241" s="248" t="s">
        <v>370</v>
      </c>
      <c r="D241" s="248" t="s">
        <v>1359</v>
      </c>
      <c r="E241" s="248" t="s">
        <v>1360</v>
      </c>
      <c r="F241" s="248" t="s">
        <v>264</v>
      </c>
      <c r="G241" s="248" t="s">
        <v>1358</v>
      </c>
      <c r="H241" s="248">
        <v>77</v>
      </c>
      <c r="I241" s="228">
        <v>143.99</v>
      </c>
      <c r="J241" s="228">
        <f t="shared" si="3"/>
        <v>11087.230000000001</v>
      </c>
      <c r="K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>
      <c r="A242" s="49"/>
      <c r="B242" s="253">
        <v>43409</v>
      </c>
      <c r="C242" s="248" t="s">
        <v>370</v>
      </c>
      <c r="D242" s="248" t="s">
        <v>1359</v>
      </c>
      <c r="E242" s="248" t="s">
        <v>1360</v>
      </c>
      <c r="F242" s="248" t="s">
        <v>264</v>
      </c>
      <c r="G242" s="248" t="s">
        <v>1373</v>
      </c>
      <c r="H242" s="248">
        <v>27</v>
      </c>
      <c r="I242" s="228">
        <v>58.86</v>
      </c>
      <c r="J242" s="228">
        <f t="shared" si="3"/>
        <v>1589.22</v>
      </c>
      <c r="K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>
      <c r="A243" s="49"/>
      <c r="B243" s="253">
        <v>43409</v>
      </c>
      <c r="C243" s="248" t="s">
        <v>370</v>
      </c>
      <c r="D243" s="248" t="s">
        <v>1359</v>
      </c>
      <c r="E243" s="248" t="s">
        <v>1360</v>
      </c>
      <c r="F243" s="248" t="s">
        <v>1355</v>
      </c>
      <c r="G243" s="248" t="s">
        <v>1356</v>
      </c>
      <c r="H243" s="248">
        <v>81</v>
      </c>
      <c r="I243" s="228">
        <v>136.08000000000001</v>
      </c>
      <c r="J243" s="228">
        <f t="shared" si="3"/>
        <v>11022.480000000001</v>
      </c>
      <c r="K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>
      <c r="A244" s="49"/>
      <c r="B244" s="253">
        <v>43409</v>
      </c>
      <c r="C244" s="248" t="s">
        <v>372</v>
      </c>
      <c r="D244" s="248" t="s">
        <v>1368</v>
      </c>
      <c r="E244" s="248" t="s">
        <v>1369</v>
      </c>
      <c r="F244" s="248" t="s">
        <v>1355</v>
      </c>
      <c r="G244" s="248" t="s">
        <v>1356</v>
      </c>
      <c r="H244" s="248">
        <v>36</v>
      </c>
      <c r="I244" s="228">
        <v>60.48</v>
      </c>
      <c r="J244" s="228">
        <f t="shared" si="3"/>
        <v>2177.2799999999997</v>
      </c>
      <c r="K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>
      <c r="A245" s="49"/>
      <c r="B245" s="253">
        <v>43409</v>
      </c>
      <c r="C245" s="248" t="s">
        <v>372</v>
      </c>
      <c r="D245" s="248" t="s">
        <v>1366</v>
      </c>
      <c r="E245" s="248" t="s">
        <v>1367</v>
      </c>
      <c r="F245" s="248" t="s">
        <v>1364</v>
      </c>
      <c r="G245" s="248" t="s">
        <v>1365</v>
      </c>
      <c r="H245" s="248">
        <v>65</v>
      </c>
      <c r="I245" s="228">
        <v>115.05</v>
      </c>
      <c r="J245" s="228">
        <f t="shared" si="3"/>
        <v>7478.25</v>
      </c>
      <c r="K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>
      <c r="A246" s="49"/>
      <c r="B246" s="253">
        <v>43409</v>
      </c>
      <c r="C246" s="248" t="s">
        <v>370</v>
      </c>
      <c r="D246" s="248" t="s">
        <v>1362</v>
      </c>
      <c r="E246" s="248" t="s">
        <v>1363</v>
      </c>
      <c r="F246" s="248" t="s">
        <v>264</v>
      </c>
      <c r="G246" s="248" t="s">
        <v>1373</v>
      </c>
      <c r="H246" s="248">
        <v>84</v>
      </c>
      <c r="I246" s="228">
        <v>183.12</v>
      </c>
      <c r="J246" s="228">
        <f t="shared" si="3"/>
        <v>15382.08</v>
      </c>
      <c r="K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>
      <c r="A247" s="49"/>
      <c r="B247" s="253">
        <v>43409</v>
      </c>
      <c r="C247" s="248" t="s">
        <v>372</v>
      </c>
      <c r="D247" s="248" t="s">
        <v>1368</v>
      </c>
      <c r="E247" s="248" t="s">
        <v>1369</v>
      </c>
      <c r="F247" s="248" t="s">
        <v>264</v>
      </c>
      <c r="G247" s="248" t="s">
        <v>1358</v>
      </c>
      <c r="H247" s="248">
        <v>40</v>
      </c>
      <c r="I247" s="228">
        <v>74.8</v>
      </c>
      <c r="J247" s="228">
        <f t="shared" si="3"/>
        <v>2992</v>
      </c>
      <c r="K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>
      <c r="A248" s="49"/>
      <c r="B248" s="253">
        <v>43409</v>
      </c>
      <c r="C248" s="248" t="s">
        <v>370</v>
      </c>
      <c r="D248" s="248" t="s">
        <v>1353</v>
      </c>
      <c r="E248" s="248" t="s">
        <v>1354</v>
      </c>
      <c r="F248" s="248" t="s">
        <v>1364</v>
      </c>
      <c r="G248" s="248" t="s">
        <v>1375</v>
      </c>
      <c r="H248" s="248">
        <v>21</v>
      </c>
      <c r="I248" s="228">
        <v>47.67</v>
      </c>
      <c r="J248" s="228">
        <f t="shared" si="3"/>
        <v>1001.07</v>
      </c>
      <c r="K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>
      <c r="A249" s="49"/>
      <c r="B249" s="253">
        <v>43409</v>
      </c>
      <c r="C249" s="248" t="s">
        <v>370</v>
      </c>
      <c r="D249" s="248" t="s">
        <v>1362</v>
      </c>
      <c r="E249" s="248" t="s">
        <v>1363</v>
      </c>
      <c r="F249" s="248" t="s">
        <v>1364</v>
      </c>
      <c r="G249" s="248" t="s">
        <v>1365</v>
      </c>
      <c r="H249" s="248">
        <v>153</v>
      </c>
      <c r="I249" s="228">
        <v>270.81</v>
      </c>
      <c r="J249" s="228">
        <f t="shared" si="3"/>
        <v>41433.93</v>
      </c>
      <c r="K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>
      <c r="A250" s="49"/>
      <c r="B250" s="253">
        <v>43409</v>
      </c>
      <c r="C250" s="248" t="s">
        <v>370</v>
      </c>
      <c r="D250" s="248" t="s">
        <v>1353</v>
      </c>
      <c r="E250" s="248" t="s">
        <v>1354</v>
      </c>
      <c r="F250" s="248" t="s">
        <v>1370</v>
      </c>
      <c r="G250" s="248" t="s">
        <v>1371</v>
      </c>
      <c r="H250" s="248">
        <v>23</v>
      </c>
      <c r="I250" s="228">
        <v>80.27</v>
      </c>
      <c r="J250" s="228">
        <f t="shared" si="3"/>
        <v>1846.2099999999998</v>
      </c>
      <c r="K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>
      <c r="A251" s="49"/>
      <c r="B251" s="253">
        <v>43409</v>
      </c>
      <c r="C251" s="248" t="s">
        <v>370</v>
      </c>
      <c r="D251" s="248" t="s">
        <v>1362</v>
      </c>
      <c r="E251" s="248" t="s">
        <v>1363</v>
      </c>
      <c r="F251" s="248" t="s">
        <v>1355</v>
      </c>
      <c r="G251" s="248" t="s">
        <v>1356</v>
      </c>
      <c r="H251" s="248">
        <v>57</v>
      </c>
      <c r="I251" s="228">
        <v>95.76</v>
      </c>
      <c r="J251" s="228">
        <f t="shared" si="3"/>
        <v>5458.3200000000006</v>
      </c>
      <c r="K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>
      <c r="A252" s="49"/>
      <c r="B252" s="253">
        <v>43409</v>
      </c>
      <c r="C252" s="248" t="s">
        <v>370</v>
      </c>
      <c r="D252" s="248" t="s">
        <v>1353</v>
      </c>
      <c r="E252" s="248" t="s">
        <v>1354</v>
      </c>
      <c r="F252" s="248" t="s">
        <v>1364</v>
      </c>
      <c r="G252" s="248" t="s">
        <v>1365</v>
      </c>
      <c r="H252" s="248">
        <v>174</v>
      </c>
      <c r="I252" s="228">
        <v>307.98</v>
      </c>
      <c r="J252" s="228">
        <f t="shared" si="3"/>
        <v>53588.520000000004</v>
      </c>
      <c r="K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>
      <c r="A253" s="49"/>
      <c r="B253" s="253">
        <v>43409</v>
      </c>
      <c r="C253" s="248" t="s">
        <v>372</v>
      </c>
      <c r="D253" s="248" t="s">
        <v>1366</v>
      </c>
      <c r="E253" s="248" t="s">
        <v>1367</v>
      </c>
      <c r="F253" s="248" t="s">
        <v>264</v>
      </c>
      <c r="G253" s="248" t="s">
        <v>1373</v>
      </c>
      <c r="H253" s="248">
        <v>375</v>
      </c>
      <c r="I253" s="228">
        <v>817.5</v>
      </c>
      <c r="J253" s="228">
        <f t="shared" si="3"/>
        <v>306562.5</v>
      </c>
      <c r="K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>
      <c r="A254" s="49"/>
      <c r="B254" s="253">
        <v>43442</v>
      </c>
      <c r="C254" s="248" t="s">
        <v>372</v>
      </c>
      <c r="D254" s="248" t="s">
        <v>1366</v>
      </c>
      <c r="E254" s="248" t="s">
        <v>1367</v>
      </c>
      <c r="F254" s="248" t="s">
        <v>1364</v>
      </c>
      <c r="G254" s="248" t="s">
        <v>1365</v>
      </c>
      <c r="H254" s="248">
        <v>306</v>
      </c>
      <c r="I254" s="228">
        <v>541.62</v>
      </c>
      <c r="J254" s="228">
        <f t="shared" si="3"/>
        <v>165735.72</v>
      </c>
      <c r="K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>
      <c r="A255" s="49"/>
      <c r="B255" s="253">
        <v>43442</v>
      </c>
      <c r="C255" s="248" t="s">
        <v>370</v>
      </c>
      <c r="D255" s="248" t="s">
        <v>1353</v>
      </c>
      <c r="E255" s="248" t="s">
        <v>1354</v>
      </c>
      <c r="F255" s="248" t="s">
        <v>1370</v>
      </c>
      <c r="G255" s="248" t="s">
        <v>1371</v>
      </c>
      <c r="H255" s="248">
        <v>24</v>
      </c>
      <c r="I255" s="228">
        <v>83.76</v>
      </c>
      <c r="J255" s="228">
        <f t="shared" si="3"/>
        <v>2010.2400000000002</v>
      </c>
      <c r="K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>
      <c r="A256" s="49"/>
      <c r="B256" s="253">
        <v>43442</v>
      </c>
      <c r="C256" s="248" t="s">
        <v>372</v>
      </c>
      <c r="D256" s="248" t="s">
        <v>1368</v>
      </c>
      <c r="E256" s="248" t="s">
        <v>1369</v>
      </c>
      <c r="F256" s="248" t="s">
        <v>264</v>
      </c>
      <c r="G256" s="248" t="s">
        <v>1361</v>
      </c>
      <c r="H256" s="248">
        <v>41</v>
      </c>
      <c r="I256" s="228">
        <v>116.44</v>
      </c>
      <c r="J256" s="228">
        <f t="shared" si="3"/>
        <v>4774.04</v>
      </c>
      <c r="K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>
      <c r="A257" s="49"/>
      <c r="B257" s="253">
        <v>43442</v>
      </c>
      <c r="C257" s="248" t="s">
        <v>370</v>
      </c>
      <c r="D257" s="248" t="s">
        <v>1353</v>
      </c>
      <c r="E257" s="248" t="s">
        <v>1357</v>
      </c>
      <c r="F257" s="248" t="s">
        <v>264</v>
      </c>
      <c r="G257" s="248" t="s">
        <v>1361</v>
      </c>
      <c r="H257" s="248">
        <v>33</v>
      </c>
      <c r="I257" s="228">
        <v>93.72</v>
      </c>
      <c r="J257" s="228">
        <f t="shared" si="3"/>
        <v>3092.7599999999998</v>
      </c>
      <c r="K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>
      <c r="A258" s="49"/>
      <c r="B258" s="253">
        <v>43442</v>
      </c>
      <c r="C258" s="248" t="s">
        <v>372</v>
      </c>
      <c r="D258" s="248" t="s">
        <v>1368</v>
      </c>
      <c r="E258" s="248" t="s">
        <v>1369</v>
      </c>
      <c r="F258" s="248" t="s">
        <v>264</v>
      </c>
      <c r="G258" s="248" t="s">
        <v>1373</v>
      </c>
      <c r="H258" s="248">
        <v>30</v>
      </c>
      <c r="I258" s="228">
        <v>65.400000000000006</v>
      </c>
      <c r="J258" s="228">
        <f t="shared" si="3"/>
        <v>1962.0000000000002</v>
      </c>
      <c r="K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>
      <c r="A259" s="49"/>
      <c r="B259" s="253">
        <v>43442</v>
      </c>
      <c r="C259" s="248" t="s">
        <v>370</v>
      </c>
      <c r="D259" s="248" t="s">
        <v>1362</v>
      </c>
      <c r="E259" s="248" t="s">
        <v>1363</v>
      </c>
      <c r="F259" s="248" t="s">
        <v>264</v>
      </c>
      <c r="G259" s="248" t="s">
        <v>1361</v>
      </c>
      <c r="H259" s="248">
        <v>96</v>
      </c>
      <c r="I259" s="228">
        <v>272.64</v>
      </c>
      <c r="J259" s="228">
        <f t="shared" si="3"/>
        <v>26173.439999999999</v>
      </c>
      <c r="K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>
      <c r="A260" s="49"/>
      <c r="B260" s="253">
        <v>43442</v>
      </c>
      <c r="C260" s="248" t="s">
        <v>370</v>
      </c>
      <c r="D260" s="248" t="s">
        <v>1353</v>
      </c>
      <c r="E260" s="248" t="s">
        <v>1357</v>
      </c>
      <c r="F260" s="248" t="s">
        <v>264</v>
      </c>
      <c r="G260" s="248" t="s">
        <v>1361</v>
      </c>
      <c r="H260" s="248">
        <v>24</v>
      </c>
      <c r="I260" s="228">
        <v>68.16</v>
      </c>
      <c r="J260" s="228">
        <f t="shared" si="3"/>
        <v>1635.84</v>
      </c>
      <c r="K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>
      <c r="A261" s="49"/>
      <c r="B261" s="253">
        <v>43442</v>
      </c>
      <c r="C261" s="248" t="s">
        <v>370</v>
      </c>
      <c r="D261" s="248" t="s">
        <v>1359</v>
      </c>
      <c r="E261" s="248" t="s">
        <v>1360</v>
      </c>
      <c r="F261" s="248" t="s">
        <v>1364</v>
      </c>
      <c r="G261" s="248" t="s">
        <v>1375</v>
      </c>
      <c r="H261" s="248">
        <v>32</v>
      </c>
      <c r="I261" s="228">
        <v>72.64</v>
      </c>
      <c r="J261" s="228">
        <f t="shared" si="3"/>
        <v>2324.48</v>
      </c>
      <c r="K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>
      <c r="A262" s="49"/>
      <c r="B262" s="253">
        <v>43442</v>
      </c>
      <c r="C262" s="248" t="s">
        <v>370</v>
      </c>
      <c r="D262" s="248" t="s">
        <v>1359</v>
      </c>
      <c r="E262" s="248" t="s">
        <v>1360</v>
      </c>
      <c r="F262" s="248" t="s">
        <v>1370</v>
      </c>
      <c r="G262" s="248" t="s">
        <v>1371</v>
      </c>
      <c r="H262" s="248">
        <v>53</v>
      </c>
      <c r="I262" s="228">
        <v>184.97</v>
      </c>
      <c r="J262" s="228">
        <f t="shared" si="3"/>
        <v>9803.41</v>
      </c>
      <c r="K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>
      <c r="A263" s="49"/>
      <c r="B263" s="253">
        <v>43442</v>
      </c>
      <c r="C263" s="248" t="s">
        <v>370</v>
      </c>
      <c r="D263" s="248" t="s">
        <v>1362</v>
      </c>
      <c r="E263" s="248" t="s">
        <v>1363</v>
      </c>
      <c r="F263" s="248" t="s">
        <v>1370</v>
      </c>
      <c r="G263" s="248" t="s">
        <v>1371</v>
      </c>
      <c r="H263" s="248">
        <v>31</v>
      </c>
      <c r="I263" s="228">
        <v>108.19</v>
      </c>
      <c r="J263" s="228">
        <f t="shared" si="3"/>
        <v>3353.89</v>
      </c>
      <c r="K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>
      <c r="A264" s="49"/>
      <c r="B264" s="253">
        <v>43442</v>
      </c>
      <c r="C264" s="248" t="s">
        <v>370</v>
      </c>
      <c r="D264" s="248" t="s">
        <v>1359</v>
      </c>
      <c r="E264" s="248" t="s">
        <v>1360</v>
      </c>
      <c r="F264" s="248" t="s">
        <v>264</v>
      </c>
      <c r="G264" s="248" t="s">
        <v>1373</v>
      </c>
      <c r="H264" s="248">
        <v>28</v>
      </c>
      <c r="I264" s="228">
        <v>61.04</v>
      </c>
      <c r="J264" s="228">
        <f t="shared" si="3"/>
        <v>1709.12</v>
      </c>
      <c r="K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>
      <c r="A265" s="49"/>
      <c r="B265" s="253">
        <v>43442</v>
      </c>
      <c r="C265" s="248" t="s">
        <v>372</v>
      </c>
      <c r="D265" s="248" t="s">
        <v>1366</v>
      </c>
      <c r="E265" s="248" t="s">
        <v>1367</v>
      </c>
      <c r="F265" s="248" t="s">
        <v>264</v>
      </c>
      <c r="G265" s="248" t="s">
        <v>1361</v>
      </c>
      <c r="H265" s="248">
        <v>141</v>
      </c>
      <c r="I265" s="228">
        <v>400.44</v>
      </c>
      <c r="J265" s="228">
        <f t="shared" si="3"/>
        <v>56462.04</v>
      </c>
      <c r="K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>
      <c r="A266" s="49"/>
      <c r="B266" s="253">
        <v>43466</v>
      </c>
      <c r="C266" s="248" t="s">
        <v>370</v>
      </c>
      <c r="D266" s="248" t="s">
        <v>1362</v>
      </c>
      <c r="E266" s="248" t="s">
        <v>1363</v>
      </c>
      <c r="F266" s="248" t="s">
        <v>1370</v>
      </c>
      <c r="G266" s="248" t="s">
        <v>1371</v>
      </c>
      <c r="H266" s="248">
        <v>23</v>
      </c>
      <c r="I266" s="228">
        <v>80.27</v>
      </c>
      <c r="J266" s="228">
        <f t="shared" si="3"/>
        <v>1846.2099999999998</v>
      </c>
      <c r="K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>
      <c r="A267" s="49"/>
      <c r="B267" s="253">
        <v>43466</v>
      </c>
      <c r="C267" s="248" t="s">
        <v>372</v>
      </c>
      <c r="D267" s="248" t="s">
        <v>1366</v>
      </c>
      <c r="E267" s="248" t="s">
        <v>1367</v>
      </c>
      <c r="F267" s="248" t="s">
        <v>1364</v>
      </c>
      <c r="G267" s="248" t="s">
        <v>1365</v>
      </c>
      <c r="H267" s="248">
        <v>340</v>
      </c>
      <c r="I267" s="228">
        <v>601.79999999999995</v>
      </c>
      <c r="J267" s="228">
        <f t="shared" si="3"/>
        <v>204611.99999999997</v>
      </c>
      <c r="K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>
      <c r="A268" s="49"/>
      <c r="B268" s="253">
        <v>43466</v>
      </c>
      <c r="C268" s="248" t="s">
        <v>370</v>
      </c>
      <c r="D268" s="248" t="s">
        <v>1359</v>
      </c>
      <c r="E268" s="248" t="s">
        <v>1360</v>
      </c>
      <c r="F268" s="248" t="s">
        <v>264</v>
      </c>
      <c r="G268" s="248" t="s">
        <v>1361</v>
      </c>
      <c r="H268" s="248">
        <v>98</v>
      </c>
      <c r="I268" s="228">
        <v>278.32</v>
      </c>
      <c r="J268" s="228">
        <f t="shared" si="3"/>
        <v>27275.360000000001</v>
      </c>
      <c r="K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>
      <c r="A269" s="49"/>
      <c r="B269" s="253">
        <v>43466</v>
      </c>
      <c r="C269" s="248" t="s">
        <v>370</v>
      </c>
      <c r="D269" s="248" t="s">
        <v>1362</v>
      </c>
      <c r="E269" s="248" t="s">
        <v>1363</v>
      </c>
      <c r="F269" s="248" t="s">
        <v>264</v>
      </c>
      <c r="G269" s="248" t="s">
        <v>1373</v>
      </c>
      <c r="H269" s="248">
        <v>211</v>
      </c>
      <c r="I269" s="228">
        <v>459.98</v>
      </c>
      <c r="J269" s="228">
        <f t="shared" si="3"/>
        <v>97055.78</v>
      </c>
      <c r="K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>
      <c r="A270" s="49"/>
      <c r="B270" s="253">
        <v>43467</v>
      </c>
      <c r="C270" s="248" t="s">
        <v>370</v>
      </c>
      <c r="D270" s="248" t="s">
        <v>1353</v>
      </c>
      <c r="E270" s="248" t="s">
        <v>1354</v>
      </c>
      <c r="F270" s="248" t="s">
        <v>1370</v>
      </c>
      <c r="G270" s="248" t="s">
        <v>1371</v>
      </c>
      <c r="H270" s="248">
        <v>25</v>
      </c>
      <c r="I270" s="228">
        <v>87.25</v>
      </c>
      <c r="J270" s="228">
        <f t="shared" si="3"/>
        <v>2181.25</v>
      </c>
      <c r="K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>
      <c r="A271" s="49"/>
      <c r="B271" s="253">
        <v>43467</v>
      </c>
      <c r="C271" s="248" t="s">
        <v>372</v>
      </c>
      <c r="D271" s="248" t="s">
        <v>1366</v>
      </c>
      <c r="E271" s="248" t="s">
        <v>1367</v>
      </c>
      <c r="F271" s="248" t="s">
        <v>264</v>
      </c>
      <c r="G271" s="248" t="s">
        <v>1358</v>
      </c>
      <c r="H271" s="248">
        <v>75</v>
      </c>
      <c r="I271" s="228">
        <v>140.25</v>
      </c>
      <c r="J271" s="228">
        <f t="shared" ref="J271:J334" si="4">H271*I271</f>
        <v>10518.75</v>
      </c>
      <c r="K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>
      <c r="A272" s="49"/>
      <c r="B272" s="253">
        <v>43467</v>
      </c>
      <c r="C272" s="248" t="s">
        <v>370</v>
      </c>
      <c r="D272" s="248" t="s">
        <v>1353</v>
      </c>
      <c r="E272" s="248" t="s">
        <v>1357</v>
      </c>
      <c r="F272" s="248" t="s">
        <v>1364</v>
      </c>
      <c r="G272" s="248" t="s">
        <v>1365</v>
      </c>
      <c r="H272" s="248">
        <v>28</v>
      </c>
      <c r="I272" s="228">
        <v>49.56</v>
      </c>
      <c r="J272" s="228">
        <f t="shared" si="4"/>
        <v>1387.68</v>
      </c>
      <c r="K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>
      <c r="A273" s="49"/>
      <c r="B273" s="253">
        <v>43467</v>
      </c>
      <c r="C273" s="248" t="s">
        <v>370</v>
      </c>
      <c r="D273" s="248" t="s">
        <v>1359</v>
      </c>
      <c r="E273" s="248" t="s">
        <v>1360</v>
      </c>
      <c r="F273" s="248" t="s">
        <v>1355</v>
      </c>
      <c r="G273" s="248" t="s">
        <v>1356</v>
      </c>
      <c r="H273" s="248">
        <v>26</v>
      </c>
      <c r="I273" s="228">
        <v>43.68</v>
      </c>
      <c r="J273" s="228">
        <f t="shared" si="4"/>
        <v>1135.68</v>
      </c>
      <c r="K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>
      <c r="A274" s="49"/>
      <c r="B274" s="253">
        <v>43468</v>
      </c>
      <c r="C274" s="248" t="s">
        <v>372</v>
      </c>
      <c r="D274" s="248" t="s">
        <v>1366</v>
      </c>
      <c r="E274" s="248" t="s">
        <v>1367</v>
      </c>
      <c r="F274" s="248" t="s">
        <v>264</v>
      </c>
      <c r="G274" s="248" t="s">
        <v>1361</v>
      </c>
      <c r="H274" s="248">
        <v>123</v>
      </c>
      <c r="I274" s="228">
        <v>349.32</v>
      </c>
      <c r="J274" s="228">
        <f t="shared" si="4"/>
        <v>42966.36</v>
      </c>
      <c r="K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>
      <c r="A275" s="49"/>
      <c r="B275" s="253">
        <v>43468</v>
      </c>
      <c r="C275" s="248" t="s">
        <v>370</v>
      </c>
      <c r="D275" s="248" t="s">
        <v>1359</v>
      </c>
      <c r="E275" s="248" t="s">
        <v>1360</v>
      </c>
      <c r="F275" s="248" t="s">
        <v>1364</v>
      </c>
      <c r="G275" s="248" t="s">
        <v>1374</v>
      </c>
      <c r="H275" s="248">
        <v>91</v>
      </c>
      <c r="I275" s="228">
        <v>170.17</v>
      </c>
      <c r="J275" s="228">
        <f t="shared" si="4"/>
        <v>15485.47</v>
      </c>
      <c r="K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>
      <c r="A276" s="49"/>
      <c r="B276" s="253">
        <v>43468</v>
      </c>
      <c r="C276" s="248" t="s">
        <v>370</v>
      </c>
      <c r="D276" s="248" t="s">
        <v>1359</v>
      </c>
      <c r="E276" s="248" t="s">
        <v>1360</v>
      </c>
      <c r="F276" s="248" t="s">
        <v>264</v>
      </c>
      <c r="G276" s="248" t="s">
        <v>1373</v>
      </c>
      <c r="H276" s="248">
        <v>81</v>
      </c>
      <c r="I276" s="228">
        <v>176.58</v>
      </c>
      <c r="J276" s="228">
        <f t="shared" si="4"/>
        <v>14302.980000000001</v>
      </c>
      <c r="K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>
      <c r="A277" s="49"/>
      <c r="B277" s="253">
        <v>43468</v>
      </c>
      <c r="C277" s="248" t="s">
        <v>372</v>
      </c>
      <c r="D277" s="248" t="s">
        <v>1368</v>
      </c>
      <c r="E277" s="248" t="s">
        <v>1369</v>
      </c>
      <c r="F277" s="248" t="s">
        <v>1364</v>
      </c>
      <c r="G277" s="248" t="s">
        <v>1365</v>
      </c>
      <c r="H277" s="248">
        <v>58</v>
      </c>
      <c r="I277" s="228">
        <v>102.66</v>
      </c>
      <c r="J277" s="228">
        <f t="shared" si="4"/>
        <v>5954.28</v>
      </c>
      <c r="K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>
      <c r="A278" s="49"/>
      <c r="B278" s="253">
        <v>43500</v>
      </c>
      <c r="C278" s="248" t="s">
        <v>370</v>
      </c>
      <c r="D278" s="248" t="s">
        <v>1353</v>
      </c>
      <c r="E278" s="248" t="s">
        <v>1354</v>
      </c>
      <c r="F278" s="248" t="s">
        <v>264</v>
      </c>
      <c r="G278" s="248" t="s">
        <v>1361</v>
      </c>
      <c r="H278" s="248">
        <v>56</v>
      </c>
      <c r="I278" s="228">
        <v>159.04</v>
      </c>
      <c r="J278" s="228">
        <f t="shared" si="4"/>
        <v>8906.24</v>
      </c>
      <c r="K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>
      <c r="A279" s="49"/>
      <c r="B279" s="253">
        <v>43500</v>
      </c>
      <c r="C279" s="248" t="s">
        <v>370</v>
      </c>
      <c r="D279" s="248" t="s">
        <v>1353</v>
      </c>
      <c r="E279" s="248" t="s">
        <v>1354</v>
      </c>
      <c r="F279" s="248" t="s">
        <v>1370</v>
      </c>
      <c r="G279" s="248" t="s">
        <v>1371</v>
      </c>
      <c r="H279" s="248">
        <v>30</v>
      </c>
      <c r="I279" s="228">
        <v>104.7</v>
      </c>
      <c r="J279" s="228">
        <f t="shared" si="4"/>
        <v>3141</v>
      </c>
      <c r="K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>
      <c r="A280" s="49"/>
      <c r="B280" s="253">
        <v>43500</v>
      </c>
      <c r="C280" s="248" t="s">
        <v>370</v>
      </c>
      <c r="D280" s="248" t="s">
        <v>1362</v>
      </c>
      <c r="E280" s="248" t="s">
        <v>1363</v>
      </c>
      <c r="F280" s="248" t="s">
        <v>264</v>
      </c>
      <c r="G280" s="248" t="s">
        <v>1361</v>
      </c>
      <c r="H280" s="248">
        <v>86</v>
      </c>
      <c r="I280" s="228">
        <v>244.24</v>
      </c>
      <c r="J280" s="228">
        <f t="shared" si="4"/>
        <v>21004.639999999999</v>
      </c>
      <c r="K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>
      <c r="A281" s="49"/>
      <c r="B281" s="253">
        <v>43500</v>
      </c>
      <c r="C281" s="248" t="s">
        <v>372</v>
      </c>
      <c r="D281" s="248" t="s">
        <v>1368</v>
      </c>
      <c r="E281" s="248" t="s">
        <v>1369</v>
      </c>
      <c r="F281" s="248" t="s">
        <v>1364</v>
      </c>
      <c r="G281" s="248" t="s">
        <v>1374</v>
      </c>
      <c r="H281" s="248">
        <v>43</v>
      </c>
      <c r="I281" s="228">
        <v>80.41</v>
      </c>
      <c r="J281" s="228">
        <f t="shared" si="4"/>
        <v>3457.6299999999997</v>
      </c>
      <c r="K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>
      <c r="A282" s="49"/>
      <c r="B282" s="253">
        <v>43500</v>
      </c>
      <c r="C282" s="248" t="s">
        <v>370</v>
      </c>
      <c r="D282" s="248" t="s">
        <v>1362</v>
      </c>
      <c r="E282" s="248" t="s">
        <v>1363</v>
      </c>
      <c r="F282" s="248" t="s">
        <v>1364</v>
      </c>
      <c r="G282" s="248" t="s">
        <v>1365</v>
      </c>
      <c r="H282" s="248">
        <v>120</v>
      </c>
      <c r="I282" s="228">
        <v>212.4</v>
      </c>
      <c r="J282" s="228">
        <f t="shared" si="4"/>
        <v>25488</v>
      </c>
      <c r="K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>
      <c r="A283" s="49"/>
      <c r="B283" s="253">
        <v>43500</v>
      </c>
      <c r="C283" s="248" t="s">
        <v>370</v>
      </c>
      <c r="D283" s="248" t="s">
        <v>1359</v>
      </c>
      <c r="E283" s="248" t="s">
        <v>1360</v>
      </c>
      <c r="F283" s="248" t="s">
        <v>1370</v>
      </c>
      <c r="G283" s="248" t="s">
        <v>1371</v>
      </c>
      <c r="H283" s="248">
        <v>36</v>
      </c>
      <c r="I283" s="228">
        <v>125.64</v>
      </c>
      <c r="J283" s="228">
        <f t="shared" si="4"/>
        <v>4523.04</v>
      </c>
      <c r="K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>
      <c r="A284" s="49"/>
      <c r="B284" s="253">
        <v>43500</v>
      </c>
      <c r="C284" s="248" t="s">
        <v>372</v>
      </c>
      <c r="D284" s="248" t="s">
        <v>1366</v>
      </c>
      <c r="E284" s="248" t="s">
        <v>1367</v>
      </c>
      <c r="F284" s="248" t="s">
        <v>1364</v>
      </c>
      <c r="G284" s="248" t="s">
        <v>1365</v>
      </c>
      <c r="H284" s="248">
        <v>150</v>
      </c>
      <c r="I284" s="228">
        <v>265.5</v>
      </c>
      <c r="J284" s="228">
        <f t="shared" si="4"/>
        <v>39825</v>
      </c>
      <c r="K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>
      <c r="A285" s="49"/>
      <c r="B285" s="253">
        <v>43500</v>
      </c>
      <c r="C285" s="248" t="s">
        <v>372</v>
      </c>
      <c r="D285" s="248" t="s">
        <v>1366</v>
      </c>
      <c r="E285" s="248" t="s">
        <v>1367</v>
      </c>
      <c r="F285" s="248" t="s">
        <v>1364</v>
      </c>
      <c r="G285" s="248" t="s">
        <v>1365</v>
      </c>
      <c r="H285" s="248">
        <v>104</v>
      </c>
      <c r="I285" s="228">
        <v>184.08</v>
      </c>
      <c r="J285" s="228">
        <f t="shared" si="4"/>
        <v>19144.32</v>
      </c>
      <c r="K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>
      <c r="A286" s="49"/>
      <c r="B286" s="253">
        <v>43500</v>
      </c>
      <c r="C286" s="248" t="s">
        <v>372</v>
      </c>
      <c r="D286" s="248" t="s">
        <v>1366</v>
      </c>
      <c r="E286" s="248" t="s">
        <v>1367</v>
      </c>
      <c r="F286" s="248" t="s">
        <v>1355</v>
      </c>
      <c r="G286" s="248" t="s">
        <v>1356</v>
      </c>
      <c r="H286" s="248">
        <v>114</v>
      </c>
      <c r="I286" s="228">
        <v>191.52</v>
      </c>
      <c r="J286" s="228">
        <f t="shared" si="4"/>
        <v>21833.280000000002</v>
      </c>
      <c r="K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>
      <c r="A287" s="49"/>
      <c r="B287" s="253">
        <v>43500</v>
      </c>
      <c r="C287" s="248" t="s">
        <v>370</v>
      </c>
      <c r="D287" s="248" t="s">
        <v>1353</v>
      </c>
      <c r="E287" s="248" t="s">
        <v>1354</v>
      </c>
      <c r="F287" s="248" t="s">
        <v>264</v>
      </c>
      <c r="G287" s="248" t="s">
        <v>1373</v>
      </c>
      <c r="H287" s="248">
        <v>144</v>
      </c>
      <c r="I287" s="228">
        <v>313.92</v>
      </c>
      <c r="J287" s="228">
        <f t="shared" si="4"/>
        <v>45204.480000000003</v>
      </c>
      <c r="K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>
      <c r="A288" s="49"/>
      <c r="B288" s="253">
        <v>43500</v>
      </c>
      <c r="C288" s="248" t="s">
        <v>372</v>
      </c>
      <c r="D288" s="248" t="s">
        <v>1368</v>
      </c>
      <c r="E288" s="248" t="s">
        <v>1369</v>
      </c>
      <c r="F288" s="248" t="s">
        <v>1364</v>
      </c>
      <c r="G288" s="248" t="s">
        <v>1374</v>
      </c>
      <c r="H288" s="248">
        <v>43</v>
      </c>
      <c r="I288" s="228">
        <v>80.41</v>
      </c>
      <c r="J288" s="228">
        <f t="shared" si="4"/>
        <v>3457.6299999999997</v>
      </c>
      <c r="K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>
      <c r="A289" s="49"/>
      <c r="B289" s="253">
        <v>43500</v>
      </c>
      <c r="C289" s="248" t="s">
        <v>372</v>
      </c>
      <c r="D289" s="248" t="s">
        <v>1366</v>
      </c>
      <c r="E289" s="248" t="s">
        <v>1367</v>
      </c>
      <c r="F289" s="248" t="s">
        <v>264</v>
      </c>
      <c r="G289" s="248" t="s">
        <v>1373</v>
      </c>
      <c r="H289" s="248">
        <v>144</v>
      </c>
      <c r="I289" s="228">
        <v>313.92</v>
      </c>
      <c r="J289" s="228">
        <f t="shared" si="4"/>
        <v>45204.480000000003</v>
      </c>
      <c r="K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>
      <c r="A290" s="49"/>
      <c r="B290" s="253">
        <v>43500</v>
      </c>
      <c r="C290" s="248" t="s">
        <v>370</v>
      </c>
      <c r="D290" s="248" t="s">
        <v>1353</v>
      </c>
      <c r="E290" s="248" t="s">
        <v>1354</v>
      </c>
      <c r="F290" s="248" t="s">
        <v>1364</v>
      </c>
      <c r="G290" s="248" t="s">
        <v>1365</v>
      </c>
      <c r="H290" s="248">
        <v>90</v>
      </c>
      <c r="I290" s="228">
        <v>159.30000000000001</v>
      </c>
      <c r="J290" s="228">
        <f t="shared" si="4"/>
        <v>14337.000000000002</v>
      </c>
      <c r="K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>
      <c r="A291" s="49"/>
      <c r="B291" s="253">
        <v>43500</v>
      </c>
      <c r="C291" s="248" t="s">
        <v>370</v>
      </c>
      <c r="D291" s="248" t="s">
        <v>1359</v>
      </c>
      <c r="E291" s="248" t="s">
        <v>1360</v>
      </c>
      <c r="F291" s="248" t="s">
        <v>1355</v>
      </c>
      <c r="G291" s="248" t="s">
        <v>1372</v>
      </c>
      <c r="H291" s="248">
        <v>26</v>
      </c>
      <c r="I291" s="228">
        <v>81.900000000000006</v>
      </c>
      <c r="J291" s="228">
        <f t="shared" si="4"/>
        <v>2129.4</v>
      </c>
      <c r="K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>
      <c r="A292" s="49"/>
      <c r="B292" s="253">
        <v>43533</v>
      </c>
      <c r="C292" s="248" t="s">
        <v>370</v>
      </c>
      <c r="D292" s="248" t="s">
        <v>1359</v>
      </c>
      <c r="E292" s="248" t="s">
        <v>1360</v>
      </c>
      <c r="F292" s="248" t="s">
        <v>1364</v>
      </c>
      <c r="G292" s="248" t="s">
        <v>1365</v>
      </c>
      <c r="H292" s="248">
        <v>76</v>
      </c>
      <c r="I292" s="228">
        <v>134.52000000000001</v>
      </c>
      <c r="J292" s="228">
        <f t="shared" si="4"/>
        <v>10223.52</v>
      </c>
      <c r="K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>
      <c r="A293" s="49"/>
      <c r="B293" s="253">
        <v>43533</v>
      </c>
      <c r="C293" s="248" t="s">
        <v>370</v>
      </c>
      <c r="D293" s="248" t="s">
        <v>1362</v>
      </c>
      <c r="E293" s="248" t="s">
        <v>1363</v>
      </c>
      <c r="F293" s="248" t="s">
        <v>1355</v>
      </c>
      <c r="G293" s="248" t="s">
        <v>1356</v>
      </c>
      <c r="H293" s="248">
        <v>30</v>
      </c>
      <c r="I293" s="228">
        <v>50.4</v>
      </c>
      <c r="J293" s="228">
        <f t="shared" si="4"/>
        <v>1512</v>
      </c>
      <c r="K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>
      <c r="B294" s="253">
        <v>43533</v>
      </c>
      <c r="C294" s="248" t="s">
        <v>370</v>
      </c>
      <c r="D294" s="248" t="s">
        <v>1359</v>
      </c>
      <c r="E294" s="248" t="s">
        <v>1360</v>
      </c>
      <c r="F294" s="248" t="s">
        <v>264</v>
      </c>
      <c r="G294" s="248" t="s">
        <v>1373</v>
      </c>
      <c r="H294" s="248">
        <v>46</v>
      </c>
      <c r="I294" s="228">
        <v>100.28</v>
      </c>
      <c r="J294" s="228">
        <f t="shared" si="4"/>
        <v>4612.88</v>
      </c>
      <c r="K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>
      <c r="B295" s="253">
        <v>43533</v>
      </c>
      <c r="C295" s="248" t="s">
        <v>370</v>
      </c>
      <c r="D295" s="248" t="s">
        <v>1353</v>
      </c>
      <c r="E295" s="248" t="s">
        <v>1354</v>
      </c>
      <c r="F295" s="248" t="s">
        <v>1364</v>
      </c>
      <c r="G295" s="248" t="s">
        <v>1374</v>
      </c>
      <c r="H295" s="248">
        <v>69</v>
      </c>
      <c r="I295" s="228">
        <v>129.03</v>
      </c>
      <c r="J295" s="228">
        <f t="shared" si="4"/>
        <v>8903.07</v>
      </c>
      <c r="K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>
      <c r="B296" s="253">
        <v>43533</v>
      </c>
      <c r="C296" s="248" t="s">
        <v>370</v>
      </c>
      <c r="D296" s="248" t="s">
        <v>1359</v>
      </c>
      <c r="E296" s="248" t="s">
        <v>1360</v>
      </c>
      <c r="F296" s="248" t="s">
        <v>264</v>
      </c>
      <c r="G296" s="248" t="s">
        <v>1358</v>
      </c>
      <c r="H296" s="248">
        <v>95</v>
      </c>
      <c r="I296" s="228">
        <v>177.65</v>
      </c>
      <c r="J296" s="228">
        <f t="shared" si="4"/>
        <v>16876.75</v>
      </c>
      <c r="K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>
      <c r="B297" s="253">
        <v>43533</v>
      </c>
      <c r="C297" s="248" t="s">
        <v>370</v>
      </c>
      <c r="D297" s="248" t="s">
        <v>1353</v>
      </c>
      <c r="E297" s="248" t="s">
        <v>1357</v>
      </c>
      <c r="F297" s="248" t="s">
        <v>1370</v>
      </c>
      <c r="G297" s="248" t="s">
        <v>1371</v>
      </c>
      <c r="H297" s="248">
        <v>31</v>
      </c>
      <c r="I297" s="228">
        <v>108.19</v>
      </c>
      <c r="J297" s="228">
        <f t="shared" si="4"/>
        <v>3353.89</v>
      </c>
      <c r="K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>
      <c r="B298" s="253">
        <v>43533</v>
      </c>
      <c r="C298" s="248" t="s">
        <v>370</v>
      </c>
      <c r="D298" s="248" t="s">
        <v>1353</v>
      </c>
      <c r="E298" s="248" t="s">
        <v>1354</v>
      </c>
      <c r="F298" s="248" t="s">
        <v>264</v>
      </c>
      <c r="G298" s="248" t="s">
        <v>1361</v>
      </c>
      <c r="H298" s="248">
        <v>74</v>
      </c>
      <c r="I298" s="228">
        <v>210.16</v>
      </c>
      <c r="J298" s="228">
        <f t="shared" si="4"/>
        <v>15551.84</v>
      </c>
      <c r="K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>
      <c r="B299" s="253">
        <v>43533</v>
      </c>
      <c r="C299" s="248" t="s">
        <v>370</v>
      </c>
      <c r="D299" s="248" t="s">
        <v>1353</v>
      </c>
      <c r="E299" s="248" t="s">
        <v>1354</v>
      </c>
      <c r="F299" s="248" t="s">
        <v>1370</v>
      </c>
      <c r="G299" s="248" t="s">
        <v>1371</v>
      </c>
      <c r="H299" s="248">
        <v>26</v>
      </c>
      <c r="I299" s="228">
        <v>90.74</v>
      </c>
      <c r="J299" s="228">
        <f t="shared" si="4"/>
        <v>2359.2399999999998</v>
      </c>
      <c r="K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>
      <c r="B300" s="253">
        <v>43533</v>
      </c>
      <c r="C300" s="248" t="s">
        <v>370</v>
      </c>
      <c r="D300" s="248" t="s">
        <v>1353</v>
      </c>
      <c r="E300" s="248" t="s">
        <v>1357</v>
      </c>
      <c r="F300" s="248" t="s">
        <v>1364</v>
      </c>
      <c r="G300" s="248" t="s">
        <v>1374</v>
      </c>
      <c r="H300" s="248">
        <v>34</v>
      </c>
      <c r="I300" s="228">
        <v>63.58</v>
      </c>
      <c r="J300" s="228">
        <f t="shared" si="4"/>
        <v>2161.7199999999998</v>
      </c>
      <c r="K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>
      <c r="B301" s="253">
        <v>43533</v>
      </c>
      <c r="C301" s="248" t="s">
        <v>370</v>
      </c>
      <c r="D301" s="248" t="s">
        <v>1359</v>
      </c>
      <c r="E301" s="248" t="s">
        <v>1360</v>
      </c>
      <c r="F301" s="248" t="s">
        <v>1364</v>
      </c>
      <c r="G301" s="248" t="s">
        <v>1365</v>
      </c>
      <c r="H301" s="248">
        <v>74</v>
      </c>
      <c r="I301" s="228">
        <v>130.97999999999999</v>
      </c>
      <c r="J301" s="228">
        <f t="shared" si="4"/>
        <v>9692.5199999999986</v>
      </c>
      <c r="K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>
      <c r="B302" s="253">
        <v>43533</v>
      </c>
      <c r="C302" s="248" t="s">
        <v>370</v>
      </c>
      <c r="D302" s="248" t="s">
        <v>1362</v>
      </c>
      <c r="E302" s="248" t="s">
        <v>1363</v>
      </c>
      <c r="F302" s="248" t="s">
        <v>1364</v>
      </c>
      <c r="G302" s="248" t="s">
        <v>1374</v>
      </c>
      <c r="H302" s="248">
        <v>84</v>
      </c>
      <c r="I302" s="228">
        <v>157.08000000000001</v>
      </c>
      <c r="J302" s="228">
        <f t="shared" si="4"/>
        <v>13194.720000000001</v>
      </c>
      <c r="K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>
      <c r="B303" s="253">
        <v>43533</v>
      </c>
      <c r="C303" s="248" t="s">
        <v>372</v>
      </c>
      <c r="D303" s="248" t="s">
        <v>1368</v>
      </c>
      <c r="E303" s="248" t="s">
        <v>1369</v>
      </c>
      <c r="F303" s="248" t="s">
        <v>1364</v>
      </c>
      <c r="G303" s="248" t="s">
        <v>1374</v>
      </c>
      <c r="H303" s="248">
        <v>72</v>
      </c>
      <c r="I303" s="228">
        <v>134.63999999999999</v>
      </c>
      <c r="J303" s="228">
        <f t="shared" si="4"/>
        <v>9694.0799999999981</v>
      </c>
      <c r="K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>
      <c r="B304" s="253">
        <v>43533</v>
      </c>
      <c r="C304" s="248" t="s">
        <v>370</v>
      </c>
      <c r="D304" s="248" t="s">
        <v>1359</v>
      </c>
      <c r="E304" s="248" t="s">
        <v>1360</v>
      </c>
      <c r="F304" s="248" t="s">
        <v>1370</v>
      </c>
      <c r="G304" s="248" t="s">
        <v>1371</v>
      </c>
      <c r="H304" s="248">
        <v>38</v>
      </c>
      <c r="I304" s="228">
        <v>132.62</v>
      </c>
      <c r="J304" s="228">
        <f t="shared" si="4"/>
        <v>5039.5600000000004</v>
      </c>
      <c r="K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2:26">
      <c r="B305" s="253">
        <v>43533</v>
      </c>
      <c r="C305" s="248" t="s">
        <v>372</v>
      </c>
      <c r="D305" s="248" t="s">
        <v>1366</v>
      </c>
      <c r="E305" s="248" t="s">
        <v>1367</v>
      </c>
      <c r="F305" s="248" t="s">
        <v>1364</v>
      </c>
      <c r="G305" s="248" t="s">
        <v>1365</v>
      </c>
      <c r="H305" s="248">
        <v>30</v>
      </c>
      <c r="I305" s="228">
        <v>53.1</v>
      </c>
      <c r="J305" s="228">
        <f t="shared" si="4"/>
        <v>1593</v>
      </c>
      <c r="K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2:26">
      <c r="B306" s="253">
        <v>43533</v>
      </c>
      <c r="C306" s="248" t="s">
        <v>370</v>
      </c>
      <c r="D306" s="248" t="s">
        <v>1353</v>
      </c>
      <c r="E306" s="248" t="s">
        <v>1354</v>
      </c>
      <c r="F306" s="248" t="s">
        <v>264</v>
      </c>
      <c r="G306" s="248" t="s">
        <v>1373</v>
      </c>
      <c r="H306" s="248">
        <v>201</v>
      </c>
      <c r="I306" s="228">
        <v>438.18</v>
      </c>
      <c r="J306" s="228">
        <f t="shared" si="4"/>
        <v>88074.180000000008</v>
      </c>
      <c r="K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2:26">
      <c r="B307" s="253">
        <v>43533</v>
      </c>
      <c r="C307" s="248" t="s">
        <v>372</v>
      </c>
      <c r="D307" s="248" t="s">
        <v>1366</v>
      </c>
      <c r="E307" s="248" t="s">
        <v>1367</v>
      </c>
      <c r="F307" s="248" t="s">
        <v>1364</v>
      </c>
      <c r="G307" s="248" t="s">
        <v>1374</v>
      </c>
      <c r="H307" s="248">
        <v>49</v>
      </c>
      <c r="I307" s="228">
        <v>91.63</v>
      </c>
      <c r="J307" s="228">
        <f t="shared" si="4"/>
        <v>4489.87</v>
      </c>
      <c r="K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2:26">
      <c r="B308" s="253">
        <v>43570</v>
      </c>
      <c r="C308" s="248" t="s">
        <v>370</v>
      </c>
      <c r="D308" s="248" t="s">
        <v>1359</v>
      </c>
      <c r="E308" s="248" t="s">
        <v>1360</v>
      </c>
      <c r="F308" s="248" t="s">
        <v>1364</v>
      </c>
      <c r="G308" s="248" t="s">
        <v>1374</v>
      </c>
      <c r="H308" s="248">
        <v>33</v>
      </c>
      <c r="I308" s="228">
        <v>61.71</v>
      </c>
      <c r="J308" s="228">
        <f t="shared" si="4"/>
        <v>2036.43</v>
      </c>
      <c r="K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2:26">
      <c r="B309" s="253">
        <v>43570</v>
      </c>
      <c r="C309" s="248" t="s">
        <v>370</v>
      </c>
      <c r="D309" s="248" t="s">
        <v>1359</v>
      </c>
      <c r="E309" s="248" t="s">
        <v>1360</v>
      </c>
      <c r="F309" s="248" t="s">
        <v>264</v>
      </c>
      <c r="G309" s="248" t="s">
        <v>1373</v>
      </c>
      <c r="H309" s="248">
        <v>31</v>
      </c>
      <c r="I309" s="228">
        <v>67.58</v>
      </c>
      <c r="J309" s="228">
        <f t="shared" si="4"/>
        <v>2094.98</v>
      </c>
      <c r="K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2:26">
      <c r="B310" s="253">
        <v>43570</v>
      </c>
      <c r="C310" s="248" t="s">
        <v>372</v>
      </c>
      <c r="D310" s="248" t="s">
        <v>1366</v>
      </c>
      <c r="E310" s="248" t="s">
        <v>1367</v>
      </c>
      <c r="F310" s="248" t="s">
        <v>264</v>
      </c>
      <c r="G310" s="248" t="s">
        <v>1358</v>
      </c>
      <c r="H310" s="248">
        <v>80</v>
      </c>
      <c r="I310" s="228">
        <v>149.6</v>
      </c>
      <c r="J310" s="228">
        <f t="shared" si="4"/>
        <v>11968</v>
      </c>
      <c r="K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2:26">
      <c r="B311" s="253">
        <v>43570</v>
      </c>
      <c r="C311" s="248" t="s">
        <v>370</v>
      </c>
      <c r="D311" s="248" t="s">
        <v>1362</v>
      </c>
      <c r="E311" s="248" t="s">
        <v>1363</v>
      </c>
      <c r="F311" s="248" t="s">
        <v>1355</v>
      </c>
      <c r="G311" s="248" t="s">
        <v>1356</v>
      </c>
      <c r="H311" s="248">
        <v>45</v>
      </c>
      <c r="I311" s="228">
        <v>75.599999999999994</v>
      </c>
      <c r="J311" s="228">
        <f t="shared" si="4"/>
        <v>3401.9999999999995</v>
      </c>
      <c r="K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2:26">
      <c r="B312" s="253">
        <v>43570</v>
      </c>
      <c r="C312" s="248" t="s">
        <v>370</v>
      </c>
      <c r="D312" s="248" t="s">
        <v>1362</v>
      </c>
      <c r="E312" s="248" t="s">
        <v>1363</v>
      </c>
      <c r="F312" s="248" t="s">
        <v>1370</v>
      </c>
      <c r="G312" s="248" t="s">
        <v>1371</v>
      </c>
      <c r="H312" s="248">
        <v>22</v>
      </c>
      <c r="I312" s="228">
        <v>76.78</v>
      </c>
      <c r="J312" s="228">
        <f t="shared" si="4"/>
        <v>1689.16</v>
      </c>
      <c r="K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2:26">
      <c r="B313" s="253">
        <v>43570</v>
      </c>
      <c r="C313" s="248" t="s">
        <v>370</v>
      </c>
      <c r="D313" s="248" t="s">
        <v>1353</v>
      </c>
      <c r="E313" s="248" t="s">
        <v>1357</v>
      </c>
      <c r="F313" s="248" t="s">
        <v>1364</v>
      </c>
      <c r="G313" s="248" t="s">
        <v>1365</v>
      </c>
      <c r="H313" s="248">
        <v>31</v>
      </c>
      <c r="I313" s="228">
        <v>54.87</v>
      </c>
      <c r="J313" s="228">
        <f t="shared" si="4"/>
        <v>1700.97</v>
      </c>
      <c r="K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2:26">
      <c r="B314" s="253">
        <v>43570</v>
      </c>
      <c r="C314" s="248" t="s">
        <v>370</v>
      </c>
      <c r="D314" s="248" t="s">
        <v>1359</v>
      </c>
      <c r="E314" s="248" t="s">
        <v>1360</v>
      </c>
      <c r="F314" s="248" t="s">
        <v>264</v>
      </c>
      <c r="G314" s="248" t="s">
        <v>1361</v>
      </c>
      <c r="H314" s="248">
        <v>101</v>
      </c>
      <c r="I314" s="228">
        <v>286.83999999999997</v>
      </c>
      <c r="J314" s="228">
        <f t="shared" si="4"/>
        <v>28970.839999999997</v>
      </c>
      <c r="K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2:26">
      <c r="B315" s="253">
        <v>43570</v>
      </c>
      <c r="C315" s="248" t="s">
        <v>370</v>
      </c>
      <c r="D315" s="248" t="s">
        <v>1359</v>
      </c>
      <c r="E315" s="248" t="s">
        <v>1360</v>
      </c>
      <c r="F315" s="248" t="s">
        <v>264</v>
      </c>
      <c r="G315" s="248" t="s">
        <v>1373</v>
      </c>
      <c r="H315" s="248">
        <v>102</v>
      </c>
      <c r="I315" s="228">
        <v>222.36</v>
      </c>
      <c r="J315" s="228">
        <f t="shared" si="4"/>
        <v>22680.720000000001</v>
      </c>
      <c r="K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2:26">
      <c r="B316" s="253">
        <v>43570</v>
      </c>
      <c r="C316" s="248" t="s">
        <v>370</v>
      </c>
      <c r="D316" s="248" t="s">
        <v>1353</v>
      </c>
      <c r="E316" s="248" t="s">
        <v>1357</v>
      </c>
      <c r="F316" s="248" t="s">
        <v>1364</v>
      </c>
      <c r="G316" s="248" t="s">
        <v>1365</v>
      </c>
      <c r="H316" s="248">
        <v>31</v>
      </c>
      <c r="I316" s="228">
        <v>54.87</v>
      </c>
      <c r="J316" s="228">
        <f t="shared" si="4"/>
        <v>1700.97</v>
      </c>
      <c r="K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2:26">
      <c r="B317" s="253">
        <v>43570</v>
      </c>
      <c r="C317" s="248" t="s">
        <v>370</v>
      </c>
      <c r="D317" s="248" t="s">
        <v>1362</v>
      </c>
      <c r="E317" s="248" t="s">
        <v>1363</v>
      </c>
      <c r="F317" s="248" t="s">
        <v>1364</v>
      </c>
      <c r="G317" s="248" t="s">
        <v>1365</v>
      </c>
      <c r="H317" s="248">
        <v>61</v>
      </c>
      <c r="I317" s="228">
        <v>107.97</v>
      </c>
      <c r="J317" s="228">
        <f t="shared" si="4"/>
        <v>6586.17</v>
      </c>
      <c r="K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2:26">
      <c r="B318" s="253">
        <v>43570</v>
      </c>
      <c r="C318" s="248" t="s">
        <v>372</v>
      </c>
      <c r="D318" s="248" t="s">
        <v>1366</v>
      </c>
      <c r="E318" s="248" t="s">
        <v>1367</v>
      </c>
      <c r="F318" s="248" t="s">
        <v>1364</v>
      </c>
      <c r="G318" s="248" t="s">
        <v>1365</v>
      </c>
      <c r="H318" s="248">
        <v>70</v>
      </c>
      <c r="I318" s="228">
        <v>123.9</v>
      </c>
      <c r="J318" s="228">
        <f t="shared" si="4"/>
        <v>8673</v>
      </c>
      <c r="K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2:26">
      <c r="B319" s="253">
        <v>43570</v>
      </c>
      <c r="C319" s="248" t="s">
        <v>370</v>
      </c>
      <c r="D319" s="248" t="s">
        <v>1362</v>
      </c>
      <c r="E319" s="248" t="s">
        <v>1363</v>
      </c>
      <c r="F319" s="248" t="s">
        <v>1355</v>
      </c>
      <c r="G319" s="248" t="s">
        <v>1356</v>
      </c>
      <c r="H319" s="248">
        <v>50</v>
      </c>
      <c r="I319" s="228">
        <v>84</v>
      </c>
      <c r="J319" s="228">
        <f t="shared" si="4"/>
        <v>4200</v>
      </c>
      <c r="K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2:26">
      <c r="B320" s="253">
        <v>43570</v>
      </c>
      <c r="C320" s="248" t="s">
        <v>370</v>
      </c>
      <c r="D320" s="248" t="s">
        <v>1359</v>
      </c>
      <c r="E320" s="248" t="s">
        <v>1360</v>
      </c>
      <c r="F320" s="248" t="s">
        <v>264</v>
      </c>
      <c r="G320" s="248" t="s">
        <v>1361</v>
      </c>
      <c r="H320" s="248">
        <v>97</v>
      </c>
      <c r="I320" s="228">
        <v>275.48</v>
      </c>
      <c r="J320" s="228">
        <f t="shared" si="4"/>
        <v>26721.56</v>
      </c>
      <c r="K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2:26">
      <c r="B321" s="253">
        <v>43570</v>
      </c>
      <c r="C321" s="248" t="s">
        <v>372</v>
      </c>
      <c r="D321" s="248" t="s">
        <v>1368</v>
      </c>
      <c r="E321" s="248" t="s">
        <v>1369</v>
      </c>
      <c r="F321" s="248" t="s">
        <v>264</v>
      </c>
      <c r="G321" s="248" t="s">
        <v>1373</v>
      </c>
      <c r="H321" s="248">
        <v>139</v>
      </c>
      <c r="I321" s="228">
        <v>303.02</v>
      </c>
      <c r="J321" s="228">
        <f t="shared" si="4"/>
        <v>42119.78</v>
      </c>
      <c r="K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2:26">
      <c r="B322" s="253">
        <v>43606</v>
      </c>
      <c r="C322" s="248" t="s">
        <v>372</v>
      </c>
      <c r="D322" s="248" t="s">
        <v>1366</v>
      </c>
      <c r="E322" s="248" t="s">
        <v>1367</v>
      </c>
      <c r="F322" s="248" t="s">
        <v>1364</v>
      </c>
      <c r="G322" s="248" t="s">
        <v>1374</v>
      </c>
      <c r="H322" s="248">
        <v>30</v>
      </c>
      <c r="I322" s="228">
        <v>56.1</v>
      </c>
      <c r="J322" s="228">
        <f t="shared" si="4"/>
        <v>1683</v>
      </c>
      <c r="K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2:26">
      <c r="B323" s="253">
        <v>43606</v>
      </c>
      <c r="C323" s="248" t="s">
        <v>370</v>
      </c>
      <c r="D323" s="248" t="s">
        <v>1359</v>
      </c>
      <c r="E323" s="248" t="s">
        <v>1360</v>
      </c>
      <c r="F323" s="248" t="s">
        <v>1370</v>
      </c>
      <c r="G323" s="248" t="s">
        <v>1371</v>
      </c>
      <c r="H323" s="248">
        <v>21</v>
      </c>
      <c r="I323" s="228">
        <v>73.290000000000006</v>
      </c>
      <c r="J323" s="228">
        <f t="shared" si="4"/>
        <v>1539.0900000000001</v>
      </c>
      <c r="K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2:26">
      <c r="B324" s="253">
        <v>43606</v>
      </c>
      <c r="C324" s="248" t="s">
        <v>370</v>
      </c>
      <c r="D324" s="248" t="s">
        <v>1353</v>
      </c>
      <c r="E324" s="248" t="s">
        <v>1357</v>
      </c>
      <c r="F324" s="248" t="s">
        <v>264</v>
      </c>
      <c r="G324" s="248" t="s">
        <v>1373</v>
      </c>
      <c r="H324" s="248">
        <v>119</v>
      </c>
      <c r="I324" s="228">
        <v>259.42</v>
      </c>
      <c r="J324" s="228">
        <f t="shared" si="4"/>
        <v>30870.980000000003</v>
      </c>
      <c r="K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2:26">
      <c r="B325" s="253">
        <v>43606</v>
      </c>
      <c r="C325" s="248" t="s">
        <v>370</v>
      </c>
      <c r="D325" s="248" t="s">
        <v>1353</v>
      </c>
      <c r="E325" s="248" t="s">
        <v>1357</v>
      </c>
      <c r="F325" s="248" t="s">
        <v>1364</v>
      </c>
      <c r="G325" s="248" t="s">
        <v>1374</v>
      </c>
      <c r="H325" s="248">
        <v>29</v>
      </c>
      <c r="I325" s="228">
        <v>54.23</v>
      </c>
      <c r="J325" s="228">
        <f t="shared" si="4"/>
        <v>1572.6699999999998</v>
      </c>
      <c r="K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2:26">
      <c r="B326" s="253">
        <v>43606</v>
      </c>
      <c r="C326" s="248" t="s">
        <v>370</v>
      </c>
      <c r="D326" s="248" t="s">
        <v>1359</v>
      </c>
      <c r="E326" s="248" t="s">
        <v>1360</v>
      </c>
      <c r="F326" s="248" t="s">
        <v>264</v>
      </c>
      <c r="G326" s="248" t="s">
        <v>1358</v>
      </c>
      <c r="H326" s="248">
        <v>77</v>
      </c>
      <c r="I326" s="228">
        <v>143.99</v>
      </c>
      <c r="J326" s="228">
        <f t="shared" si="4"/>
        <v>11087.230000000001</v>
      </c>
      <c r="K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2:26">
      <c r="B327" s="253">
        <v>43606</v>
      </c>
      <c r="C327" s="248" t="s">
        <v>370</v>
      </c>
      <c r="D327" s="248" t="s">
        <v>1353</v>
      </c>
      <c r="E327" s="248" t="s">
        <v>1354</v>
      </c>
      <c r="F327" s="248" t="s">
        <v>1364</v>
      </c>
      <c r="G327" s="248" t="s">
        <v>1375</v>
      </c>
      <c r="H327" s="248">
        <v>21</v>
      </c>
      <c r="I327" s="228">
        <v>47.67</v>
      </c>
      <c r="J327" s="228">
        <f t="shared" si="4"/>
        <v>1001.07</v>
      </c>
      <c r="K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2:26">
      <c r="B328" s="253">
        <v>43606</v>
      </c>
      <c r="C328" s="248" t="s">
        <v>370</v>
      </c>
      <c r="D328" s="248" t="s">
        <v>1353</v>
      </c>
      <c r="E328" s="248" t="s">
        <v>1354</v>
      </c>
      <c r="F328" s="248" t="s">
        <v>1370</v>
      </c>
      <c r="G328" s="248" t="s">
        <v>1371</v>
      </c>
      <c r="H328" s="248">
        <v>23</v>
      </c>
      <c r="I328" s="228">
        <v>80.27</v>
      </c>
      <c r="J328" s="228">
        <f t="shared" si="4"/>
        <v>1846.2099999999998</v>
      </c>
      <c r="K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2:26">
      <c r="B329" s="253">
        <v>43606</v>
      </c>
      <c r="C329" s="248" t="s">
        <v>372</v>
      </c>
      <c r="D329" s="248" t="s">
        <v>1366</v>
      </c>
      <c r="E329" s="248" t="s">
        <v>1367</v>
      </c>
      <c r="F329" s="248" t="s">
        <v>1364</v>
      </c>
      <c r="G329" s="248" t="s">
        <v>1374</v>
      </c>
      <c r="H329" s="248">
        <v>71</v>
      </c>
      <c r="I329" s="228">
        <v>132.77000000000001</v>
      </c>
      <c r="J329" s="228">
        <f t="shared" si="4"/>
        <v>9426.67</v>
      </c>
      <c r="K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2:26">
      <c r="B330" s="253">
        <v>43606</v>
      </c>
      <c r="C330" s="248" t="s">
        <v>372</v>
      </c>
      <c r="D330" s="248" t="s">
        <v>1366</v>
      </c>
      <c r="E330" s="248" t="s">
        <v>1367</v>
      </c>
      <c r="F330" s="248" t="s">
        <v>264</v>
      </c>
      <c r="G330" s="248" t="s">
        <v>1358</v>
      </c>
      <c r="H330" s="248">
        <v>78</v>
      </c>
      <c r="I330" s="228">
        <v>145.86000000000001</v>
      </c>
      <c r="J330" s="228">
        <f t="shared" si="4"/>
        <v>11377.080000000002</v>
      </c>
      <c r="K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2:26">
      <c r="B331" s="253">
        <v>43606</v>
      </c>
      <c r="C331" s="248" t="s">
        <v>370</v>
      </c>
      <c r="D331" s="248" t="s">
        <v>1362</v>
      </c>
      <c r="E331" s="248" t="s">
        <v>1363</v>
      </c>
      <c r="F331" s="248" t="s">
        <v>1364</v>
      </c>
      <c r="G331" s="248" t="s">
        <v>1365</v>
      </c>
      <c r="H331" s="248">
        <v>93</v>
      </c>
      <c r="I331" s="228">
        <v>164.61</v>
      </c>
      <c r="J331" s="228">
        <f t="shared" si="4"/>
        <v>15308.730000000001</v>
      </c>
      <c r="K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2:26">
      <c r="B332" s="253">
        <v>43606</v>
      </c>
      <c r="C332" s="248" t="s">
        <v>370</v>
      </c>
      <c r="D332" s="248" t="s">
        <v>1359</v>
      </c>
      <c r="E332" s="248" t="s">
        <v>1360</v>
      </c>
      <c r="F332" s="248" t="s">
        <v>1355</v>
      </c>
      <c r="G332" s="248" t="s">
        <v>1356</v>
      </c>
      <c r="H332" s="248">
        <v>46</v>
      </c>
      <c r="I332" s="228">
        <v>77.28</v>
      </c>
      <c r="J332" s="228">
        <f t="shared" si="4"/>
        <v>3554.88</v>
      </c>
      <c r="K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2:26">
      <c r="B333" s="253">
        <v>43606</v>
      </c>
      <c r="C333" s="248" t="s">
        <v>372</v>
      </c>
      <c r="D333" s="248" t="s">
        <v>1368</v>
      </c>
      <c r="E333" s="248" t="s">
        <v>1369</v>
      </c>
      <c r="F333" s="248" t="s">
        <v>264</v>
      </c>
      <c r="G333" s="248" t="s">
        <v>1358</v>
      </c>
      <c r="H333" s="248">
        <v>59</v>
      </c>
      <c r="I333" s="228">
        <v>110.33</v>
      </c>
      <c r="J333" s="228">
        <f t="shared" si="4"/>
        <v>6509.47</v>
      </c>
      <c r="K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2:26">
      <c r="B334" s="253">
        <v>43640</v>
      </c>
      <c r="C334" s="248" t="s">
        <v>370</v>
      </c>
      <c r="D334" s="248" t="s">
        <v>1362</v>
      </c>
      <c r="E334" s="248" t="s">
        <v>1363</v>
      </c>
      <c r="F334" s="248" t="s">
        <v>1364</v>
      </c>
      <c r="G334" s="248" t="s">
        <v>1365</v>
      </c>
      <c r="H334" s="248">
        <v>153</v>
      </c>
      <c r="I334" s="228">
        <v>270.81</v>
      </c>
      <c r="J334" s="228">
        <f t="shared" si="4"/>
        <v>41433.93</v>
      </c>
      <c r="K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2:26">
      <c r="B335" s="253">
        <v>43640</v>
      </c>
      <c r="C335" s="248" t="s">
        <v>370</v>
      </c>
      <c r="D335" s="248" t="s">
        <v>1353</v>
      </c>
      <c r="E335" s="248" t="s">
        <v>1354</v>
      </c>
      <c r="F335" s="248" t="s">
        <v>1370</v>
      </c>
      <c r="G335" s="248" t="s">
        <v>1371</v>
      </c>
      <c r="H335" s="248">
        <v>23</v>
      </c>
      <c r="I335" s="228">
        <v>80.27</v>
      </c>
      <c r="J335" s="228">
        <f t="shared" ref="J335:J398" si="5">H335*I335</f>
        <v>1846.2099999999998</v>
      </c>
      <c r="K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2:26">
      <c r="B336" s="253">
        <v>43640</v>
      </c>
      <c r="C336" s="248" t="s">
        <v>370</v>
      </c>
      <c r="D336" s="248" t="s">
        <v>1362</v>
      </c>
      <c r="E336" s="248" t="s">
        <v>1363</v>
      </c>
      <c r="F336" s="248" t="s">
        <v>1355</v>
      </c>
      <c r="G336" s="248" t="s">
        <v>1356</v>
      </c>
      <c r="H336" s="248">
        <v>57</v>
      </c>
      <c r="I336" s="228">
        <v>95.76</v>
      </c>
      <c r="J336" s="228">
        <f t="shared" si="5"/>
        <v>5458.3200000000006</v>
      </c>
      <c r="K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2:26">
      <c r="B337" s="253">
        <v>43640</v>
      </c>
      <c r="C337" s="248" t="s">
        <v>370</v>
      </c>
      <c r="D337" s="248" t="s">
        <v>1353</v>
      </c>
      <c r="E337" s="248" t="s">
        <v>1354</v>
      </c>
      <c r="F337" s="248" t="s">
        <v>1364</v>
      </c>
      <c r="G337" s="248" t="s">
        <v>1365</v>
      </c>
      <c r="H337" s="248">
        <v>174</v>
      </c>
      <c r="I337" s="228">
        <v>307.98</v>
      </c>
      <c r="J337" s="228">
        <f t="shared" si="5"/>
        <v>53588.520000000004</v>
      </c>
      <c r="K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2:26">
      <c r="B338" s="253">
        <v>43640</v>
      </c>
      <c r="C338" s="248" t="s">
        <v>372</v>
      </c>
      <c r="D338" s="248" t="s">
        <v>1366</v>
      </c>
      <c r="E338" s="248" t="s">
        <v>1367</v>
      </c>
      <c r="F338" s="248" t="s">
        <v>264</v>
      </c>
      <c r="G338" s="248" t="s">
        <v>1373</v>
      </c>
      <c r="H338" s="248">
        <v>375</v>
      </c>
      <c r="I338" s="228">
        <v>817.5</v>
      </c>
      <c r="J338" s="228">
        <f t="shared" si="5"/>
        <v>306562.5</v>
      </c>
      <c r="K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2:26">
      <c r="B339" s="253">
        <v>43640</v>
      </c>
      <c r="C339" s="248" t="s">
        <v>370</v>
      </c>
      <c r="D339" s="248" t="s">
        <v>1353</v>
      </c>
      <c r="E339" s="248" t="s">
        <v>1357</v>
      </c>
      <c r="F339" s="248" t="s">
        <v>264</v>
      </c>
      <c r="G339" s="248" t="s">
        <v>1361</v>
      </c>
      <c r="H339" s="248">
        <v>24</v>
      </c>
      <c r="I339" s="228">
        <v>68.16</v>
      </c>
      <c r="J339" s="228">
        <f t="shared" si="5"/>
        <v>1635.84</v>
      </c>
      <c r="K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2:26">
      <c r="B340" s="253">
        <v>43640</v>
      </c>
      <c r="C340" s="248" t="s">
        <v>372</v>
      </c>
      <c r="D340" s="248" t="s">
        <v>1368</v>
      </c>
      <c r="E340" s="248" t="s">
        <v>1369</v>
      </c>
      <c r="F340" s="248" t="s">
        <v>1364</v>
      </c>
      <c r="G340" s="248" t="s">
        <v>1365</v>
      </c>
      <c r="H340" s="248">
        <v>46</v>
      </c>
      <c r="I340" s="228">
        <v>81.42</v>
      </c>
      <c r="J340" s="228">
        <f t="shared" si="5"/>
        <v>3745.32</v>
      </c>
      <c r="K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2:26">
      <c r="B341" s="253">
        <v>43640</v>
      </c>
      <c r="C341" s="248" t="s">
        <v>372</v>
      </c>
      <c r="D341" s="248" t="s">
        <v>1366</v>
      </c>
      <c r="E341" s="248" t="s">
        <v>1367</v>
      </c>
      <c r="F341" s="248" t="s">
        <v>264</v>
      </c>
      <c r="G341" s="248" t="s">
        <v>1361</v>
      </c>
      <c r="H341" s="248">
        <v>76</v>
      </c>
      <c r="I341" s="228">
        <v>215.84</v>
      </c>
      <c r="J341" s="228">
        <f t="shared" si="5"/>
        <v>16403.84</v>
      </c>
      <c r="K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2:26">
      <c r="B342" s="253">
        <v>43640</v>
      </c>
      <c r="C342" s="248" t="s">
        <v>370</v>
      </c>
      <c r="D342" s="248" t="s">
        <v>1353</v>
      </c>
      <c r="E342" s="248" t="s">
        <v>1354</v>
      </c>
      <c r="F342" s="248" t="s">
        <v>1364</v>
      </c>
      <c r="G342" s="248" t="s">
        <v>1374</v>
      </c>
      <c r="H342" s="248">
        <v>84</v>
      </c>
      <c r="I342" s="228">
        <v>157.08000000000001</v>
      </c>
      <c r="J342" s="228">
        <f t="shared" si="5"/>
        <v>13194.720000000001</v>
      </c>
      <c r="K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2:26">
      <c r="B343" s="253">
        <v>43640</v>
      </c>
      <c r="C343" s="248" t="s">
        <v>370</v>
      </c>
      <c r="D343" s="248" t="s">
        <v>1353</v>
      </c>
      <c r="E343" s="248" t="s">
        <v>1354</v>
      </c>
      <c r="F343" s="248" t="s">
        <v>1364</v>
      </c>
      <c r="G343" s="248" t="s">
        <v>1365</v>
      </c>
      <c r="H343" s="248">
        <v>44</v>
      </c>
      <c r="I343" s="228">
        <v>77.88</v>
      </c>
      <c r="J343" s="228">
        <f t="shared" si="5"/>
        <v>3426.72</v>
      </c>
      <c r="K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2:26">
      <c r="B344" s="253">
        <v>43640</v>
      </c>
      <c r="C344" s="248" t="s">
        <v>372</v>
      </c>
      <c r="D344" s="248" t="s">
        <v>1366</v>
      </c>
      <c r="E344" s="248" t="s">
        <v>1367</v>
      </c>
      <c r="F344" s="248" t="s">
        <v>1364</v>
      </c>
      <c r="G344" s="248" t="s">
        <v>1374</v>
      </c>
      <c r="H344" s="248">
        <v>77</v>
      </c>
      <c r="I344" s="228">
        <v>143.99</v>
      </c>
      <c r="J344" s="228">
        <f t="shared" si="5"/>
        <v>11087.230000000001</v>
      </c>
      <c r="K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2:26">
      <c r="B345" s="253">
        <v>43640</v>
      </c>
      <c r="C345" s="248" t="s">
        <v>370</v>
      </c>
      <c r="D345" s="248" t="s">
        <v>1353</v>
      </c>
      <c r="E345" s="248" t="s">
        <v>1354</v>
      </c>
      <c r="F345" s="248" t="s">
        <v>1370</v>
      </c>
      <c r="G345" s="248" t="s">
        <v>1371</v>
      </c>
      <c r="H345" s="248">
        <v>31</v>
      </c>
      <c r="I345" s="228">
        <v>108.19</v>
      </c>
      <c r="J345" s="228">
        <f t="shared" si="5"/>
        <v>3353.89</v>
      </c>
      <c r="K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2:26">
      <c r="B346" s="253">
        <v>43737</v>
      </c>
      <c r="C346" s="248" t="s">
        <v>370</v>
      </c>
      <c r="D346" s="248" t="s">
        <v>1359</v>
      </c>
      <c r="E346" s="248" t="s">
        <v>1360</v>
      </c>
      <c r="F346" s="248" t="s">
        <v>1364</v>
      </c>
      <c r="G346" s="248" t="s">
        <v>1375</v>
      </c>
      <c r="H346" s="248">
        <v>32</v>
      </c>
      <c r="I346" s="228">
        <v>72.64</v>
      </c>
      <c r="J346" s="228">
        <f t="shared" si="5"/>
        <v>2324.48</v>
      </c>
      <c r="K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2:26">
      <c r="B347" s="253">
        <v>43737</v>
      </c>
      <c r="C347" s="248" t="s">
        <v>370</v>
      </c>
      <c r="D347" s="248" t="s">
        <v>1359</v>
      </c>
      <c r="E347" s="248" t="s">
        <v>1360</v>
      </c>
      <c r="F347" s="248" t="s">
        <v>1370</v>
      </c>
      <c r="G347" s="248" t="s">
        <v>1371</v>
      </c>
      <c r="H347" s="248">
        <v>53</v>
      </c>
      <c r="I347" s="228">
        <v>184.97</v>
      </c>
      <c r="J347" s="228">
        <f t="shared" si="5"/>
        <v>9803.41</v>
      </c>
      <c r="K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2:26">
      <c r="B348" s="253">
        <v>43737</v>
      </c>
      <c r="C348" s="248" t="s">
        <v>370</v>
      </c>
      <c r="D348" s="248" t="s">
        <v>1362</v>
      </c>
      <c r="E348" s="248" t="s">
        <v>1363</v>
      </c>
      <c r="F348" s="248" t="s">
        <v>1370</v>
      </c>
      <c r="G348" s="248" t="s">
        <v>1371</v>
      </c>
      <c r="H348" s="248">
        <v>31</v>
      </c>
      <c r="I348" s="228">
        <v>108.19</v>
      </c>
      <c r="J348" s="228">
        <f t="shared" si="5"/>
        <v>3353.89</v>
      </c>
      <c r="K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2:26">
      <c r="B349" s="253">
        <v>43737</v>
      </c>
      <c r="C349" s="248" t="s">
        <v>370</v>
      </c>
      <c r="D349" s="248" t="s">
        <v>1359</v>
      </c>
      <c r="E349" s="248" t="s">
        <v>1360</v>
      </c>
      <c r="F349" s="248" t="s">
        <v>264</v>
      </c>
      <c r="G349" s="248" t="s">
        <v>1373</v>
      </c>
      <c r="H349" s="248">
        <v>28</v>
      </c>
      <c r="I349" s="228">
        <v>61.04</v>
      </c>
      <c r="J349" s="228">
        <f t="shared" si="5"/>
        <v>1709.12</v>
      </c>
      <c r="K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2:26">
      <c r="B350" s="253">
        <v>43737</v>
      </c>
      <c r="C350" s="248" t="s">
        <v>372</v>
      </c>
      <c r="D350" s="248" t="s">
        <v>1366</v>
      </c>
      <c r="E350" s="248" t="s">
        <v>1367</v>
      </c>
      <c r="F350" s="248" t="s">
        <v>264</v>
      </c>
      <c r="G350" s="248" t="s">
        <v>1361</v>
      </c>
      <c r="H350" s="248">
        <v>141</v>
      </c>
      <c r="I350" s="228">
        <v>400.44</v>
      </c>
      <c r="J350" s="228">
        <f t="shared" si="5"/>
        <v>56462.04</v>
      </c>
      <c r="K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2:26">
      <c r="B351" s="253">
        <v>43737</v>
      </c>
      <c r="C351" s="248" t="s">
        <v>370</v>
      </c>
      <c r="D351" s="248" t="s">
        <v>1359</v>
      </c>
      <c r="E351" s="248" t="s">
        <v>1360</v>
      </c>
      <c r="F351" s="248" t="s">
        <v>264</v>
      </c>
      <c r="G351" s="248" t="s">
        <v>1361</v>
      </c>
      <c r="H351" s="248">
        <v>98</v>
      </c>
      <c r="I351" s="228">
        <v>278.32</v>
      </c>
      <c r="J351" s="228">
        <f t="shared" si="5"/>
        <v>27275.360000000001</v>
      </c>
      <c r="K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2:26">
      <c r="B352" s="253">
        <v>43737</v>
      </c>
      <c r="C352" s="248" t="s">
        <v>370</v>
      </c>
      <c r="D352" s="248" t="s">
        <v>1362</v>
      </c>
      <c r="E352" s="248" t="s">
        <v>1363</v>
      </c>
      <c r="F352" s="248" t="s">
        <v>1364</v>
      </c>
      <c r="G352" s="248" t="s">
        <v>1365</v>
      </c>
      <c r="H352" s="248">
        <v>116</v>
      </c>
      <c r="I352" s="228">
        <v>205.32</v>
      </c>
      <c r="J352" s="228">
        <f t="shared" si="5"/>
        <v>23817.119999999999</v>
      </c>
      <c r="K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2:26">
      <c r="B353" s="253">
        <v>43737</v>
      </c>
      <c r="C353" s="248" t="s">
        <v>370</v>
      </c>
      <c r="D353" s="248" t="s">
        <v>1353</v>
      </c>
      <c r="E353" s="248" t="s">
        <v>1354</v>
      </c>
      <c r="F353" s="248" t="s">
        <v>264</v>
      </c>
      <c r="G353" s="248" t="s">
        <v>1361</v>
      </c>
      <c r="H353" s="248">
        <v>47</v>
      </c>
      <c r="I353" s="228">
        <v>133.47999999999999</v>
      </c>
      <c r="J353" s="228">
        <f t="shared" si="5"/>
        <v>6273.5599999999995</v>
      </c>
      <c r="K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2:26">
      <c r="B354" s="253">
        <v>43737</v>
      </c>
      <c r="C354" s="248" t="s">
        <v>370</v>
      </c>
      <c r="D354" s="248" t="s">
        <v>1353</v>
      </c>
      <c r="E354" s="248" t="s">
        <v>1357</v>
      </c>
      <c r="F354" s="248" t="s">
        <v>1364</v>
      </c>
      <c r="G354" s="248" t="s">
        <v>1365</v>
      </c>
      <c r="H354" s="248">
        <v>30</v>
      </c>
      <c r="I354" s="228">
        <v>53.1</v>
      </c>
      <c r="J354" s="228">
        <f t="shared" si="5"/>
        <v>1593</v>
      </c>
      <c r="K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2:26">
      <c r="B355" s="253">
        <v>43737</v>
      </c>
      <c r="C355" s="248" t="s">
        <v>370</v>
      </c>
      <c r="D355" s="248" t="s">
        <v>1359</v>
      </c>
      <c r="E355" s="248" t="s">
        <v>1360</v>
      </c>
      <c r="F355" s="248" t="s">
        <v>1355</v>
      </c>
      <c r="G355" s="248" t="s">
        <v>1372</v>
      </c>
      <c r="H355" s="248">
        <v>29</v>
      </c>
      <c r="I355" s="228">
        <v>91.35</v>
      </c>
      <c r="J355" s="228">
        <f t="shared" si="5"/>
        <v>2649.1499999999996</v>
      </c>
      <c r="K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2:26">
      <c r="B356" s="253">
        <v>43737</v>
      </c>
      <c r="C356" s="248" t="s">
        <v>370</v>
      </c>
      <c r="D356" s="248" t="s">
        <v>1359</v>
      </c>
      <c r="E356" s="248" t="s">
        <v>1360</v>
      </c>
      <c r="F356" s="248" t="s">
        <v>1364</v>
      </c>
      <c r="G356" s="248" t="s">
        <v>1365</v>
      </c>
      <c r="H356" s="248">
        <v>63</v>
      </c>
      <c r="I356" s="228">
        <v>111.51</v>
      </c>
      <c r="J356" s="228">
        <f t="shared" si="5"/>
        <v>7025.13</v>
      </c>
      <c r="K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2:26">
      <c r="B357" s="253">
        <v>43737</v>
      </c>
      <c r="C357" s="248" t="s">
        <v>370</v>
      </c>
      <c r="D357" s="248" t="s">
        <v>1362</v>
      </c>
      <c r="E357" s="248" t="s">
        <v>1363</v>
      </c>
      <c r="F357" s="248" t="s">
        <v>264</v>
      </c>
      <c r="G357" s="248" t="s">
        <v>1373</v>
      </c>
      <c r="H357" s="248">
        <v>143</v>
      </c>
      <c r="I357" s="228">
        <v>311.74</v>
      </c>
      <c r="J357" s="228">
        <f t="shared" si="5"/>
        <v>44578.82</v>
      </c>
      <c r="K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2:26">
      <c r="B358" s="253">
        <v>43739</v>
      </c>
      <c r="C358" s="248" t="s">
        <v>370</v>
      </c>
      <c r="D358" s="248" t="s">
        <v>1362</v>
      </c>
      <c r="E358" s="248" t="s">
        <v>1363</v>
      </c>
      <c r="F358" s="248" t="s">
        <v>264</v>
      </c>
      <c r="G358" s="248" t="s">
        <v>1373</v>
      </c>
      <c r="H358" s="248">
        <v>211</v>
      </c>
      <c r="I358" s="228">
        <v>459.98</v>
      </c>
      <c r="J358" s="228">
        <f t="shared" si="5"/>
        <v>97055.78</v>
      </c>
      <c r="K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2:26">
      <c r="B359" s="253">
        <v>43739</v>
      </c>
      <c r="C359" s="248" t="s">
        <v>370</v>
      </c>
      <c r="D359" s="248" t="s">
        <v>1353</v>
      </c>
      <c r="E359" s="248" t="s">
        <v>1357</v>
      </c>
      <c r="F359" s="248" t="s">
        <v>1364</v>
      </c>
      <c r="G359" s="248" t="s">
        <v>1365</v>
      </c>
      <c r="H359" s="248">
        <v>28</v>
      </c>
      <c r="I359" s="228">
        <v>49.56</v>
      </c>
      <c r="J359" s="228">
        <f t="shared" si="5"/>
        <v>1387.68</v>
      </c>
      <c r="K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2:26">
      <c r="B360" s="253">
        <v>43739</v>
      </c>
      <c r="C360" s="248" t="s">
        <v>370</v>
      </c>
      <c r="D360" s="248" t="s">
        <v>1359</v>
      </c>
      <c r="E360" s="248" t="s">
        <v>1360</v>
      </c>
      <c r="F360" s="248" t="s">
        <v>1355</v>
      </c>
      <c r="G360" s="248" t="s">
        <v>1356</v>
      </c>
      <c r="H360" s="248">
        <v>26</v>
      </c>
      <c r="I360" s="228">
        <v>43.68</v>
      </c>
      <c r="J360" s="228">
        <f t="shared" si="5"/>
        <v>1135.68</v>
      </c>
      <c r="K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2:26">
      <c r="B361" s="253">
        <v>43739</v>
      </c>
      <c r="C361" s="248" t="s">
        <v>370</v>
      </c>
      <c r="D361" s="248" t="s">
        <v>1359</v>
      </c>
      <c r="E361" s="248" t="s">
        <v>1360</v>
      </c>
      <c r="F361" s="248" t="s">
        <v>264</v>
      </c>
      <c r="G361" s="248" t="s">
        <v>1373</v>
      </c>
      <c r="H361" s="248">
        <v>81</v>
      </c>
      <c r="I361" s="228">
        <v>176.58</v>
      </c>
      <c r="J361" s="228">
        <f t="shared" si="5"/>
        <v>14302.980000000001</v>
      </c>
      <c r="K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2:26">
      <c r="B362" s="253">
        <v>43739</v>
      </c>
      <c r="C362" s="248" t="s">
        <v>372</v>
      </c>
      <c r="D362" s="248" t="s">
        <v>1368</v>
      </c>
      <c r="E362" s="248" t="s">
        <v>1369</v>
      </c>
      <c r="F362" s="248" t="s">
        <v>1364</v>
      </c>
      <c r="G362" s="248" t="s">
        <v>1365</v>
      </c>
      <c r="H362" s="248">
        <v>58</v>
      </c>
      <c r="I362" s="228">
        <v>102.66</v>
      </c>
      <c r="J362" s="228">
        <f t="shared" si="5"/>
        <v>5954.28</v>
      </c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2:26">
      <c r="B363" s="253">
        <v>43739</v>
      </c>
      <c r="C363" s="248" t="s">
        <v>370</v>
      </c>
      <c r="D363" s="248" t="s">
        <v>1359</v>
      </c>
      <c r="E363" s="248" t="s">
        <v>1360</v>
      </c>
      <c r="F363" s="248" t="s">
        <v>1370</v>
      </c>
      <c r="G363" s="248" t="s">
        <v>1371</v>
      </c>
      <c r="H363" s="248">
        <v>51</v>
      </c>
      <c r="I363" s="228">
        <v>177.99</v>
      </c>
      <c r="J363" s="228">
        <f t="shared" si="5"/>
        <v>9077.49</v>
      </c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2:26">
      <c r="B364" s="253">
        <v>43739</v>
      </c>
      <c r="C364" s="248" t="s">
        <v>370</v>
      </c>
      <c r="D364" s="248" t="s">
        <v>1362</v>
      </c>
      <c r="E364" s="248" t="s">
        <v>1363</v>
      </c>
      <c r="F364" s="248" t="s">
        <v>264</v>
      </c>
      <c r="G364" s="248" t="s">
        <v>1361</v>
      </c>
      <c r="H364" s="248">
        <v>90</v>
      </c>
      <c r="I364" s="228">
        <v>255.6</v>
      </c>
      <c r="J364" s="228">
        <f t="shared" si="5"/>
        <v>23004</v>
      </c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2:26">
      <c r="B365" s="253">
        <v>43739</v>
      </c>
      <c r="C365" s="248" t="s">
        <v>370</v>
      </c>
      <c r="D365" s="248" t="s">
        <v>1362</v>
      </c>
      <c r="E365" s="248" t="s">
        <v>1363</v>
      </c>
      <c r="F365" s="248" t="s">
        <v>264</v>
      </c>
      <c r="G365" s="248" t="s">
        <v>1361</v>
      </c>
      <c r="H365" s="248">
        <v>90</v>
      </c>
      <c r="I365" s="228">
        <v>255.6</v>
      </c>
      <c r="J365" s="228">
        <f t="shared" si="5"/>
        <v>23004</v>
      </c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2:26">
      <c r="B366" s="253">
        <v>43739</v>
      </c>
      <c r="C366" s="248" t="s">
        <v>372</v>
      </c>
      <c r="D366" s="248" t="s">
        <v>1368</v>
      </c>
      <c r="E366" s="248" t="s">
        <v>1369</v>
      </c>
      <c r="F366" s="248" t="s">
        <v>264</v>
      </c>
      <c r="G366" s="248" t="s">
        <v>1358</v>
      </c>
      <c r="H366" s="248">
        <v>59</v>
      </c>
      <c r="I366" s="228">
        <v>110.33</v>
      </c>
      <c r="J366" s="228">
        <f t="shared" si="5"/>
        <v>6509.47</v>
      </c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2:26">
      <c r="B367" s="253">
        <v>43739</v>
      </c>
      <c r="C367" s="248" t="s">
        <v>372</v>
      </c>
      <c r="D367" s="248" t="s">
        <v>1368</v>
      </c>
      <c r="E367" s="248" t="s">
        <v>1369</v>
      </c>
      <c r="F367" s="248" t="s">
        <v>1364</v>
      </c>
      <c r="G367" s="248" t="s">
        <v>1365</v>
      </c>
      <c r="H367" s="248">
        <v>46</v>
      </c>
      <c r="I367" s="228">
        <v>81.42</v>
      </c>
      <c r="J367" s="228">
        <f t="shared" si="5"/>
        <v>3745.32</v>
      </c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2:26">
      <c r="B368" s="253">
        <v>43774</v>
      </c>
      <c r="C368" s="248" t="s">
        <v>372</v>
      </c>
      <c r="D368" s="248" t="s">
        <v>1366</v>
      </c>
      <c r="E368" s="248" t="s">
        <v>1367</v>
      </c>
      <c r="F368" s="248" t="s">
        <v>1364</v>
      </c>
      <c r="G368" s="248" t="s">
        <v>1365</v>
      </c>
      <c r="H368" s="248">
        <v>104</v>
      </c>
      <c r="I368" s="228">
        <v>184.08</v>
      </c>
      <c r="J368" s="228">
        <f t="shared" si="5"/>
        <v>19144.32</v>
      </c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2:26">
      <c r="B369" s="253">
        <v>43774</v>
      </c>
      <c r="C369" s="248" t="s">
        <v>372</v>
      </c>
      <c r="D369" s="248" t="s">
        <v>1366</v>
      </c>
      <c r="E369" s="248" t="s">
        <v>1367</v>
      </c>
      <c r="F369" s="248" t="s">
        <v>1355</v>
      </c>
      <c r="G369" s="248" t="s">
        <v>1356</v>
      </c>
      <c r="H369" s="248">
        <v>114</v>
      </c>
      <c r="I369" s="228">
        <v>191.52</v>
      </c>
      <c r="J369" s="228">
        <f t="shared" si="5"/>
        <v>21833.280000000002</v>
      </c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2:26">
      <c r="B370" s="253">
        <v>43774</v>
      </c>
      <c r="C370" s="248" t="s">
        <v>370</v>
      </c>
      <c r="D370" s="248" t="s">
        <v>1353</v>
      </c>
      <c r="E370" s="248" t="s">
        <v>1354</v>
      </c>
      <c r="F370" s="248" t="s">
        <v>264</v>
      </c>
      <c r="G370" s="248" t="s">
        <v>1373</v>
      </c>
      <c r="H370" s="248">
        <v>144</v>
      </c>
      <c r="I370" s="228">
        <v>313.92</v>
      </c>
      <c r="J370" s="228">
        <f t="shared" si="5"/>
        <v>45204.480000000003</v>
      </c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2:26">
      <c r="B371" s="253">
        <v>43774</v>
      </c>
      <c r="C371" s="248" t="s">
        <v>372</v>
      </c>
      <c r="D371" s="248" t="s">
        <v>1368</v>
      </c>
      <c r="E371" s="248" t="s">
        <v>1369</v>
      </c>
      <c r="F371" s="248" t="s">
        <v>1364</v>
      </c>
      <c r="G371" s="248" t="s">
        <v>1374</v>
      </c>
      <c r="H371" s="248">
        <v>43</v>
      </c>
      <c r="I371" s="228">
        <v>80.41</v>
      </c>
      <c r="J371" s="228">
        <f t="shared" si="5"/>
        <v>3457.6299999999997</v>
      </c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2:26">
      <c r="B372" s="253">
        <v>43774</v>
      </c>
      <c r="C372" s="248" t="s">
        <v>372</v>
      </c>
      <c r="D372" s="248" t="s">
        <v>1366</v>
      </c>
      <c r="E372" s="248" t="s">
        <v>1367</v>
      </c>
      <c r="F372" s="248" t="s">
        <v>264</v>
      </c>
      <c r="G372" s="248" t="s">
        <v>1373</v>
      </c>
      <c r="H372" s="248">
        <v>144</v>
      </c>
      <c r="I372" s="228">
        <v>313.92</v>
      </c>
      <c r="J372" s="228">
        <f t="shared" si="5"/>
        <v>45204.480000000003</v>
      </c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2:26">
      <c r="B373" s="253">
        <v>43774</v>
      </c>
      <c r="C373" s="248" t="s">
        <v>370</v>
      </c>
      <c r="D373" s="248" t="s">
        <v>1353</v>
      </c>
      <c r="E373" s="248" t="s">
        <v>1354</v>
      </c>
      <c r="F373" s="248" t="s">
        <v>1364</v>
      </c>
      <c r="G373" s="248" t="s">
        <v>1365</v>
      </c>
      <c r="H373" s="248">
        <v>90</v>
      </c>
      <c r="I373" s="228">
        <v>159.30000000000001</v>
      </c>
      <c r="J373" s="228">
        <f t="shared" si="5"/>
        <v>14337.000000000002</v>
      </c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2:26">
      <c r="B374" s="253">
        <v>43774</v>
      </c>
      <c r="C374" s="248" t="s">
        <v>372</v>
      </c>
      <c r="D374" s="248" t="s">
        <v>1366</v>
      </c>
      <c r="E374" s="248" t="s">
        <v>1367</v>
      </c>
      <c r="F374" s="248" t="s">
        <v>264</v>
      </c>
      <c r="G374" s="248" t="s">
        <v>1361</v>
      </c>
      <c r="H374" s="248">
        <v>76</v>
      </c>
      <c r="I374" s="228">
        <v>215.84</v>
      </c>
      <c r="J374" s="228">
        <f t="shared" si="5"/>
        <v>16403.84</v>
      </c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2:26">
      <c r="B375" s="253">
        <v>43774</v>
      </c>
      <c r="C375" s="248" t="s">
        <v>370</v>
      </c>
      <c r="D375" s="248" t="s">
        <v>1353</v>
      </c>
      <c r="E375" s="248" t="s">
        <v>1354</v>
      </c>
      <c r="F375" s="248" t="s">
        <v>1364</v>
      </c>
      <c r="G375" s="248" t="s">
        <v>1374</v>
      </c>
      <c r="H375" s="248">
        <v>84</v>
      </c>
      <c r="I375" s="228">
        <v>157.08000000000001</v>
      </c>
      <c r="J375" s="228">
        <f t="shared" si="5"/>
        <v>13194.720000000001</v>
      </c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2:26">
      <c r="B376" s="253">
        <v>43774</v>
      </c>
      <c r="C376" s="248" t="s">
        <v>370</v>
      </c>
      <c r="D376" s="248" t="s">
        <v>1353</v>
      </c>
      <c r="E376" s="248" t="s">
        <v>1354</v>
      </c>
      <c r="F376" s="248" t="s">
        <v>1364</v>
      </c>
      <c r="G376" s="248" t="s">
        <v>1365</v>
      </c>
      <c r="H376" s="248">
        <v>44</v>
      </c>
      <c r="I376" s="228">
        <v>77.88</v>
      </c>
      <c r="J376" s="228">
        <f t="shared" si="5"/>
        <v>3426.72</v>
      </c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2:26">
      <c r="B377" s="253">
        <v>43774</v>
      </c>
      <c r="C377" s="248" t="s">
        <v>372</v>
      </c>
      <c r="D377" s="248" t="s">
        <v>1366</v>
      </c>
      <c r="E377" s="248" t="s">
        <v>1367</v>
      </c>
      <c r="F377" s="248" t="s">
        <v>1364</v>
      </c>
      <c r="G377" s="248" t="s">
        <v>1374</v>
      </c>
      <c r="H377" s="248">
        <v>77</v>
      </c>
      <c r="I377" s="228">
        <v>143.99</v>
      </c>
      <c r="J377" s="228">
        <f t="shared" si="5"/>
        <v>11087.230000000001</v>
      </c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2:26">
      <c r="B378" s="253">
        <v>43774</v>
      </c>
      <c r="C378" s="248" t="s">
        <v>370</v>
      </c>
      <c r="D378" s="248" t="s">
        <v>1353</v>
      </c>
      <c r="E378" s="248" t="s">
        <v>1354</v>
      </c>
      <c r="F378" s="248" t="s">
        <v>1370</v>
      </c>
      <c r="G378" s="248" t="s">
        <v>1371</v>
      </c>
      <c r="H378" s="248">
        <v>31</v>
      </c>
      <c r="I378" s="228">
        <v>108.19</v>
      </c>
      <c r="J378" s="228">
        <f t="shared" si="5"/>
        <v>3353.89</v>
      </c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2:26">
      <c r="B379" s="253">
        <v>43774</v>
      </c>
      <c r="C379" s="248" t="s">
        <v>370</v>
      </c>
      <c r="D379" s="248" t="s">
        <v>1362</v>
      </c>
      <c r="E379" s="248" t="s">
        <v>1363</v>
      </c>
      <c r="F379" s="248" t="s">
        <v>1364</v>
      </c>
      <c r="G379" s="248" t="s">
        <v>1365</v>
      </c>
      <c r="H379" s="248">
        <v>116</v>
      </c>
      <c r="I379" s="228">
        <v>205.32</v>
      </c>
      <c r="J379" s="228">
        <f t="shared" si="5"/>
        <v>23817.119999999999</v>
      </c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2:26">
      <c r="B380" s="253">
        <v>43807</v>
      </c>
      <c r="C380" s="248" t="s">
        <v>370</v>
      </c>
      <c r="D380" s="248" t="s">
        <v>1359</v>
      </c>
      <c r="E380" s="248" t="s">
        <v>1360</v>
      </c>
      <c r="F380" s="248" t="s">
        <v>1355</v>
      </c>
      <c r="G380" s="248" t="s">
        <v>1372</v>
      </c>
      <c r="H380" s="248">
        <v>26</v>
      </c>
      <c r="I380" s="228">
        <v>81.900000000000006</v>
      </c>
      <c r="J380" s="228">
        <f t="shared" si="5"/>
        <v>2129.4</v>
      </c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2:26">
      <c r="B381" s="253">
        <v>43807</v>
      </c>
      <c r="C381" s="248" t="s">
        <v>370</v>
      </c>
      <c r="D381" s="248" t="s">
        <v>1353</v>
      </c>
      <c r="E381" s="248" t="s">
        <v>1357</v>
      </c>
      <c r="F381" s="248" t="s">
        <v>1364</v>
      </c>
      <c r="G381" s="248" t="s">
        <v>1374</v>
      </c>
      <c r="H381" s="248">
        <v>34</v>
      </c>
      <c r="I381" s="228">
        <v>63.58</v>
      </c>
      <c r="J381" s="228">
        <f t="shared" si="5"/>
        <v>2161.7199999999998</v>
      </c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2:26">
      <c r="B382" s="253">
        <v>43807</v>
      </c>
      <c r="C382" s="248" t="s">
        <v>370</v>
      </c>
      <c r="D382" s="248" t="s">
        <v>1359</v>
      </c>
      <c r="E382" s="248" t="s">
        <v>1360</v>
      </c>
      <c r="F382" s="248" t="s">
        <v>1364</v>
      </c>
      <c r="G382" s="248" t="s">
        <v>1365</v>
      </c>
      <c r="H382" s="248">
        <v>74</v>
      </c>
      <c r="I382" s="228">
        <v>130.97999999999999</v>
      </c>
      <c r="J382" s="228">
        <f t="shared" si="5"/>
        <v>9692.5199999999986</v>
      </c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2:26">
      <c r="B383" s="253">
        <v>43807</v>
      </c>
      <c r="C383" s="248" t="s">
        <v>370</v>
      </c>
      <c r="D383" s="248" t="s">
        <v>1362</v>
      </c>
      <c r="E383" s="248" t="s">
        <v>1363</v>
      </c>
      <c r="F383" s="248" t="s">
        <v>1364</v>
      </c>
      <c r="G383" s="248" t="s">
        <v>1374</v>
      </c>
      <c r="H383" s="248">
        <v>84</v>
      </c>
      <c r="I383" s="228">
        <v>157.08000000000001</v>
      </c>
      <c r="J383" s="228">
        <f t="shared" si="5"/>
        <v>13194.720000000001</v>
      </c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2:26">
      <c r="B384" s="253">
        <v>43807</v>
      </c>
      <c r="C384" s="248" t="s">
        <v>372</v>
      </c>
      <c r="D384" s="248" t="s">
        <v>1368</v>
      </c>
      <c r="E384" s="248" t="s">
        <v>1369</v>
      </c>
      <c r="F384" s="248" t="s">
        <v>1364</v>
      </c>
      <c r="G384" s="248" t="s">
        <v>1374</v>
      </c>
      <c r="H384" s="248">
        <v>72</v>
      </c>
      <c r="I384" s="228">
        <v>134.63999999999999</v>
      </c>
      <c r="J384" s="228">
        <f t="shared" si="5"/>
        <v>9694.0799999999981</v>
      </c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2:26">
      <c r="B385" s="253">
        <v>43807</v>
      </c>
      <c r="C385" s="248" t="s">
        <v>370</v>
      </c>
      <c r="D385" s="248" t="s">
        <v>1359</v>
      </c>
      <c r="E385" s="248" t="s">
        <v>1360</v>
      </c>
      <c r="F385" s="248" t="s">
        <v>1370</v>
      </c>
      <c r="G385" s="248" t="s">
        <v>1371</v>
      </c>
      <c r="H385" s="248">
        <v>38</v>
      </c>
      <c r="I385" s="228">
        <v>132.62</v>
      </c>
      <c r="J385" s="228">
        <f t="shared" si="5"/>
        <v>5039.5600000000004</v>
      </c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2:26">
      <c r="B386" s="253">
        <v>43807</v>
      </c>
      <c r="C386" s="248" t="s">
        <v>370</v>
      </c>
      <c r="D386" s="248" t="s">
        <v>1353</v>
      </c>
      <c r="E386" s="248" t="s">
        <v>1354</v>
      </c>
      <c r="F386" s="248" t="s">
        <v>264</v>
      </c>
      <c r="G386" s="248" t="s">
        <v>1361</v>
      </c>
      <c r="H386" s="248">
        <v>47</v>
      </c>
      <c r="I386" s="228">
        <v>133.47999999999999</v>
      </c>
      <c r="J386" s="228">
        <f t="shared" si="5"/>
        <v>6273.5599999999995</v>
      </c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2:26">
      <c r="B387" s="253">
        <v>43807</v>
      </c>
      <c r="C387" s="248" t="s">
        <v>370</v>
      </c>
      <c r="D387" s="248" t="s">
        <v>1353</v>
      </c>
      <c r="E387" s="248" t="s">
        <v>1357</v>
      </c>
      <c r="F387" s="248" t="s">
        <v>1364</v>
      </c>
      <c r="G387" s="248" t="s">
        <v>1365</v>
      </c>
      <c r="H387" s="248">
        <v>30</v>
      </c>
      <c r="I387" s="228">
        <v>53.1</v>
      </c>
      <c r="J387" s="228">
        <f t="shared" si="5"/>
        <v>1593</v>
      </c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2:26">
      <c r="B388" s="253">
        <v>43807</v>
      </c>
      <c r="C388" s="248" t="s">
        <v>370</v>
      </c>
      <c r="D388" s="248" t="s">
        <v>1359</v>
      </c>
      <c r="E388" s="248" t="s">
        <v>1360</v>
      </c>
      <c r="F388" s="248" t="s">
        <v>1355</v>
      </c>
      <c r="G388" s="248" t="s">
        <v>1372</v>
      </c>
      <c r="H388" s="248">
        <v>29</v>
      </c>
      <c r="I388" s="228">
        <v>91.35</v>
      </c>
      <c r="J388" s="228">
        <f t="shared" si="5"/>
        <v>2649.1499999999996</v>
      </c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2:26">
      <c r="B389" s="253">
        <v>43807</v>
      </c>
      <c r="C389" s="248" t="s">
        <v>370</v>
      </c>
      <c r="D389" s="248" t="s">
        <v>1353</v>
      </c>
      <c r="E389" s="248" t="s">
        <v>1357</v>
      </c>
      <c r="F389" s="248" t="s">
        <v>1364</v>
      </c>
      <c r="G389" s="248" t="s">
        <v>1375</v>
      </c>
      <c r="H389" s="248">
        <v>38</v>
      </c>
      <c r="I389" s="228">
        <v>86.26</v>
      </c>
      <c r="J389" s="228">
        <f t="shared" si="5"/>
        <v>3277.88</v>
      </c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2:26">
      <c r="B390" s="253">
        <v>43807</v>
      </c>
      <c r="C390" s="248" t="s">
        <v>370</v>
      </c>
      <c r="D390" s="248" t="s">
        <v>1362</v>
      </c>
      <c r="E390" s="248" t="s">
        <v>1363</v>
      </c>
      <c r="F390" s="248" t="s">
        <v>1364</v>
      </c>
      <c r="G390" s="248" t="s">
        <v>1365</v>
      </c>
      <c r="H390" s="248">
        <v>49</v>
      </c>
      <c r="I390" s="228">
        <v>86.73</v>
      </c>
      <c r="J390" s="228">
        <f t="shared" si="5"/>
        <v>4249.7700000000004</v>
      </c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2:26">
      <c r="B391" s="253">
        <v>43807</v>
      </c>
      <c r="C391" s="248" t="s">
        <v>370</v>
      </c>
      <c r="D391" s="248" t="s">
        <v>1353</v>
      </c>
      <c r="E391" s="248" t="s">
        <v>1357</v>
      </c>
      <c r="F391" s="248" t="s">
        <v>264</v>
      </c>
      <c r="G391" s="248" t="s">
        <v>1373</v>
      </c>
      <c r="H391" s="248">
        <v>37</v>
      </c>
      <c r="I391" s="228">
        <v>80.66</v>
      </c>
      <c r="J391" s="228">
        <f t="shared" si="5"/>
        <v>2984.42</v>
      </c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2:26">
      <c r="B392" s="253">
        <v>43831</v>
      </c>
      <c r="C392" s="248" t="s">
        <v>372</v>
      </c>
      <c r="D392" s="248" t="s">
        <v>1366</v>
      </c>
      <c r="E392" s="248" t="s">
        <v>1367</v>
      </c>
      <c r="F392" s="248" t="s">
        <v>1364</v>
      </c>
      <c r="G392" s="248" t="s">
        <v>1365</v>
      </c>
      <c r="H392" s="248">
        <v>30</v>
      </c>
      <c r="I392" s="228">
        <v>53.1</v>
      </c>
      <c r="J392" s="228">
        <f t="shared" si="5"/>
        <v>1593</v>
      </c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2:26">
      <c r="B393" s="253">
        <v>43831</v>
      </c>
      <c r="C393" s="248" t="s">
        <v>370</v>
      </c>
      <c r="D393" s="248" t="s">
        <v>1353</v>
      </c>
      <c r="E393" s="248" t="s">
        <v>1354</v>
      </c>
      <c r="F393" s="248" t="s">
        <v>264</v>
      </c>
      <c r="G393" s="248" t="s">
        <v>1373</v>
      </c>
      <c r="H393" s="248">
        <v>201</v>
      </c>
      <c r="I393" s="228">
        <v>438.18</v>
      </c>
      <c r="J393" s="228">
        <f t="shared" si="5"/>
        <v>88074.180000000008</v>
      </c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2:26">
      <c r="B394" s="253">
        <v>43831</v>
      </c>
      <c r="C394" s="248" t="s">
        <v>370</v>
      </c>
      <c r="D394" s="248" t="s">
        <v>1359</v>
      </c>
      <c r="E394" s="248" t="s">
        <v>1360</v>
      </c>
      <c r="F394" s="248" t="s">
        <v>1364</v>
      </c>
      <c r="G394" s="248" t="s">
        <v>1365</v>
      </c>
      <c r="H394" s="248">
        <v>52</v>
      </c>
      <c r="I394" s="228">
        <v>92.04</v>
      </c>
      <c r="J394" s="228">
        <f t="shared" si="5"/>
        <v>4786.08</v>
      </c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2:26">
      <c r="B395" s="253">
        <v>43831</v>
      </c>
      <c r="C395" s="248" t="s">
        <v>370</v>
      </c>
      <c r="D395" s="248" t="s">
        <v>1353</v>
      </c>
      <c r="E395" s="248" t="s">
        <v>1354</v>
      </c>
      <c r="F395" s="248" t="s">
        <v>1364</v>
      </c>
      <c r="G395" s="248" t="s">
        <v>1374</v>
      </c>
      <c r="H395" s="248">
        <v>35</v>
      </c>
      <c r="I395" s="228">
        <v>65.45</v>
      </c>
      <c r="J395" s="228">
        <f t="shared" si="5"/>
        <v>2290.75</v>
      </c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2:26">
      <c r="B396" s="253">
        <v>43832</v>
      </c>
      <c r="C396" s="248" t="s">
        <v>372</v>
      </c>
      <c r="D396" s="248" t="s">
        <v>1366</v>
      </c>
      <c r="E396" s="248" t="s">
        <v>1367</v>
      </c>
      <c r="F396" s="248" t="s">
        <v>1364</v>
      </c>
      <c r="G396" s="248" t="s">
        <v>1374</v>
      </c>
      <c r="H396" s="248">
        <v>49</v>
      </c>
      <c r="I396" s="228">
        <v>91.63</v>
      </c>
      <c r="J396" s="228">
        <f t="shared" si="5"/>
        <v>4489.87</v>
      </c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2:26">
      <c r="B397" s="253">
        <v>43832</v>
      </c>
      <c r="C397" s="248" t="s">
        <v>370</v>
      </c>
      <c r="D397" s="248" t="s">
        <v>1359</v>
      </c>
      <c r="E397" s="248" t="s">
        <v>1360</v>
      </c>
      <c r="F397" s="248" t="s">
        <v>264</v>
      </c>
      <c r="G397" s="248" t="s">
        <v>1373</v>
      </c>
      <c r="H397" s="248">
        <v>102</v>
      </c>
      <c r="I397" s="228">
        <v>222.36</v>
      </c>
      <c r="J397" s="228">
        <f t="shared" si="5"/>
        <v>22680.720000000001</v>
      </c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2:26">
      <c r="B398" s="253">
        <v>43832</v>
      </c>
      <c r="C398" s="248" t="s">
        <v>370</v>
      </c>
      <c r="D398" s="248" t="s">
        <v>1359</v>
      </c>
      <c r="E398" s="248" t="s">
        <v>1360</v>
      </c>
      <c r="F398" s="248" t="s">
        <v>264</v>
      </c>
      <c r="G398" s="248" t="s">
        <v>1373</v>
      </c>
      <c r="H398" s="248">
        <v>43</v>
      </c>
      <c r="I398" s="228">
        <v>93.74</v>
      </c>
      <c r="J398" s="228">
        <f t="shared" si="5"/>
        <v>4030.8199999999997</v>
      </c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2:26">
      <c r="B399" s="253">
        <v>43832</v>
      </c>
      <c r="C399" s="248" t="s">
        <v>370</v>
      </c>
      <c r="D399" s="248" t="s">
        <v>1362</v>
      </c>
      <c r="E399" s="248" t="s">
        <v>1363</v>
      </c>
      <c r="F399" s="248" t="s">
        <v>264</v>
      </c>
      <c r="G399" s="248" t="s">
        <v>1361</v>
      </c>
      <c r="H399" s="248">
        <v>80</v>
      </c>
      <c r="I399" s="228">
        <v>227.2</v>
      </c>
      <c r="J399" s="228">
        <f t="shared" ref="J399:J462" si="6">H399*I399</f>
        <v>18176</v>
      </c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2:26">
      <c r="B400" s="253">
        <v>43833</v>
      </c>
      <c r="C400" s="248" t="s">
        <v>370</v>
      </c>
      <c r="D400" s="248" t="s">
        <v>1353</v>
      </c>
      <c r="E400" s="248" t="s">
        <v>1357</v>
      </c>
      <c r="F400" s="248" t="s">
        <v>1364</v>
      </c>
      <c r="G400" s="248" t="s">
        <v>1365</v>
      </c>
      <c r="H400" s="248">
        <v>31</v>
      </c>
      <c r="I400" s="228">
        <v>54.87</v>
      </c>
      <c r="J400" s="228">
        <f t="shared" si="6"/>
        <v>1700.97</v>
      </c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2:26">
      <c r="B401" s="253">
        <v>43833</v>
      </c>
      <c r="C401" s="248" t="s">
        <v>370</v>
      </c>
      <c r="D401" s="248" t="s">
        <v>1362</v>
      </c>
      <c r="E401" s="248" t="s">
        <v>1363</v>
      </c>
      <c r="F401" s="248" t="s">
        <v>1364</v>
      </c>
      <c r="G401" s="248" t="s">
        <v>1365</v>
      </c>
      <c r="H401" s="248">
        <v>61</v>
      </c>
      <c r="I401" s="228">
        <v>107.97</v>
      </c>
      <c r="J401" s="228">
        <f t="shared" si="6"/>
        <v>6586.17</v>
      </c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2:26">
      <c r="B402" s="253">
        <v>43833</v>
      </c>
      <c r="C402" s="248" t="s">
        <v>370</v>
      </c>
      <c r="D402" s="248" t="s">
        <v>1353</v>
      </c>
      <c r="E402" s="248" t="s">
        <v>1354</v>
      </c>
      <c r="F402" s="248" t="s">
        <v>1364</v>
      </c>
      <c r="G402" s="248" t="s">
        <v>1365</v>
      </c>
      <c r="H402" s="248">
        <v>41</v>
      </c>
      <c r="I402" s="228">
        <v>72.569999999999993</v>
      </c>
      <c r="J402" s="228">
        <f t="shared" si="6"/>
        <v>2975.37</v>
      </c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2:26">
      <c r="B403" s="253">
        <v>43833</v>
      </c>
      <c r="C403" s="248" t="s">
        <v>370</v>
      </c>
      <c r="D403" s="248" t="s">
        <v>1359</v>
      </c>
      <c r="E403" s="248" t="s">
        <v>1360</v>
      </c>
      <c r="F403" s="248" t="s">
        <v>1355</v>
      </c>
      <c r="G403" s="248" t="s">
        <v>1356</v>
      </c>
      <c r="H403" s="248">
        <v>46</v>
      </c>
      <c r="I403" s="228">
        <v>77.28</v>
      </c>
      <c r="J403" s="228">
        <f t="shared" si="6"/>
        <v>3554.88</v>
      </c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2:26">
      <c r="B404" s="253">
        <v>43865</v>
      </c>
      <c r="C404" s="248" t="s">
        <v>372</v>
      </c>
      <c r="D404" s="248" t="s">
        <v>1366</v>
      </c>
      <c r="E404" s="248" t="s">
        <v>1367</v>
      </c>
      <c r="F404" s="248" t="s">
        <v>1364</v>
      </c>
      <c r="G404" s="248" t="s">
        <v>1365</v>
      </c>
      <c r="H404" s="248">
        <v>70</v>
      </c>
      <c r="I404" s="228">
        <v>123.9</v>
      </c>
      <c r="J404" s="228">
        <f t="shared" si="6"/>
        <v>8673</v>
      </c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2:26">
      <c r="B405" s="253">
        <v>43865</v>
      </c>
      <c r="C405" s="248" t="s">
        <v>370</v>
      </c>
      <c r="D405" s="248" t="s">
        <v>1362</v>
      </c>
      <c r="E405" s="248" t="s">
        <v>1363</v>
      </c>
      <c r="F405" s="248" t="s">
        <v>1355</v>
      </c>
      <c r="G405" s="248" t="s">
        <v>1356</v>
      </c>
      <c r="H405" s="248">
        <v>50</v>
      </c>
      <c r="I405" s="228">
        <v>84</v>
      </c>
      <c r="J405" s="228">
        <f t="shared" si="6"/>
        <v>4200</v>
      </c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2:26">
      <c r="B406" s="253">
        <v>43865</v>
      </c>
      <c r="C406" s="248" t="s">
        <v>370</v>
      </c>
      <c r="D406" s="248" t="s">
        <v>1359</v>
      </c>
      <c r="E406" s="248" t="s">
        <v>1360</v>
      </c>
      <c r="F406" s="248" t="s">
        <v>264</v>
      </c>
      <c r="G406" s="248" t="s">
        <v>1361</v>
      </c>
      <c r="H406" s="248">
        <v>97</v>
      </c>
      <c r="I406" s="228">
        <v>275.48</v>
      </c>
      <c r="J406" s="228">
        <f t="shared" si="6"/>
        <v>26721.56</v>
      </c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2:26">
      <c r="B407" s="253">
        <v>43865</v>
      </c>
      <c r="C407" s="248" t="s">
        <v>372</v>
      </c>
      <c r="D407" s="248" t="s">
        <v>1368</v>
      </c>
      <c r="E407" s="248" t="s">
        <v>1369</v>
      </c>
      <c r="F407" s="248" t="s">
        <v>264</v>
      </c>
      <c r="G407" s="248" t="s">
        <v>1373</v>
      </c>
      <c r="H407" s="248">
        <v>139</v>
      </c>
      <c r="I407" s="228">
        <v>303.02</v>
      </c>
      <c r="J407" s="228">
        <f t="shared" si="6"/>
        <v>42119.78</v>
      </c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2:26">
      <c r="B408" s="253">
        <v>43865</v>
      </c>
      <c r="C408" s="248" t="s">
        <v>370</v>
      </c>
      <c r="D408" s="248" t="s">
        <v>1353</v>
      </c>
      <c r="E408" s="248" t="s">
        <v>1354</v>
      </c>
      <c r="F408" s="248" t="s">
        <v>1370</v>
      </c>
      <c r="G408" s="248" t="s">
        <v>1371</v>
      </c>
      <c r="H408" s="248">
        <v>23</v>
      </c>
      <c r="I408" s="228">
        <v>80.27</v>
      </c>
      <c r="J408" s="228">
        <f t="shared" si="6"/>
        <v>1846.2099999999998</v>
      </c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2:26">
      <c r="B409" s="253">
        <v>43865</v>
      </c>
      <c r="C409" s="248" t="s">
        <v>372</v>
      </c>
      <c r="D409" s="248" t="s">
        <v>1366</v>
      </c>
      <c r="E409" s="248" t="s">
        <v>1367</v>
      </c>
      <c r="F409" s="248" t="s">
        <v>1364</v>
      </c>
      <c r="G409" s="248" t="s">
        <v>1374</v>
      </c>
      <c r="H409" s="248">
        <v>71</v>
      </c>
      <c r="I409" s="228">
        <v>132.77000000000001</v>
      </c>
      <c r="J409" s="228">
        <f t="shared" si="6"/>
        <v>9426.67</v>
      </c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2:26">
      <c r="B410" s="253">
        <v>43865</v>
      </c>
      <c r="C410" s="248" t="s">
        <v>372</v>
      </c>
      <c r="D410" s="248" t="s">
        <v>1366</v>
      </c>
      <c r="E410" s="248" t="s">
        <v>1367</v>
      </c>
      <c r="F410" s="248" t="s">
        <v>264</v>
      </c>
      <c r="G410" s="248" t="s">
        <v>1358</v>
      </c>
      <c r="H410" s="248">
        <v>78</v>
      </c>
      <c r="I410" s="228">
        <v>145.86000000000001</v>
      </c>
      <c r="J410" s="228">
        <f t="shared" si="6"/>
        <v>11377.080000000002</v>
      </c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2:26">
      <c r="B411" s="253">
        <v>43865</v>
      </c>
      <c r="C411" s="248" t="s">
        <v>370</v>
      </c>
      <c r="D411" s="248" t="s">
        <v>1353</v>
      </c>
      <c r="E411" s="248" t="s">
        <v>1354</v>
      </c>
      <c r="F411" s="248" t="s">
        <v>1355</v>
      </c>
      <c r="G411" s="248" t="s">
        <v>1356</v>
      </c>
      <c r="H411" s="248">
        <v>37</v>
      </c>
      <c r="I411" s="228">
        <v>49.73</v>
      </c>
      <c r="J411" s="228">
        <f t="shared" si="6"/>
        <v>1840.01</v>
      </c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2:26">
      <c r="B412" s="253">
        <v>43865</v>
      </c>
      <c r="C412" s="248" t="s">
        <v>372</v>
      </c>
      <c r="D412" s="248" t="s">
        <v>1368</v>
      </c>
      <c r="E412" s="248" t="s">
        <v>1369</v>
      </c>
      <c r="F412" s="248" t="s">
        <v>1370</v>
      </c>
      <c r="G412" s="248" t="s">
        <v>1376</v>
      </c>
      <c r="H412" s="248">
        <v>127</v>
      </c>
      <c r="I412" s="228">
        <v>278.13</v>
      </c>
      <c r="J412" s="228">
        <f t="shared" si="6"/>
        <v>35322.51</v>
      </c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2:26">
      <c r="B413" s="253">
        <v>43865</v>
      </c>
      <c r="C413" s="248" t="s">
        <v>370</v>
      </c>
      <c r="D413" s="248" t="s">
        <v>1353</v>
      </c>
      <c r="E413" s="248" t="s">
        <v>1354</v>
      </c>
      <c r="F413" s="248" t="s">
        <v>1364</v>
      </c>
      <c r="G413" s="248" t="s">
        <v>1365</v>
      </c>
      <c r="H413" s="248">
        <v>38</v>
      </c>
      <c r="I413" s="228">
        <v>67.260000000000005</v>
      </c>
      <c r="J413" s="228">
        <f t="shared" si="6"/>
        <v>2555.88</v>
      </c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2:26">
      <c r="B414" s="253">
        <v>43865</v>
      </c>
      <c r="C414" s="248" t="s">
        <v>372</v>
      </c>
      <c r="D414" s="248" t="s">
        <v>1366</v>
      </c>
      <c r="E414" s="248" t="s">
        <v>1367</v>
      </c>
      <c r="F414" s="248" t="s">
        <v>1364</v>
      </c>
      <c r="G414" s="248" t="s">
        <v>1365</v>
      </c>
      <c r="H414" s="248">
        <v>58</v>
      </c>
      <c r="I414" s="228">
        <v>102.66</v>
      </c>
      <c r="J414" s="228">
        <f t="shared" si="6"/>
        <v>5954.28</v>
      </c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2:26">
      <c r="B415" s="253">
        <v>43865</v>
      </c>
      <c r="C415" s="248" t="s">
        <v>372</v>
      </c>
      <c r="D415" s="248" t="s">
        <v>1366</v>
      </c>
      <c r="E415" s="248" t="s">
        <v>1367</v>
      </c>
      <c r="F415" s="248" t="s">
        <v>1364</v>
      </c>
      <c r="G415" s="248" t="s">
        <v>1365</v>
      </c>
      <c r="H415" s="248">
        <v>51</v>
      </c>
      <c r="I415" s="228">
        <v>90.27</v>
      </c>
      <c r="J415" s="228">
        <f t="shared" si="6"/>
        <v>4603.7699999999995</v>
      </c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2:26">
      <c r="B416" s="253">
        <v>43865</v>
      </c>
      <c r="C416" s="248" t="s">
        <v>370</v>
      </c>
      <c r="D416" s="248" t="s">
        <v>1359</v>
      </c>
      <c r="E416" s="248" t="s">
        <v>1360</v>
      </c>
      <c r="F416" s="248" t="s">
        <v>264</v>
      </c>
      <c r="G416" s="248" t="s">
        <v>1358</v>
      </c>
      <c r="H416" s="248">
        <v>37</v>
      </c>
      <c r="I416" s="228">
        <v>69.19</v>
      </c>
      <c r="J416" s="228">
        <f t="shared" si="6"/>
        <v>2560.0299999999997</v>
      </c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2:26">
      <c r="B417" s="253">
        <v>43865</v>
      </c>
      <c r="C417" s="248" t="s">
        <v>370</v>
      </c>
      <c r="D417" s="248" t="s">
        <v>1359</v>
      </c>
      <c r="E417" s="248" t="s">
        <v>1360</v>
      </c>
      <c r="F417" s="248" t="s">
        <v>1364</v>
      </c>
      <c r="G417" s="248" t="s">
        <v>1365</v>
      </c>
      <c r="H417" s="248">
        <v>53</v>
      </c>
      <c r="I417" s="228">
        <v>93.81</v>
      </c>
      <c r="J417" s="228">
        <f t="shared" si="6"/>
        <v>4971.93</v>
      </c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2:26">
      <c r="B418" s="253">
        <v>43899</v>
      </c>
      <c r="C418" s="248" t="s">
        <v>370</v>
      </c>
      <c r="D418" s="248" t="s">
        <v>1362</v>
      </c>
      <c r="E418" s="248" t="s">
        <v>1363</v>
      </c>
      <c r="F418" s="248" t="s">
        <v>1364</v>
      </c>
      <c r="G418" s="248" t="s">
        <v>1365</v>
      </c>
      <c r="H418" s="248">
        <v>93</v>
      </c>
      <c r="I418" s="228">
        <v>164.61</v>
      </c>
      <c r="J418" s="228">
        <f t="shared" si="6"/>
        <v>15308.730000000001</v>
      </c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2:26">
      <c r="B419" s="253">
        <v>43899</v>
      </c>
      <c r="C419" s="248" t="s">
        <v>370</v>
      </c>
      <c r="D419" s="248" t="s">
        <v>1359</v>
      </c>
      <c r="E419" s="248" t="s">
        <v>1360</v>
      </c>
      <c r="F419" s="248" t="s">
        <v>1355</v>
      </c>
      <c r="G419" s="248" t="s">
        <v>1356</v>
      </c>
      <c r="H419" s="248">
        <v>46</v>
      </c>
      <c r="I419" s="228">
        <v>77.28</v>
      </c>
      <c r="J419" s="228">
        <f t="shared" si="6"/>
        <v>3554.88</v>
      </c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2:26">
      <c r="B420" s="253">
        <v>43899</v>
      </c>
      <c r="C420" s="248" t="s">
        <v>372</v>
      </c>
      <c r="D420" s="248" t="s">
        <v>1368</v>
      </c>
      <c r="E420" s="248" t="s">
        <v>1369</v>
      </c>
      <c r="F420" s="248" t="s">
        <v>264</v>
      </c>
      <c r="G420" s="248" t="s">
        <v>1358</v>
      </c>
      <c r="H420" s="248">
        <v>59</v>
      </c>
      <c r="I420" s="228">
        <v>110.33</v>
      </c>
      <c r="J420" s="228">
        <f t="shared" si="6"/>
        <v>6509.47</v>
      </c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2:26">
      <c r="B421" s="253">
        <v>43899</v>
      </c>
      <c r="C421" s="248" t="s">
        <v>372</v>
      </c>
      <c r="D421" s="248" t="s">
        <v>1368</v>
      </c>
      <c r="E421" s="248" t="s">
        <v>1369</v>
      </c>
      <c r="F421" s="248" t="s">
        <v>1364</v>
      </c>
      <c r="G421" s="248" t="s">
        <v>1365</v>
      </c>
      <c r="H421" s="248">
        <v>46</v>
      </c>
      <c r="I421" s="228">
        <v>81.42</v>
      </c>
      <c r="J421" s="228">
        <f t="shared" si="6"/>
        <v>3745.32</v>
      </c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2:26">
      <c r="B422" s="253">
        <v>43899</v>
      </c>
      <c r="C422" s="248" t="s">
        <v>372</v>
      </c>
      <c r="D422" s="248" t="s">
        <v>1366</v>
      </c>
      <c r="E422" s="248" t="s">
        <v>1367</v>
      </c>
      <c r="F422" s="248" t="s">
        <v>264</v>
      </c>
      <c r="G422" s="248" t="s">
        <v>1361</v>
      </c>
      <c r="H422" s="248">
        <v>76</v>
      </c>
      <c r="I422" s="228">
        <v>215.84</v>
      </c>
      <c r="J422" s="228">
        <f t="shared" si="6"/>
        <v>16403.84</v>
      </c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2:26">
      <c r="B423" s="253">
        <v>43899</v>
      </c>
      <c r="C423" s="248" t="s">
        <v>370</v>
      </c>
      <c r="D423" s="248" t="s">
        <v>1353</v>
      </c>
      <c r="E423" s="248" t="s">
        <v>1354</v>
      </c>
      <c r="F423" s="248" t="s">
        <v>1364</v>
      </c>
      <c r="G423" s="248" t="s">
        <v>1374</v>
      </c>
      <c r="H423" s="248">
        <v>84</v>
      </c>
      <c r="I423" s="228">
        <v>157.08000000000001</v>
      </c>
      <c r="J423" s="228">
        <f t="shared" si="6"/>
        <v>13194.720000000001</v>
      </c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2:26">
      <c r="B424" s="253">
        <v>43899</v>
      </c>
      <c r="C424" s="248" t="s">
        <v>370</v>
      </c>
      <c r="D424" s="248" t="s">
        <v>1353</v>
      </c>
      <c r="E424" s="248" t="s">
        <v>1354</v>
      </c>
      <c r="F424" s="248" t="s">
        <v>1364</v>
      </c>
      <c r="G424" s="248" t="s">
        <v>1365</v>
      </c>
      <c r="H424" s="248">
        <v>44</v>
      </c>
      <c r="I424" s="228">
        <v>77.88</v>
      </c>
      <c r="J424" s="228">
        <f t="shared" si="6"/>
        <v>3426.72</v>
      </c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2:26">
      <c r="B425" s="253">
        <v>43899</v>
      </c>
      <c r="C425" s="248" t="s">
        <v>372</v>
      </c>
      <c r="D425" s="248" t="s">
        <v>1366</v>
      </c>
      <c r="E425" s="248" t="s">
        <v>1367</v>
      </c>
      <c r="F425" s="248" t="s">
        <v>1364</v>
      </c>
      <c r="G425" s="248" t="s">
        <v>1374</v>
      </c>
      <c r="H425" s="248">
        <v>77</v>
      </c>
      <c r="I425" s="228">
        <v>143.99</v>
      </c>
      <c r="J425" s="228">
        <f t="shared" si="6"/>
        <v>11087.230000000001</v>
      </c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2:26">
      <c r="B426" s="253">
        <v>43899</v>
      </c>
      <c r="C426" s="248" t="s">
        <v>370</v>
      </c>
      <c r="D426" s="248" t="s">
        <v>1359</v>
      </c>
      <c r="E426" s="248" t="s">
        <v>1360</v>
      </c>
      <c r="F426" s="248" t="s">
        <v>1364</v>
      </c>
      <c r="G426" s="248" t="s">
        <v>1374</v>
      </c>
      <c r="H426" s="248">
        <v>46</v>
      </c>
      <c r="I426" s="228">
        <v>86.02</v>
      </c>
      <c r="J426" s="228">
        <f t="shared" si="6"/>
        <v>3956.9199999999996</v>
      </c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2:26">
      <c r="B427" s="253">
        <v>43899</v>
      </c>
      <c r="C427" s="248" t="s">
        <v>370</v>
      </c>
      <c r="D427" s="248" t="s">
        <v>1353</v>
      </c>
      <c r="E427" s="248" t="s">
        <v>1357</v>
      </c>
      <c r="F427" s="248" t="s">
        <v>1364</v>
      </c>
      <c r="G427" s="248" t="s">
        <v>1365</v>
      </c>
      <c r="H427" s="248">
        <v>22</v>
      </c>
      <c r="I427" s="228">
        <v>38.94</v>
      </c>
      <c r="J427" s="228">
        <f t="shared" si="6"/>
        <v>856.68</v>
      </c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2:26">
      <c r="B428" s="253">
        <v>43899</v>
      </c>
      <c r="C428" s="248" t="s">
        <v>370</v>
      </c>
      <c r="D428" s="248" t="s">
        <v>1353</v>
      </c>
      <c r="E428" s="248" t="s">
        <v>1357</v>
      </c>
      <c r="F428" s="248" t="s">
        <v>1370</v>
      </c>
      <c r="G428" s="248" t="s">
        <v>1376</v>
      </c>
      <c r="H428" s="248">
        <v>24</v>
      </c>
      <c r="I428" s="228">
        <v>52.56</v>
      </c>
      <c r="J428" s="228">
        <f t="shared" si="6"/>
        <v>1261.44</v>
      </c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2:26">
      <c r="B429" s="253">
        <v>43899</v>
      </c>
      <c r="C429" s="248" t="s">
        <v>370</v>
      </c>
      <c r="D429" s="248" t="s">
        <v>1359</v>
      </c>
      <c r="E429" s="248" t="s">
        <v>1360</v>
      </c>
      <c r="F429" s="248" t="s">
        <v>264</v>
      </c>
      <c r="G429" s="248" t="s">
        <v>1361</v>
      </c>
      <c r="H429" s="248">
        <v>167</v>
      </c>
      <c r="I429" s="228">
        <v>474.28</v>
      </c>
      <c r="J429" s="228">
        <f t="shared" si="6"/>
        <v>79204.759999999995</v>
      </c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2:26">
      <c r="B430" s="253">
        <v>43899</v>
      </c>
      <c r="C430" s="248" t="s">
        <v>372</v>
      </c>
      <c r="D430" s="248" t="s">
        <v>1368</v>
      </c>
      <c r="E430" s="248" t="s">
        <v>1369</v>
      </c>
      <c r="F430" s="248" t="s">
        <v>1364</v>
      </c>
      <c r="G430" s="248" t="s">
        <v>1374</v>
      </c>
      <c r="H430" s="248">
        <v>27</v>
      </c>
      <c r="I430" s="228">
        <v>50.49</v>
      </c>
      <c r="J430" s="228">
        <f t="shared" si="6"/>
        <v>1363.23</v>
      </c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2:26">
      <c r="B431" s="253">
        <v>43899</v>
      </c>
      <c r="C431" s="248" t="s">
        <v>370</v>
      </c>
      <c r="D431" s="248" t="s">
        <v>1359</v>
      </c>
      <c r="E431" s="248" t="s">
        <v>1360</v>
      </c>
      <c r="F431" s="248" t="s">
        <v>1370</v>
      </c>
      <c r="G431" s="248" t="s">
        <v>1371</v>
      </c>
      <c r="H431" s="248">
        <v>40</v>
      </c>
      <c r="I431" s="228">
        <v>139.6</v>
      </c>
      <c r="J431" s="228">
        <f t="shared" si="6"/>
        <v>5584</v>
      </c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2:26">
      <c r="B432" s="253">
        <v>43899</v>
      </c>
      <c r="C432" s="248" t="s">
        <v>372</v>
      </c>
      <c r="D432" s="248" t="s">
        <v>1366</v>
      </c>
      <c r="E432" s="248" t="s">
        <v>1367</v>
      </c>
      <c r="F432" s="248" t="s">
        <v>264</v>
      </c>
      <c r="G432" s="248" t="s">
        <v>1373</v>
      </c>
      <c r="H432" s="248">
        <v>34</v>
      </c>
      <c r="I432" s="228">
        <v>74.12</v>
      </c>
      <c r="J432" s="228">
        <f t="shared" si="6"/>
        <v>2520.08</v>
      </c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2:26">
      <c r="B433" s="253">
        <v>43899</v>
      </c>
      <c r="C433" s="248" t="s">
        <v>372</v>
      </c>
      <c r="D433" s="248" t="s">
        <v>1366</v>
      </c>
      <c r="E433" s="248" t="s">
        <v>1367</v>
      </c>
      <c r="F433" s="248" t="s">
        <v>1364</v>
      </c>
      <c r="G433" s="248" t="s">
        <v>1374</v>
      </c>
      <c r="H433" s="248">
        <v>51</v>
      </c>
      <c r="I433" s="228">
        <v>95.37</v>
      </c>
      <c r="J433" s="228">
        <f t="shared" si="6"/>
        <v>4863.87</v>
      </c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2:26">
      <c r="B434" s="253">
        <v>43936</v>
      </c>
      <c r="C434" s="248" t="s">
        <v>370</v>
      </c>
      <c r="D434" s="248" t="s">
        <v>1353</v>
      </c>
      <c r="E434" s="248" t="s">
        <v>1354</v>
      </c>
      <c r="F434" s="248" t="s">
        <v>1370</v>
      </c>
      <c r="G434" s="248" t="s">
        <v>1371</v>
      </c>
      <c r="H434" s="248">
        <v>31</v>
      </c>
      <c r="I434" s="228">
        <v>108.19</v>
      </c>
      <c r="J434" s="228">
        <f t="shared" si="6"/>
        <v>3353.89</v>
      </c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2:26">
      <c r="B435" s="253">
        <v>43936</v>
      </c>
      <c r="C435" s="248" t="s">
        <v>370</v>
      </c>
      <c r="D435" s="248" t="s">
        <v>1362</v>
      </c>
      <c r="E435" s="248" t="s">
        <v>1363</v>
      </c>
      <c r="F435" s="248" t="s">
        <v>1364</v>
      </c>
      <c r="G435" s="248" t="s">
        <v>1365</v>
      </c>
      <c r="H435" s="248">
        <v>116</v>
      </c>
      <c r="I435" s="228">
        <v>205.32</v>
      </c>
      <c r="J435" s="228">
        <f t="shared" si="6"/>
        <v>23817.119999999999</v>
      </c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2:26">
      <c r="B436" s="253">
        <v>43936</v>
      </c>
      <c r="C436" s="248" t="s">
        <v>370</v>
      </c>
      <c r="D436" s="248" t="s">
        <v>1353</v>
      </c>
      <c r="E436" s="248" t="s">
        <v>1354</v>
      </c>
      <c r="F436" s="248" t="s">
        <v>264</v>
      </c>
      <c r="G436" s="248" t="s">
        <v>1361</v>
      </c>
      <c r="H436" s="248">
        <v>47</v>
      </c>
      <c r="I436" s="228">
        <v>133.47999999999999</v>
      </c>
      <c r="J436" s="228">
        <f t="shared" si="6"/>
        <v>6273.5599999999995</v>
      </c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2:26">
      <c r="B437" s="253">
        <v>43936</v>
      </c>
      <c r="C437" s="248" t="s">
        <v>370</v>
      </c>
      <c r="D437" s="248" t="s">
        <v>1353</v>
      </c>
      <c r="E437" s="248" t="s">
        <v>1357</v>
      </c>
      <c r="F437" s="248" t="s">
        <v>1364</v>
      </c>
      <c r="G437" s="248" t="s">
        <v>1365</v>
      </c>
      <c r="H437" s="248">
        <v>30</v>
      </c>
      <c r="I437" s="228">
        <v>53.1</v>
      </c>
      <c r="J437" s="228">
        <f t="shared" si="6"/>
        <v>1593</v>
      </c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2:26">
      <c r="B438" s="253">
        <v>43936</v>
      </c>
      <c r="C438" s="248" t="s">
        <v>370</v>
      </c>
      <c r="D438" s="248" t="s">
        <v>1359</v>
      </c>
      <c r="E438" s="248" t="s">
        <v>1360</v>
      </c>
      <c r="F438" s="248" t="s">
        <v>1355</v>
      </c>
      <c r="G438" s="248" t="s">
        <v>1372</v>
      </c>
      <c r="H438" s="248">
        <v>29</v>
      </c>
      <c r="I438" s="228">
        <v>91.35</v>
      </c>
      <c r="J438" s="228">
        <f t="shared" si="6"/>
        <v>2649.1499999999996</v>
      </c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2:26">
      <c r="B439" s="253">
        <v>43936</v>
      </c>
      <c r="C439" s="248" t="s">
        <v>370</v>
      </c>
      <c r="D439" s="248" t="s">
        <v>1359</v>
      </c>
      <c r="E439" s="248" t="s">
        <v>1360</v>
      </c>
      <c r="F439" s="248" t="s">
        <v>1364</v>
      </c>
      <c r="G439" s="248" t="s">
        <v>1365</v>
      </c>
      <c r="H439" s="248">
        <v>63</v>
      </c>
      <c r="I439" s="228">
        <v>111.51</v>
      </c>
      <c r="J439" s="228">
        <f t="shared" si="6"/>
        <v>7025.13</v>
      </c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2:26">
      <c r="B440" s="253">
        <v>43936</v>
      </c>
      <c r="C440" s="248" t="s">
        <v>370</v>
      </c>
      <c r="D440" s="248" t="s">
        <v>1362</v>
      </c>
      <c r="E440" s="248" t="s">
        <v>1363</v>
      </c>
      <c r="F440" s="248" t="s">
        <v>264</v>
      </c>
      <c r="G440" s="248" t="s">
        <v>1373</v>
      </c>
      <c r="H440" s="248">
        <v>143</v>
      </c>
      <c r="I440" s="228">
        <v>311.74</v>
      </c>
      <c r="J440" s="228">
        <f t="shared" si="6"/>
        <v>44578.82</v>
      </c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2:26">
      <c r="B441" s="253">
        <v>43936</v>
      </c>
      <c r="C441" s="248" t="s">
        <v>372</v>
      </c>
      <c r="D441" s="248" t="s">
        <v>1366</v>
      </c>
      <c r="E441" s="248" t="s">
        <v>1367</v>
      </c>
      <c r="F441" s="248" t="s">
        <v>1364</v>
      </c>
      <c r="G441" s="248" t="s">
        <v>1375</v>
      </c>
      <c r="H441" s="248">
        <v>26</v>
      </c>
      <c r="I441" s="228">
        <v>59.02</v>
      </c>
      <c r="J441" s="228">
        <f t="shared" si="6"/>
        <v>1534.52</v>
      </c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2:26">
      <c r="B442" s="253">
        <v>43936</v>
      </c>
      <c r="C442" s="248" t="s">
        <v>372</v>
      </c>
      <c r="D442" s="248" t="s">
        <v>1366</v>
      </c>
      <c r="E442" s="248" t="s">
        <v>1367</v>
      </c>
      <c r="F442" s="248" t="s">
        <v>1355</v>
      </c>
      <c r="G442" s="248" t="s">
        <v>1356</v>
      </c>
      <c r="H442" s="248">
        <v>47</v>
      </c>
      <c r="I442" s="228">
        <v>78.959999999999994</v>
      </c>
      <c r="J442" s="228">
        <f t="shared" si="6"/>
        <v>3711.12</v>
      </c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2:26">
      <c r="B443" s="253">
        <v>43936</v>
      </c>
      <c r="C443" s="248" t="s">
        <v>372</v>
      </c>
      <c r="D443" s="248" t="s">
        <v>1366</v>
      </c>
      <c r="E443" s="248" t="s">
        <v>1367</v>
      </c>
      <c r="F443" s="248" t="s">
        <v>1364</v>
      </c>
      <c r="G443" s="248" t="s">
        <v>1365</v>
      </c>
      <c r="H443" s="248">
        <v>72</v>
      </c>
      <c r="I443" s="228">
        <v>127.44</v>
      </c>
      <c r="J443" s="228">
        <f t="shared" si="6"/>
        <v>9175.68</v>
      </c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2:26">
      <c r="B444" s="253">
        <v>43936</v>
      </c>
      <c r="C444" s="248" t="s">
        <v>370</v>
      </c>
      <c r="D444" s="248" t="s">
        <v>1359</v>
      </c>
      <c r="E444" s="248" t="s">
        <v>1360</v>
      </c>
      <c r="F444" s="248" t="s">
        <v>1355</v>
      </c>
      <c r="G444" s="248" t="s">
        <v>1356</v>
      </c>
      <c r="H444" s="248">
        <v>75</v>
      </c>
      <c r="I444" s="228">
        <v>126</v>
      </c>
      <c r="J444" s="228">
        <f t="shared" si="6"/>
        <v>9450</v>
      </c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2:26">
      <c r="B445" s="253">
        <v>43936</v>
      </c>
      <c r="C445" s="248" t="s">
        <v>370</v>
      </c>
      <c r="D445" s="248" t="s">
        <v>1362</v>
      </c>
      <c r="E445" s="248" t="s">
        <v>1363</v>
      </c>
      <c r="F445" s="248" t="s">
        <v>1364</v>
      </c>
      <c r="G445" s="248" t="s">
        <v>1365</v>
      </c>
      <c r="H445" s="248">
        <v>106</v>
      </c>
      <c r="I445" s="228">
        <v>187.62</v>
      </c>
      <c r="J445" s="228">
        <f t="shared" si="6"/>
        <v>19887.72</v>
      </c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2:26">
      <c r="B446" s="253">
        <v>43936</v>
      </c>
      <c r="C446" s="248" t="s">
        <v>372</v>
      </c>
      <c r="D446" s="248" t="s">
        <v>1368</v>
      </c>
      <c r="E446" s="248" t="s">
        <v>1369</v>
      </c>
      <c r="F446" s="248" t="s">
        <v>1364</v>
      </c>
      <c r="G446" s="248" t="s">
        <v>1365</v>
      </c>
      <c r="H446" s="248">
        <v>24</v>
      </c>
      <c r="I446" s="228">
        <v>42.48</v>
      </c>
      <c r="J446" s="228">
        <f t="shared" si="6"/>
        <v>1019.52</v>
      </c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2:26">
      <c r="B447" s="253">
        <v>43972</v>
      </c>
      <c r="C447" s="248" t="s">
        <v>370</v>
      </c>
      <c r="D447" s="248" t="s">
        <v>1359</v>
      </c>
      <c r="E447" s="248" t="s">
        <v>1360</v>
      </c>
      <c r="F447" s="248" t="s">
        <v>1370</v>
      </c>
      <c r="G447" s="248" t="s">
        <v>1371</v>
      </c>
      <c r="H447" s="248">
        <v>51</v>
      </c>
      <c r="I447" s="228">
        <v>177.99</v>
      </c>
      <c r="J447" s="228">
        <f t="shared" si="6"/>
        <v>9077.49</v>
      </c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2:26">
      <c r="B448" s="253">
        <v>43972</v>
      </c>
      <c r="C448" s="248" t="s">
        <v>370</v>
      </c>
      <c r="D448" s="248" t="s">
        <v>1362</v>
      </c>
      <c r="E448" s="248" t="s">
        <v>1363</v>
      </c>
      <c r="F448" s="248" t="s">
        <v>264</v>
      </c>
      <c r="G448" s="248" t="s">
        <v>1361</v>
      </c>
      <c r="H448" s="248">
        <v>90</v>
      </c>
      <c r="I448" s="228">
        <v>255.6</v>
      </c>
      <c r="J448" s="228">
        <f t="shared" si="6"/>
        <v>23004</v>
      </c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2:26">
      <c r="B449" s="253">
        <v>43972</v>
      </c>
      <c r="C449" s="248" t="s">
        <v>372</v>
      </c>
      <c r="D449" s="248" t="s">
        <v>1366</v>
      </c>
      <c r="E449" s="248" t="s">
        <v>1367</v>
      </c>
      <c r="F449" s="248" t="s">
        <v>1370</v>
      </c>
      <c r="G449" s="248" t="s">
        <v>1371</v>
      </c>
      <c r="H449" s="248">
        <v>21</v>
      </c>
      <c r="I449" s="228">
        <v>73.290000000000006</v>
      </c>
      <c r="J449" s="228">
        <f t="shared" si="6"/>
        <v>1539.0900000000001</v>
      </c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2:26">
      <c r="B450" s="253">
        <v>43972</v>
      </c>
      <c r="C450" s="248" t="s">
        <v>370</v>
      </c>
      <c r="D450" s="248" t="s">
        <v>1353</v>
      </c>
      <c r="E450" s="248" t="s">
        <v>1354</v>
      </c>
      <c r="F450" s="248" t="s">
        <v>1364</v>
      </c>
      <c r="G450" s="248" t="s">
        <v>1365</v>
      </c>
      <c r="H450" s="248">
        <v>102</v>
      </c>
      <c r="I450" s="228">
        <v>180.54</v>
      </c>
      <c r="J450" s="228">
        <f t="shared" si="6"/>
        <v>18415.079999999998</v>
      </c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2:26">
      <c r="B451" s="253">
        <v>43972</v>
      </c>
      <c r="C451" s="248" t="s">
        <v>370</v>
      </c>
      <c r="D451" s="248" t="s">
        <v>1359</v>
      </c>
      <c r="E451" s="248" t="s">
        <v>1360</v>
      </c>
      <c r="F451" s="248" t="s">
        <v>264</v>
      </c>
      <c r="G451" s="248" t="s">
        <v>1373</v>
      </c>
      <c r="H451" s="248">
        <v>32</v>
      </c>
      <c r="I451" s="228">
        <v>69.760000000000005</v>
      </c>
      <c r="J451" s="228">
        <f t="shared" si="6"/>
        <v>2232.3200000000002</v>
      </c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2:26">
      <c r="B452" s="253">
        <v>43972</v>
      </c>
      <c r="C452" s="248" t="s">
        <v>370</v>
      </c>
      <c r="D452" s="248" t="s">
        <v>1362</v>
      </c>
      <c r="E452" s="248" t="s">
        <v>1363</v>
      </c>
      <c r="F452" s="248" t="s">
        <v>1364</v>
      </c>
      <c r="G452" s="248" t="s">
        <v>1374</v>
      </c>
      <c r="H452" s="248">
        <v>73</v>
      </c>
      <c r="I452" s="228">
        <v>136.51</v>
      </c>
      <c r="J452" s="228">
        <f t="shared" si="6"/>
        <v>9965.23</v>
      </c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2:26">
      <c r="B453" s="253">
        <v>44006</v>
      </c>
      <c r="C453" s="248" t="s">
        <v>370</v>
      </c>
      <c r="D453" s="248" t="s">
        <v>1353</v>
      </c>
      <c r="E453" s="248" t="s">
        <v>1357</v>
      </c>
      <c r="F453" s="248" t="s">
        <v>1364</v>
      </c>
      <c r="G453" s="248" t="s">
        <v>1374</v>
      </c>
      <c r="H453" s="248">
        <v>26</v>
      </c>
      <c r="I453" s="228">
        <v>48.62</v>
      </c>
      <c r="J453" s="228">
        <f t="shared" si="6"/>
        <v>1264.1199999999999</v>
      </c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2:26">
      <c r="B454" s="253">
        <v>44006</v>
      </c>
      <c r="C454" s="248" t="s">
        <v>370</v>
      </c>
      <c r="D454" s="248" t="s">
        <v>1359</v>
      </c>
      <c r="E454" s="248" t="s">
        <v>1360</v>
      </c>
      <c r="F454" s="248" t="s">
        <v>1364</v>
      </c>
      <c r="G454" s="248" t="s">
        <v>1365</v>
      </c>
      <c r="H454" s="248">
        <v>41</v>
      </c>
      <c r="I454" s="228">
        <v>72.569999999999993</v>
      </c>
      <c r="J454" s="228">
        <f t="shared" si="6"/>
        <v>2975.37</v>
      </c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2:26">
      <c r="B455" s="253">
        <v>44006</v>
      </c>
      <c r="C455" s="248" t="s">
        <v>370</v>
      </c>
      <c r="D455" s="248" t="s">
        <v>1359</v>
      </c>
      <c r="E455" s="248" t="s">
        <v>1360</v>
      </c>
      <c r="F455" s="248" t="s">
        <v>1355</v>
      </c>
      <c r="G455" s="248" t="s">
        <v>1356</v>
      </c>
      <c r="H455" s="248">
        <v>24</v>
      </c>
      <c r="I455" s="228">
        <v>40.32</v>
      </c>
      <c r="J455" s="228">
        <f t="shared" si="6"/>
        <v>967.68000000000006</v>
      </c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2:26">
      <c r="B456" s="253">
        <v>44006</v>
      </c>
      <c r="C456" s="248" t="s">
        <v>370</v>
      </c>
      <c r="D456" s="248" t="s">
        <v>1353</v>
      </c>
      <c r="E456" s="248" t="s">
        <v>1354</v>
      </c>
      <c r="F456" s="248" t="s">
        <v>1364</v>
      </c>
      <c r="G456" s="248" t="s">
        <v>1374</v>
      </c>
      <c r="H456" s="248">
        <v>41</v>
      </c>
      <c r="I456" s="228">
        <v>76.67</v>
      </c>
      <c r="J456" s="228">
        <f t="shared" si="6"/>
        <v>3143.4700000000003</v>
      </c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2:26">
      <c r="B457" s="253">
        <v>44006</v>
      </c>
      <c r="C457" s="248" t="s">
        <v>370</v>
      </c>
      <c r="D457" s="248" t="s">
        <v>1359</v>
      </c>
      <c r="E457" s="248" t="s">
        <v>1360</v>
      </c>
      <c r="F457" s="248" t="s">
        <v>264</v>
      </c>
      <c r="G457" s="248" t="s">
        <v>1373</v>
      </c>
      <c r="H457" s="248">
        <v>43</v>
      </c>
      <c r="I457" s="228">
        <v>93.74</v>
      </c>
      <c r="J457" s="228">
        <f t="shared" si="6"/>
        <v>4030.8199999999997</v>
      </c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2:26">
      <c r="B458" s="253">
        <v>44006</v>
      </c>
      <c r="C458" s="248" t="s">
        <v>372</v>
      </c>
      <c r="D458" s="248" t="s">
        <v>1368</v>
      </c>
      <c r="E458" s="248" t="s">
        <v>1369</v>
      </c>
      <c r="F458" s="248" t="s">
        <v>264</v>
      </c>
      <c r="G458" s="248" t="s">
        <v>1373</v>
      </c>
      <c r="H458" s="248">
        <v>128</v>
      </c>
      <c r="I458" s="228">
        <v>279.04000000000002</v>
      </c>
      <c r="J458" s="228">
        <f t="shared" si="6"/>
        <v>35717.120000000003</v>
      </c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2:26">
      <c r="B459" s="253">
        <v>44103</v>
      </c>
      <c r="C459" s="248" t="s">
        <v>372</v>
      </c>
      <c r="D459" s="248" t="s">
        <v>1366</v>
      </c>
      <c r="E459" s="248" t="s">
        <v>1367</v>
      </c>
      <c r="F459" s="248" t="s">
        <v>264</v>
      </c>
      <c r="G459" s="248" t="s">
        <v>1361</v>
      </c>
      <c r="H459" s="248">
        <v>69</v>
      </c>
      <c r="I459" s="228">
        <v>195.96</v>
      </c>
      <c r="J459" s="228">
        <f t="shared" si="6"/>
        <v>13521.24</v>
      </c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2:26">
      <c r="B460" s="253">
        <v>44103</v>
      </c>
      <c r="C460" s="248" t="s">
        <v>372</v>
      </c>
      <c r="D460" s="248" t="s">
        <v>1366</v>
      </c>
      <c r="E460" s="248" t="s">
        <v>1367</v>
      </c>
      <c r="F460" s="248" t="s">
        <v>264</v>
      </c>
      <c r="G460" s="248" t="s">
        <v>1373</v>
      </c>
      <c r="H460" s="248">
        <v>30</v>
      </c>
      <c r="I460" s="228">
        <v>65.400000000000006</v>
      </c>
      <c r="J460" s="228">
        <f t="shared" si="6"/>
        <v>1962.0000000000002</v>
      </c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2:26">
      <c r="B461" s="253">
        <v>44103</v>
      </c>
      <c r="C461" s="248" t="s">
        <v>372</v>
      </c>
      <c r="D461" s="248" t="s">
        <v>1366</v>
      </c>
      <c r="E461" s="248" t="s">
        <v>1367</v>
      </c>
      <c r="F461" s="248" t="s">
        <v>1364</v>
      </c>
      <c r="G461" s="248" t="s">
        <v>1365</v>
      </c>
      <c r="H461" s="248">
        <v>40</v>
      </c>
      <c r="I461" s="228">
        <v>70.8</v>
      </c>
      <c r="J461" s="228">
        <f t="shared" si="6"/>
        <v>2832</v>
      </c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2:26">
      <c r="B462" s="253">
        <v>44103</v>
      </c>
      <c r="C462" s="248" t="s">
        <v>370</v>
      </c>
      <c r="D462" s="248" t="s">
        <v>1353</v>
      </c>
      <c r="E462" s="248" t="s">
        <v>1354</v>
      </c>
      <c r="F462" s="248" t="s">
        <v>1364</v>
      </c>
      <c r="G462" s="248" t="s">
        <v>1374</v>
      </c>
      <c r="H462" s="248">
        <v>68</v>
      </c>
      <c r="I462" s="228">
        <v>127.16</v>
      </c>
      <c r="J462" s="228">
        <f t="shared" si="6"/>
        <v>8646.8799999999992</v>
      </c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2:26">
      <c r="B463" s="253">
        <v>44103</v>
      </c>
      <c r="C463" s="248" t="s">
        <v>370</v>
      </c>
      <c r="D463" s="248" t="s">
        <v>1359</v>
      </c>
      <c r="E463" s="248" t="s">
        <v>1360</v>
      </c>
      <c r="F463" s="248" t="s">
        <v>264</v>
      </c>
      <c r="G463" s="248" t="s">
        <v>1373</v>
      </c>
      <c r="H463" s="248">
        <v>90</v>
      </c>
      <c r="I463" s="228">
        <v>196.2</v>
      </c>
      <c r="J463" s="228">
        <f t="shared" ref="J463:J526" si="7">H463*I463</f>
        <v>17658</v>
      </c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2:26">
      <c r="B464" s="253">
        <v>44103</v>
      </c>
      <c r="C464" s="248" t="s">
        <v>372</v>
      </c>
      <c r="D464" s="248" t="s">
        <v>1368</v>
      </c>
      <c r="E464" s="248" t="s">
        <v>1369</v>
      </c>
      <c r="F464" s="248" t="s">
        <v>1355</v>
      </c>
      <c r="G464" s="248" t="s">
        <v>1356</v>
      </c>
      <c r="H464" s="248">
        <v>41</v>
      </c>
      <c r="I464" s="228">
        <v>68.88</v>
      </c>
      <c r="J464" s="228">
        <f t="shared" si="7"/>
        <v>2824.08</v>
      </c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2:26">
      <c r="B465" s="253">
        <v>44105</v>
      </c>
      <c r="C465" s="248" t="s">
        <v>372</v>
      </c>
      <c r="D465" s="248" t="s">
        <v>1368</v>
      </c>
      <c r="E465" s="248" t="s">
        <v>1369</v>
      </c>
      <c r="F465" s="248" t="s">
        <v>1364</v>
      </c>
      <c r="G465" s="248" t="s">
        <v>1374</v>
      </c>
      <c r="H465" s="248">
        <v>86</v>
      </c>
      <c r="I465" s="228">
        <v>160.82</v>
      </c>
      <c r="J465" s="228">
        <f t="shared" si="7"/>
        <v>13830.519999999999</v>
      </c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2:26">
      <c r="B466" s="253">
        <v>44105</v>
      </c>
      <c r="C466" s="248" t="s">
        <v>370</v>
      </c>
      <c r="D466" s="248" t="s">
        <v>1359</v>
      </c>
      <c r="E466" s="248" t="s">
        <v>1360</v>
      </c>
      <c r="F466" s="248" t="s">
        <v>264</v>
      </c>
      <c r="G466" s="248" t="s">
        <v>1373</v>
      </c>
      <c r="H466" s="248">
        <v>38</v>
      </c>
      <c r="I466" s="228">
        <v>82.84</v>
      </c>
      <c r="J466" s="228">
        <f t="shared" si="7"/>
        <v>3147.92</v>
      </c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2:26">
      <c r="B467" s="253">
        <v>44105</v>
      </c>
      <c r="C467" s="248" t="s">
        <v>370</v>
      </c>
      <c r="D467" s="248" t="s">
        <v>1362</v>
      </c>
      <c r="E467" s="248" t="s">
        <v>1363</v>
      </c>
      <c r="F467" s="248" t="s">
        <v>1364</v>
      </c>
      <c r="G467" s="248" t="s">
        <v>1374</v>
      </c>
      <c r="H467" s="248">
        <v>52</v>
      </c>
      <c r="I467" s="228">
        <v>97.24</v>
      </c>
      <c r="J467" s="228">
        <f t="shared" si="7"/>
        <v>5056.4799999999996</v>
      </c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2:26">
      <c r="B468" s="253">
        <v>44105</v>
      </c>
      <c r="C468" s="248" t="s">
        <v>370</v>
      </c>
      <c r="D468" s="248" t="s">
        <v>1353</v>
      </c>
      <c r="E468" s="248" t="s">
        <v>1354</v>
      </c>
      <c r="F468" s="248" t="s">
        <v>264</v>
      </c>
      <c r="G468" s="248" t="s">
        <v>1361</v>
      </c>
      <c r="H468" s="248">
        <v>97</v>
      </c>
      <c r="I468" s="228">
        <v>275.48</v>
      </c>
      <c r="J468" s="228">
        <f t="shared" si="7"/>
        <v>26721.56</v>
      </c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2:26">
      <c r="B469" s="253">
        <v>44105</v>
      </c>
      <c r="C469" s="248" t="s">
        <v>370</v>
      </c>
      <c r="D469" s="248" t="s">
        <v>1353</v>
      </c>
      <c r="E469" s="248" t="s">
        <v>1354</v>
      </c>
      <c r="F469" s="248" t="s">
        <v>1364</v>
      </c>
      <c r="G469" s="248" t="s">
        <v>1365</v>
      </c>
      <c r="H469" s="248">
        <v>152</v>
      </c>
      <c r="I469" s="228">
        <v>269.04000000000002</v>
      </c>
      <c r="J469" s="228">
        <f t="shared" si="7"/>
        <v>40894.080000000002</v>
      </c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2:26">
      <c r="B470" s="253">
        <v>44140</v>
      </c>
      <c r="C470" s="248" t="s">
        <v>370</v>
      </c>
      <c r="D470" s="248" t="s">
        <v>1362</v>
      </c>
      <c r="E470" s="248" t="s">
        <v>1363</v>
      </c>
      <c r="F470" s="248" t="s">
        <v>1364</v>
      </c>
      <c r="G470" s="248" t="s">
        <v>1365</v>
      </c>
      <c r="H470" s="248">
        <v>176</v>
      </c>
      <c r="I470" s="228">
        <v>311.52</v>
      </c>
      <c r="J470" s="228">
        <f t="shared" si="7"/>
        <v>54827.519999999997</v>
      </c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2:26">
      <c r="B471" s="253">
        <v>44140</v>
      </c>
      <c r="C471" s="248" t="s">
        <v>370</v>
      </c>
      <c r="D471" s="248" t="s">
        <v>1359</v>
      </c>
      <c r="E471" s="248" t="s">
        <v>1360</v>
      </c>
      <c r="F471" s="248" t="s">
        <v>264</v>
      </c>
      <c r="G471" s="248" t="s">
        <v>1373</v>
      </c>
      <c r="H471" s="248">
        <v>39</v>
      </c>
      <c r="I471" s="228">
        <v>85.02</v>
      </c>
      <c r="J471" s="228">
        <f t="shared" si="7"/>
        <v>3315.7799999999997</v>
      </c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2:26">
      <c r="B472" s="253">
        <v>44140</v>
      </c>
      <c r="C472" s="248" t="s">
        <v>370</v>
      </c>
      <c r="D472" s="248" t="s">
        <v>1359</v>
      </c>
      <c r="E472" s="248" t="s">
        <v>1360</v>
      </c>
      <c r="F472" s="248" t="s">
        <v>264</v>
      </c>
      <c r="G472" s="248" t="s">
        <v>1358</v>
      </c>
      <c r="H472" s="248">
        <v>83</v>
      </c>
      <c r="I472" s="228">
        <v>155.21</v>
      </c>
      <c r="J472" s="228">
        <f t="shared" si="7"/>
        <v>12882.43</v>
      </c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2:26">
      <c r="B473" s="253">
        <v>44140</v>
      </c>
      <c r="C473" s="248" t="s">
        <v>370</v>
      </c>
      <c r="D473" s="248" t="s">
        <v>1353</v>
      </c>
      <c r="E473" s="248" t="s">
        <v>1354</v>
      </c>
      <c r="F473" s="248" t="s">
        <v>264</v>
      </c>
      <c r="G473" s="248" t="s">
        <v>1373</v>
      </c>
      <c r="H473" s="248">
        <v>201</v>
      </c>
      <c r="I473" s="228">
        <v>438.18</v>
      </c>
      <c r="J473" s="228">
        <f t="shared" si="7"/>
        <v>88074.180000000008</v>
      </c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2:26">
      <c r="B474" s="253">
        <v>44140</v>
      </c>
      <c r="C474" s="248" t="s">
        <v>370</v>
      </c>
      <c r="D474" s="248" t="s">
        <v>1359</v>
      </c>
      <c r="E474" s="248" t="s">
        <v>1360</v>
      </c>
      <c r="F474" s="248" t="s">
        <v>1355</v>
      </c>
      <c r="G474" s="248" t="s">
        <v>1356</v>
      </c>
      <c r="H474" s="248">
        <v>47</v>
      </c>
      <c r="I474" s="228">
        <v>78.959999999999994</v>
      </c>
      <c r="J474" s="228">
        <f t="shared" si="7"/>
        <v>3711.12</v>
      </c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2:26">
      <c r="B475" s="253">
        <v>44140</v>
      </c>
      <c r="C475" s="248" t="s">
        <v>372</v>
      </c>
      <c r="D475" s="248" t="s">
        <v>1368</v>
      </c>
      <c r="E475" s="248" t="s">
        <v>1369</v>
      </c>
      <c r="F475" s="248" t="s">
        <v>1355</v>
      </c>
      <c r="G475" s="248" t="s">
        <v>1356</v>
      </c>
      <c r="H475" s="248">
        <v>40</v>
      </c>
      <c r="I475" s="228">
        <v>67.2</v>
      </c>
      <c r="J475" s="228">
        <f t="shared" si="7"/>
        <v>2688</v>
      </c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2:26">
      <c r="B476" s="253">
        <v>44173</v>
      </c>
      <c r="C476" s="248" t="s">
        <v>372</v>
      </c>
      <c r="D476" s="248" t="s">
        <v>1366</v>
      </c>
      <c r="E476" s="248" t="s">
        <v>1367</v>
      </c>
      <c r="F476" s="248" t="s">
        <v>1370</v>
      </c>
      <c r="G476" s="248" t="s">
        <v>1371</v>
      </c>
      <c r="H476" s="248">
        <v>26</v>
      </c>
      <c r="I476" s="228">
        <v>90.74</v>
      </c>
      <c r="J476" s="228">
        <f t="shared" si="7"/>
        <v>2359.2399999999998</v>
      </c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2:26">
      <c r="B477" s="253">
        <v>44173</v>
      </c>
      <c r="C477" s="248" t="s">
        <v>370</v>
      </c>
      <c r="D477" s="248" t="s">
        <v>1353</v>
      </c>
      <c r="E477" s="248" t="s">
        <v>1357</v>
      </c>
      <c r="F477" s="248" t="s">
        <v>1355</v>
      </c>
      <c r="G477" s="248" t="s">
        <v>1356</v>
      </c>
      <c r="H477" s="248">
        <v>30</v>
      </c>
      <c r="I477" s="228">
        <v>50.4</v>
      </c>
      <c r="J477" s="228">
        <f t="shared" si="7"/>
        <v>1512</v>
      </c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2:26">
      <c r="B478" s="253">
        <v>44173</v>
      </c>
      <c r="C478" s="248" t="s">
        <v>370</v>
      </c>
      <c r="D478" s="248" t="s">
        <v>1362</v>
      </c>
      <c r="E478" s="248" t="s">
        <v>1363</v>
      </c>
      <c r="F478" s="248" t="s">
        <v>264</v>
      </c>
      <c r="G478" s="248" t="s">
        <v>1358</v>
      </c>
      <c r="H478" s="248">
        <v>151</v>
      </c>
      <c r="I478" s="228">
        <v>282.37</v>
      </c>
      <c r="J478" s="228">
        <f t="shared" si="7"/>
        <v>42637.87</v>
      </c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2:26">
      <c r="B479" s="253">
        <v>44173</v>
      </c>
      <c r="C479" s="248" t="s">
        <v>372</v>
      </c>
      <c r="D479" s="248" t="s">
        <v>1366</v>
      </c>
      <c r="E479" s="248" t="s">
        <v>1367</v>
      </c>
      <c r="F479" s="248" t="s">
        <v>264</v>
      </c>
      <c r="G479" s="248" t="s">
        <v>1373</v>
      </c>
      <c r="H479" s="248">
        <v>219</v>
      </c>
      <c r="I479" s="228">
        <v>477.42</v>
      </c>
      <c r="J479" s="228">
        <f t="shared" si="7"/>
        <v>104554.98000000001</v>
      </c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2:26">
      <c r="B480" s="253">
        <v>44173</v>
      </c>
      <c r="C480" s="248" t="s">
        <v>370</v>
      </c>
      <c r="D480" s="248" t="s">
        <v>1359</v>
      </c>
      <c r="E480" s="248" t="s">
        <v>1360</v>
      </c>
      <c r="F480" s="248" t="s">
        <v>1364</v>
      </c>
      <c r="G480" s="248" t="s">
        <v>1365</v>
      </c>
      <c r="H480" s="248">
        <v>57</v>
      </c>
      <c r="I480" s="228">
        <v>100.89</v>
      </c>
      <c r="J480" s="228">
        <f t="shared" si="7"/>
        <v>5750.7300000000005</v>
      </c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2:26">
      <c r="B481" s="253">
        <v>44173</v>
      </c>
      <c r="C481" s="248" t="s">
        <v>370</v>
      </c>
      <c r="D481" s="248" t="s">
        <v>1359</v>
      </c>
      <c r="E481" s="248" t="s">
        <v>1360</v>
      </c>
      <c r="F481" s="248" t="s">
        <v>1370</v>
      </c>
      <c r="G481" s="248" t="s">
        <v>1371</v>
      </c>
      <c r="H481" s="248">
        <v>33</v>
      </c>
      <c r="I481" s="228">
        <v>115.17</v>
      </c>
      <c r="J481" s="228">
        <f t="shared" si="7"/>
        <v>3800.61</v>
      </c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2:26">
      <c r="B482" s="253">
        <v>44197</v>
      </c>
      <c r="C482" s="248" t="s">
        <v>370</v>
      </c>
      <c r="D482" s="248" t="s">
        <v>1353</v>
      </c>
      <c r="E482" s="248" t="s">
        <v>1357</v>
      </c>
      <c r="F482" s="248" t="s">
        <v>264</v>
      </c>
      <c r="G482" s="248" t="s">
        <v>1361</v>
      </c>
      <c r="H482" s="248">
        <v>29</v>
      </c>
      <c r="I482" s="228">
        <v>82.36</v>
      </c>
      <c r="J482" s="228">
        <f t="shared" si="7"/>
        <v>2388.44</v>
      </c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2:26">
      <c r="B483" s="253">
        <v>44197</v>
      </c>
      <c r="C483" s="248" t="s">
        <v>372</v>
      </c>
      <c r="D483" s="248" t="s">
        <v>1368</v>
      </c>
      <c r="E483" s="248" t="s">
        <v>1369</v>
      </c>
      <c r="F483" s="248" t="s">
        <v>264</v>
      </c>
      <c r="G483" s="248" t="s">
        <v>1358</v>
      </c>
      <c r="H483" s="248">
        <v>67</v>
      </c>
      <c r="I483" s="228">
        <v>125.29</v>
      </c>
      <c r="J483" s="228">
        <f t="shared" si="7"/>
        <v>8394.43</v>
      </c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2:26">
      <c r="B484" s="253">
        <v>44198</v>
      </c>
      <c r="C484" s="248" t="s">
        <v>370</v>
      </c>
      <c r="D484" s="248" t="s">
        <v>1359</v>
      </c>
      <c r="E484" s="248" t="s">
        <v>1360</v>
      </c>
      <c r="F484" s="248" t="s">
        <v>1355</v>
      </c>
      <c r="G484" s="248" t="s">
        <v>1372</v>
      </c>
      <c r="H484" s="248">
        <v>32</v>
      </c>
      <c r="I484" s="228">
        <v>100.8</v>
      </c>
      <c r="J484" s="228">
        <f t="shared" si="7"/>
        <v>3225.6</v>
      </c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2:26">
      <c r="B485" s="253">
        <v>44198</v>
      </c>
      <c r="C485" s="248" t="s">
        <v>370</v>
      </c>
      <c r="D485" s="248" t="s">
        <v>1362</v>
      </c>
      <c r="E485" s="248" t="s">
        <v>1363</v>
      </c>
      <c r="F485" s="248" t="s">
        <v>264</v>
      </c>
      <c r="G485" s="248" t="s">
        <v>1361</v>
      </c>
      <c r="H485" s="248">
        <v>102</v>
      </c>
      <c r="I485" s="228">
        <v>289.68</v>
      </c>
      <c r="J485" s="228">
        <f t="shared" si="7"/>
        <v>29547.360000000001</v>
      </c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2:26">
      <c r="B486" s="253">
        <v>44199</v>
      </c>
      <c r="C486" s="248" t="s">
        <v>372</v>
      </c>
      <c r="D486" s="248" t="s">
        <v>1366</v>
      </c>
      <c r="E486" s="248" t="s">
        <v>1367</v>
      </c>
      <c r="F486" s="248" t="s">
        <v>1370</v>
      </c>
      <c r="G486" s="248" t="s">
        <v>1371</v>
      </c>
      <c r="H486" s="248">
        <v>21</v>
      </c>
      <c r="I486" s="228">
        <v>73.290000000000006</v>
      </c>
      <c r="J486" s="228">
        <f t="shared" si="7"/>
        <v>1539.0900000000001</v>
      </c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2:26">
      <c r="B487" s="253">
        <v>44199</v>
      </c>
      <c r="C487" s="248" t="s">
        <v>372</v>
      </c>
      <c r="D487" s="248" t="s">
        <v>1368</v>
      </c>
      <c r="E487" s="248" t="s">
        <v>1369</v>
      </c>
      <c r="F487" s="248" t="s">
        <v>264</v>
      </c>
      <c r="G487" s="248" t="s">
        <v>1361</v>
      </c>
      <c r="H487" s="248">
        <v>98</v>
      </c>
      <c r="I487" s="228">
        <v>278.32</v>
      </c>
      <c r="J487" s="228">
        <f t="shared" si="7"/>
        <v>27275.360000000001</v>
      </c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2:26">
      <c r="B488" s="253">
        <v>44231</v>
      </c>
      <c r="C488" s="248" t="s">
        <v>370</v>
      </c>
      <c r="D488" s="248" t="s">
        <v>1353</v>
      </c>
      <c r="E488" s="248" t="s">
        <v>1357</v>
      </c>
      <c r="F488" s="248" t="s">
        <v>1370</v>
      </c>
      <c r="G488" s="248" t="s">
        <v>1371</v>
      </c>
      <c r="H488" s="248">
        <v>37</v>
      </c>
      <c r="I488" s="228">
        <v>129.13</v>
      </c>
      <c r="J488" s="228">
        <f t="shared" si="7"/>
        <v>4777.8099999999995</v>
      </c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2:26">
      <c r="B489" s="253">
        <v>44231</v>
      </c>
      <c r="C489" s="248" t="s">
        <v>370</v>
      </c>
      <c r="D489" s="248" t="s">
        <v>1353</v>
      </c>
      <c r="E489" s="248" t="s">
        <v>1354</v>
      </c>
      <c r="F489" s="248" t="s">
        <v>264</v>
      </c>
      <c r="G489" s="248" t="s">
        <v>1373</v>
      </c>
      <c r="H489" s="248">
        <v>160</v>
      </c>
      <c r="I489" s="228">
        <v>348.8</v>
      </c>
      <c r="J489" s="228">
        <f t="shared" si="7"/>
        <v>55808</v>
      </c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2:26">
      <c r="B490" s="253">
        <v>44231</v>
      </c>
      <c r="C490" s="248" t="s">
        <v>372</v>
      </c>
      <c r="D490" s="248" t="s">
        <v>1368</v>
      </c>
      <c r="E490" s="248" t="s">
        <v>1369</v>
      </c>
      <c r="F490" s="248" t="s">
        <v>264</v>
      </c>
      <c r="G490" s="248" t="s">
        <v>1361</v>
      </c>
      <c r="H490" s="248">
        <v>74</v>
      </c>
      <c r="I490" s="228">
        <v>210.16</v>
      </c>
      <c r="J490" s="228">
        <f t="shared" si="7"/>
        <v>15551.84</v>
      </c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2:26">
      <c r="B491" s="253">
        <v>44231</v>
      </c>
      <c r="C491" s="248" t="s">
        <v>370</v>
      </c>
      <c r="D491" s="248" t="s">
        <v>1359</v>
      </c>
      <c r="E491" s="248" t="s">
        <v>1360</v>
      </c>
      <c r="F491" s="248" t="s">
        <v>1364</v>
      </c>
      <c r="G491" s="248" t="s">
        <v>1374</v>
      </c>
      <c r="H491" s="248">
        <v>27</v>
      </c>
      <c r="I491" s="228">
        <v>50.49</v>
      </c>
      <c r="J491" s="228">
        <f t="shared" si="7"/>
        <v>1363.23</v>
      </c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2:26">
      <c r="B492" s="253">
        <v>44231</v>
      </c>
      <c r="C492" s="248" t="s">
        <v>372</v>
      </c>
      <c r="D492" s="248" t="s">
        <v>1366</v>
      </c>
      <c r="E492" s="248" t="s">
        <v>1367</v>
      </c>
      <c r="F492" s="248" t="s">
        <v>1355</v>
      </c>
      <c r="G492" s="248" t="s">
        <v>1356</v>
      </c>
      <c r="H492" s="248">
        <v>28</v>
      </c>
      <c r="I492" s="228">
        <v>47.04</v>
      </c>
      <c r="J492" s="228">
        <f t="shared" si="7"/>
        <v>1317.12</v>
      </c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2:26">
      <c r="B493" s="253">
        <v>44231</v>
      </c>
      <c r="C493" s="248" t="s">
        <v>370</v>
      </c>
      <c r="D493" s="248" t="s">
        <v>1362</v>
      </c>
      <c r="E493" s="248" t="s">
        <v>1363</v>
      </c>
      <c r="F493" s="248" t="s">
        <v>1355</v>
      </c>
      <c r="G493" s="248" t="s">
        <v>1356</v>
      </c>
      <c r="H493" s="248">
        <v>26</v>
      </c>
      <c r="I493" s="228">
        <v>43.68</v>
      </c>
      <c r="J493" s="228">
        <f t="shared" si="7"/>
        <v>1135.68</v>
      </c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2:26">
      <c r="B494" s="253">
        <v>44231</v>
      </c>
      <c r="C494" s="248" t="s">
        <v>370</v>
      </c>
      <c r="D494" s="248" t="s">
        <v>1353</v>
      </c>
      <c r="E494" s="248" t="s">
        <v>1354</v>
      </c>
      <c r="F494" s="248" t="s">
        <v>1364</v>
      </c>
      <c r="G494" s="248" t="s">
        <v>1365</v>
      </c>
      <c r="H494" s="248">
        <v>37</v>
      </c>
      <c r="I494" s="228">
        <v>65.489999999999995</v>
      </c>
      <c r="J494" s="228">
        <f t="shared" si="7"/>
        <v>2423.1299999999997</v>
      </c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2:26">
      <c r="B495" s="253">
        <v>44264</v>
      </c>
      <c r="C495" s="248" t="s">
        <v>370</v>
      </c>
      <c r="D495" s="248" t="s">
        <v>1353</v>
      </c>
      <c r="E495" s="248" t="s">
        <v>1354</v>
      </c>
      <c r="F495" s="248" t="s">
        <v>1364</v>
      </c>
      <c r="G495" s="248" t="s">
        <v>1365</v>
      </c>
      <c r="H495" s="248">
        <v>72</v>
      </c>
      <c r="I495" s="228">
        <v>127.44</v>
      </c>
      <c r="J495" s="228">
        <f t="shared" si="7"/>
        <v>9175.68</v>
      </c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2:26">
      <c r="B496" s="253">
        <v>44264</v>
      </c>
      <c r="C496" s="248" t="s">
        <v>370</v>
      </c>
      <c r="D496" s="248" t="s">
        <v>1359</v>
      </c>
      <c r="E496" s="248" t="s">
        <v>1360</v>
      </c>
      <c r="F496" s="248" t="s">
        <v>1364</v>
      </c>
      <c r="G496" s="248" t="s">
        <v>1365</v>
      </c>
      <c r="H496" s="248">
        <v>31</v>
      </c>
      <c r="I496" s="228">
        <v>54.87</v>
      </c>
      <c r="J496" s="228">
        <f t="shared" si="7"/>
        <v>1700.97</v>
      </c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>
      <c r="B497" s="253">
        <v>44264</v>
      </c>
      <c r="C497" s="248" t="s">
        <v>372</v>
      </c>
      <c r="D497" s="248" t="s">
        <v>1366</v>
      </c>
      <c r="E497" s="248" t="s">
        <v>1367</v>
      </c>
      <c r="F497" s="248" t="s">
        <v>1364</v>
      </c>
      <c r="G497" s="248" t="s">
        <v>1374</v>
      </c>
      <c r="H497" s="248">
        <v>46</v>
      </c>
      <c r="I497" s="228">
        <v>86.02</v>
      </c>
      <c r="J497" s="228">
        <f t="shared" si="7"/>
        <v>3956.9199999999996</v>
      </c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>
      <c r="B498" s="253">
        <v>44264</v>
      </c>
      <c r="C498" s="248" t="s">
        <v>370</v>
      </c>
      <c r="D498" s="248" t="s">
        <v>1353</v>
      </c>
      <c r="E498" s="248" t="s">
        <v>1357</v>
      </c>
      <c r="F498" s="248" t="s">
        <v>1364</v>
      </c>
      <c r="G498" s="248" t="s">
        <v>1365</v>
      </c>
      <c r="H498" s="248">
        <v>22</v>
      </c>
      <c r="I498" s="228">
        <v>38.94</v>
      </c>
      <c r="J498" s="228">
        <f t="shared" si="7"/>
        <v>856.68</v>
      </c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>
      <c r="B499" s="253">
        <v>44264</v>
      </c>
      <c r="C499" s="248" t="s">
        <v>370</v>
      </c>
      <c r="D499" s="248" t="s">
        <v>1362</v>
      </c>
      <c r="E499" s="248" t="s">
        <v>1363</v>
      </c>
      <c r="F499" s="248" t="s">
        <v>1364</v>
      </c>
      <c r="G499" s="248" t="s">
        <v>1365</v>
      </c>
      <c r="H499" s="248">
        <v>126</v>
      </c>
      <c r="I499" s="228">
        <v>223.02</v>
      </c>
      <c r="J499" s="228">
        <f t="shared" si="7"/>
        <v>28100.52</v>
      </c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>
      <c r="B500" s="253">
        <v>44264</v>
      </c>
      <c r="C500" s="248" t="s">
        <v>370</v>
      </c>
      <c r="D500" s="248" t="s">
        <v>1353</v>
      </c>
      <c r="E500" s="248" t="s">
        <v>1354</v>
      </c>
      <c r="F500" s="248" t="s">
        <v>1355</v>
      </c>
      <c r="G500" s="248" t="s">
        <v>1356</v>
      </c>
      <c r="H500" s="248">
        <v>29</v>
      </c>
      <c r="I500" s="228">
        <v>48.72</v>
      </c>
      <c r="J500" s="228">
        <f t="shared" si="7"/>
        <v>1412.8799999999999</v>
      </c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>
      <c r="B501" s="253">
        <v>44264</v>
      </c>
      <c r="C501" s="248" t="s">
        <v>370</v>
      </c>
      <c r="D501" s="248" t="s">
        <v>1362</v>
      </c>
      <c r="E501" s="248" t="s">
        <v>1363</v>
      </c>
      <c r="F501" s="248" t="s">
        <v>264</v>
      </c>
      <c r="G501" s="248" t="s">
        <v>1373</v>
      </c>
      <c r="H501" s="248">
        <v>177</v>
      </c>
      <c r="I501" s="228">
        <v>385.86</v>
      </c>
      <c r="J501" s="228">
        <f t="shared" si="7"/>
        <v>68297.22</v>
      </c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>
      <c r="B502" s="253">
        <v>44264</v>
      </c>
      <c r="C502" s="248" t="s">
        <v>370</v>
      </c>
      <c r="D502" s="248" t="s">
        <v>1362</v>
      </c>
      <c r="E502" s="248" t="s">
        <v>1363</v>
      </c>
      <c r="F502" s="248" t="s">
        <v>264</v>
      </c>
      <c r="G502" s="248" t="s">
        <v>1361</v>
      </c>
      <c r="H502" s="248">
        <v>86</v>
      </c>
      <c r="I502" s="228">
        <v>244.24</v>
      </c>
      <c r="J502" s="228">
        <f t="shared" si="7"/>
        <v>21004.639999999999</v>
      </c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>
      <c r="B503" s="253">
        <v>44301</v>
      </c>
      <c r="C503" s="248" t="s">
        <v>372</v>
      </c>
      <c r="D503" s="248" t="s">
        <v>1368</v>
      </c>
      <c r="E503" s="248" t="s">
        <v>1369</v>
      </c>
      <c r="F503" s="248" t="s">
        <v>1364</v>
      </c>
      <c r="G503" s="248" t="s">
        <v>1365</v>
      </c>
      <c r="H503" s="248">
        <v>31</v>
      </c>
      <c r="I503" s="228">
        <v>54.87</v>
      </c>
      <c r="J503" s="228">
        <f t="shared" si="7"/>
        <v>1700.97</v>
      </c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>
      <c r="B504" s="253">
        <v>44301</v>
      </c>
      <c r="C504" s="248" t="s">
        <v>370</v>
      </c>
      <c r="D504" s="248" t="s">
        <v>1353</v>
      </c>
      <c r="E504" s="248" t="s">
        <v>1354</v>
      </c>
      <c r="F504" s="248" t="s">
        <v>1364</v>
      </c>
      <c r="G504" s="248" t="s">
        <v>1365</v>
      </c>
      <c r="H504" s="248">
        <v>25</v>
      </c>
      <c r="I504" s="228">
        <v>44.25</v>
      </c>
      <c r="J504" s="228">
        <f t="shared" si="7"/>
        <v>1106.25</v>
      </c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>
      <c r="B505" s="253">
        <v>44301</v>
      </c>
      <c r="C505" s="248" t="s">
        <v>372</v>
      </c>
      <c r="D505" s="248" t="s">
        <v>1366</v>
      </c>
      <c r="E505" s="248" t="s">
        <v>1367</v>
      </c>
      <c r="F505" s="248" t="s">
        <v>1355</v>
      </c>
      <c r="G505" s="248" t="s">
        <v>1356</v>
      </c>
      <c r="H505" s="248">
        <v>37</v>
      </c>
      <c r="I505" s="228">
        <v>62.16</v>
      </c>
      <c r="J505" s="228">
        <f t="shared" si="7"/>
        <v>2299.92</v>
      </c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>
      <c r="B506" s="253">
        <v>44301</v>
      </c>
      <c r="C506" s="248" t="s">
        <v>370</v>
      </c>
      <c r="D506" s="248" t="s">
        <v>1353</v>
      </c>
      <c r="E506" s="248" t="s">
        <v>1354</v>
      </c>
      <c r="F506" s="248" t="s">
        <v>264</v>
      </c>
      <c r="G506" s="248" t="s">
        <v>1373</v>
      </c>
      <c r="H506" s="248">
        <v>35</v>
      </c>
      <c r="I506" s="228">
        <v>76.3</v>
      </c>
      <c r="J506" s="228">
        <f t="shared" si="7"/>
        <v>2670.5</v>
      </c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>
      <c r="B507" s="253">
        <v>44301</v>
      </c>
      <c r="C507" s="248" t="s">
        <v>372</v>
      </c>
      <c r="D507" s="248" t="s">
        <v>1368</v>
      </c>
      <c r="E507" s="248" t="s">
        <v>1369</v>
      </c>
      <c r="F507" s="248" t="s">
        <v>264</v>
      </c>
      <c r="G507" s="248" t="s">
        <v>1358</v>
      </c>
      <c r="H507" s="248">
        <v>37</v>
      </c>
      <c r="I507" s="228">
        <v>69.19</v>
      </c>
      <c r="J507" s="228">
        <f t="shared" si="7"/>
        <v>2560.0299999999997</v>
      </c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>
      <c r="A508" s="171"/>
      <c r="B508" s="253">
        <v>44301</v>
      </c>
      <c r="C508" s="248" t="s">
        <v>370</v>
      </c>
      <c r="D508" s="248" t="s">
        <v>1362</v>
      </c>
      <c r="E508" s="248" t="s">
        <v>1363</v>
      </c>
      <c r="F508" s="248" t="s">
        <v>1364</v>
      </c>
      <c r="G508" s="248" t="s">
        <v>1365</v>
      </c>
      <c r="H508" s="248">
        <v>102</v>
      </c>
      <c r="I508" s="228">
        <v>180.54</v>
      </c>
      <c r="J508" s="228">
        <f t="shared" si="7"/>
        <v>18415.079999999998</v>
      </c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>
      <c r="B509" s="253">
        <v>44301</v>
      </c>
      <c r="C509" s="248" t="s">
        <v>370</v>
      </c>
      <c r="D509" s="248" t="s">
        <v>1362</v>
      </c>
      <c r="E509" s="248" t="s">
        <v>1363</v>
      </c>
      <c r="F509" s="248" t="s">
        <v>1364</v>
      </c>
      <c r="G509" s="248" t="s">
        <v>1374</v>
      </c>
      <c r="H509" s="248">
        <v>49</v>
      </c>
      <c r="I509" s="228">
        <v>91.63</v>
      </c>
      <c r="J509" s="228">
        <f t="shared" si="7"/>
        <v>4489.87</v>
      </c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>
      <c r="B510" s="253">
        <v>44337</v>
      </c>
      <c r="C510" s="248" t="s">
        <v>370</v>
      </c>
      <c r="D510" s="248" t="s">
        <v>1362</v>
      </c>
      <c r="E510" s="248" t="s">
        <v>1363</v>
      </c>
      <c r="F510" s="248" t="s">
        <v>1370</v>
      </c>
      <c r="G510" s="248" t="s">
        <v>1371</v>
      </c>
      <c r="H510" s="248">
        <v>25</v>
      </c>
      <c r="I510" s="228">
        <v>87.25</v>
      </c>
      <c r="J510" s="228">
        <f t="shared" si="7"/>
        <v>2181.25</v>
      </c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>
      <c r="B511" s="253">
        <v>44337</v>
      </c>
      <c r="C511" s="248" t="s">
        <v>370</v>
      </c>
      <c r="D511" s="248" t="s">
        <v>1359</v>
      </c>
      <c r="E511" s="248" t="s">
        <v>1360</v>
      </c>
      <c r="F511" s="248" t="s">
        <v>1364</v>
      </c>
      <c r="G511" s="248" t="s">
        <v>1374</v>
      </c>
      <c r="H511" s="248">
        <v>45</v>
      </c>
      <c r="I511" s="228">
        <v>84.15</v>
      </c>
      <c r="J511" s="228">
        <f t="shared" si="7"/>
        <v>3786.7500000000005</v>
      </c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>
      <c r="B512" s="253">
        <v>44337</v>
      </c>
      <c r="C512" s="248" t="s">
        <v>370</v>
      </c>
      <c r="D512" s="248" t="s">
        <v>1362</v>
      </c>
      <c r="E512" s="248" t="s">
        <v>1363</v>
      </c>
      <c r="F512" s="248" t="s">
        <v>1364</v>
      </c>
      <c r="G512" s="248" t="s">
        <v>1375</v>
      </c>
      <c r="H512" s="248">
        <v>20</v>
      </c>
      <c r="I512" s="228">
        <v>45.4</v>
      </c>
      <c r="J512" s="228">
        <f t="shared" si="7"/>
        <v>908</v>
      </c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2:36">
      <c r="B513" s="253">
        <v>44337</v>
      </c>
      <c r="C513" s="248" t="s">
        <v>370</v>
      </c>
      <c r="D513" s="248" t="s">
        <v>1353</v>
      </c>
      <c r="E513" s="248" t="s">
        <v>1354</v>
      </c>
      <c r="F513" s="248" t="s">
        <v>1364</v>
      </c>
      <c r="G513" s="248" t="s">
        <v>1365</v>
      </c>
      <c r="H513" s="248">
        <v>84</v>
      </c>
      <c r="I513" s="228">
        <v>148.68</v>
      </c>
      <c r="J513" s="228">
        <f t="shared" si="7"/>
        <v>12489.12</v>
      </c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2:36">
      <c r="B514" s="253">
        <v>44337</v>
      </c>
      <c r="C514" s="248" t="s">
        <v>372</v>
      </c>
      <c r="D514" s="248" t="s">
        <v>1368</v>
      </c>
      <c r="E514" s="248" t="s">
        <v>1369</v>
      </c>
      <c r="F514" s="248" t="s">
        <v>264</v>
      </c>
      <c r="G514" s="248" t="s">
        <v>1361</v>
      </c>
      <c r="H514" s="248">
        <v>44</v>
      </c>
      <c r="I514" s="228">
        <v>124.96</v>
      </c>
      <c r="J514" s="228">
        <f t="shared" si="7"/>
        <v>5498.24</v>
      </c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</row>
    <row r="515" spans="2:36">
      <c r="B515" s="253">
        <v>44337</v>
      </c>
      <c r="C515" s="248" t="s">
        <v>370</v>
      </c>
      <c r="D515" s="248" t="s">
        <v>1359</v>
      </c>
      <c r="E515" s="248" t="s">
        <v>1360</v>
      </c>
      <c r="F515" s="248" t="s">
        <v>264</v>
      </c>
      <c r="G515" s="248" t="s">
        <v>1361</v>
      </c>
      <c r="H515" s="248">
        <v>137</v>
      </c>
      <c r="I515" s="228">
        <v>389.08</v>
      </c>
      <c r="J515" s="228">
        <f t="shared" si="7"/>
        <v>53303.96</v>
      </c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</row>
    <row r="516" spans="2:36">
      <c r="B516" s="253">
        <v>44371</v>
      </c>
      <c r="C516" s="248" t="s">
        <v>370</v>
      </c>
      <c r="D516" s="248" t="s">
        <v>1359</v>
      </c>
      <c r="E516" s="248" t="s">
        <v>1360</v>
      </c>
      <c r="F516" s="248" t="s">
        <v>1370</v>
      </c>
      <c r="G516" s="248" t="s">
        <v>1371</v>
      </c>
      <c r="H516" s="248">
        <v>23</v>
      </c>
      <c r="I516" s="228">
        <v>80.27</v>
      </c>
      <c r="J516" s="228">
        <f t="shared" si="7"/>
        <v>1846.2099999999998</v>
      </c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</row>
    <row r="517" spans="2:36">
      <c r="B517" s="253">
        <v>44371</v>
      </c>
      <c r="C517" s="248" t="s">
        <v>370</v>
      </c>
      <c r="D517" s="248" t="s">
        <v>1359</v>
      </c>
      <c r="E517" s="248" t="s">
        <v>1360</v>
      </c>
      <c r="F517" s="248" t="s">
        <v>1364</v>
      </c>
      <c r="G517" s="248" t="s">
        <v>1374</v>
      </c>
      <c r="H517" s="248">
        <v>27</v>
      </c>
      <c r="I517" s="228">
        <v>50.49</v>
      </c>
      <c r="J517" s="228">
        <f t="shared" si="7"/>
        <v>1363.23</v>
      </c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</row>
    <row r="518" spans="2:36">
      <c r="B518" s="253">
        <v>44371</v>
      </c>
      <c r="C518" s="248" t="s">
        <v>370</v>
      </c>
      <c r="D518" s="248" t="s">
        <v>1359</v>
      </c>
      <c r="E518" s="248" t="s">
        <v>1360</v>
      </c>
      <c r="F518" s="248" t="s">
        <v>1370</v>
      </c>
      <c r="G518" s="248" t="s">
        <v>1371</v>
      </c>
      <c r="H518" s="248">
        <v>26</v>
      </c>
      <c r="I518" s="228">
        <v>90.74</v>
      </c>
      <c r="J518" s="228">
        <f t="shared" si="7"/>
        <v>2359.2399999999998</v>
      </c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</row>
    <row r="519" spans="2:36">
      <c r="B519" s="253">
        <v>44371</v>
      </c>
      <c r="C519" s="248" t="s">
        <v>370</v>
      </c>
      <c r="D519" s="248" t="s">
        <v>1353</v>
      </c>
      <c r="E519" s="248" t="s">
        <v>1354</v>
      </c>
      <c r="F519" s="248" t="s">
        <v>1364</v>
      </c>
      <c r="G519" s="248" t="s">
        <v>1365</v>
      </c>
      <c r="H519" s="248">
        <v>90</v>
      </c>
      <c r="I519" s="228">
        <v>159.30000000000001</v>
      </c>
      <c r="J519" s="228">
        <f t="shared" si="7"/>
        <v>14337.000000000002</v>
      </c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</row>
    <row r="520" spans="2:36">
      <c r="B520" s="253">
        <v>44371</v>
      </c>
      <c r="C520" s="248" t="s">
        <v>370</v>
      </c>
      <c r="D520" s="248" t="s">
        <v>1353</v>
      </c>
      <c r="E520" s="248" t="s">
        <v>1354</v>
      </c>
      <c r="F520" s="248" t="s">
        <v>1355</v>
      </c>
      <c r="G520" s="248" t="s">
        <v>1356</v>
      </c>
      <c r="H520" s="248">
        <v>23</v>
      </c>
      <c r="I520" s="228">
        <v>38.64</v>
      </c>
      <c r="J520" s="228">
        <f t="shared" si="7"/>
        <v>888.72</v>
      </c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</row>
    <row r="521" spans="2:36">
      <c r="B521" s="253">
        <v>44371</v>
      </c>
      <c r="C521" s="248" t="s">
        <v>370</v>
      </c>
      <c r="D521" s="248" t="s">
        <v>1359</v>
      </c>
      <c r="E521" s="248" t="s">
        <v>1360</v>
      </c>
      <c r="F521" s="248" t="s">
        <v>264</v>
      </c>
      <c r="G521" s="248" t="s">
        <v>1373</v>
      </c>
      <c r="H521" s="248">
        <v>23</v>
      </c>
      <c r="I521" s="228">
        <v>50.14</v>
      </c>
      <c r="J521" s="228">
        <f t="shared" si="7"/>
        <v>1153.22</v>
      </c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</row>
    <row r="522" spans="2:36">
      <c r="B522" s="253">
        <v>44468</v>
      </c>
      <c r="C522" s="248" t="s">
        <v>370</v>
      </c>
      <c r="D522" s="248" t="s">
        <v>1353</v>
      </c>
      <c r="E522" s="248" t="s">
        <v>1354</v>
      </c>
      <c r="F522" s="248" t="s">
        <v>264</v>
      </c>
      <c r="G522" s="248" t="s">
        <v>1358</v>
      </c>
      <c r="H522" s="248">
        <v>44</v>
      </c>
      <c r="I522" s="228">
        <v>82.28</v>
      </c>
      <c r="J522" s="228">
        <f t="shared" si="7"/>
        <v>3620.32</v>
      </c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</row>
    <row r="523" spans="2:36">
      <c r="B523" s="253">
        <v>44468</v>
      </c>
      <c r="C523" s="248" t="s">
        <v>372</v>
      </c>
      <c r="D523" s="248" t="s">
        <v>1366</v>
      </c>
      <c r="E523" s="248" t="s">
        <v>1367</v>
      </c>
      <c r="F523" s="248" t="s">
        <v>1364</v>
      </c>
      <c r="G523" s="248" t="s">
        <v>1374</v>
      </c>
      <c r="H523" s="248">
        <v>39</v>
      </c>
      <c r="I523" s="228">
        <v>72.930000000000007</v>
      </c>
      <c r="J523" s="228">
        <f t="shared" si="7"/>
        <v>2844.2700000000004</v>
      </c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</row>
    <row r="524" spans="2:36">
      <c r="B524" s="253">
        <v>44468</v>
      </c>
      <c r="C524" s="248" t="s">
        <v>372</v>
      </c>
      <c r="D524" s="248" t="s">
        <v>1366</v>
      </c>
      <c r="E524" s="248" t="s">
        <v>1367</v>
      </c>
      <c r="F524" s="248" t="s">
        <v>1364</v>
      </c>
      <c r="G524" s="248" t="s">
        <v>1365</v>
      </c>
      <c r="H524" s="248">
        <v>35</v>
      </c>
      <c r="I524" s="228">
        <v>61.95</v>
      </c>
      <c r="J524" s="228">
        <f t="shared" si="7"/>
        <v>2168.25</v>
      </c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</row>
    <row r="525" spans="2:36">
      <c r="B525" s="253">
        <v>44468</v>
      </c>
      <c r="C525" s="248" t="s">
        <v>370</v>
      </c>
      <c r="D525" s="248" t="s">
        <v>1353</v>
      </c>
      <c r="E525" s="248" t="s">
        <v>1357</v>
      </c>
      <c r="F525" s="248" t="s">
        <v>1364</v>
      </c>
      <c r="G525" s="248" t="s">
        <v>1374</v>
      </c>
      <c r="H525" s="248">
        <v>20</v>
      </c>
      <c r="I525" s="228">
        <v>37.4</v>
      </c>
      <c r="J525" s="228">
        <f t="shared" si="7"/>
        <v>748</v>
      </c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</row>
    <row r="526" spans="2:36">
      <c r="B526" s="253">
        <v>44468</v>
      </c>
      <c r="C526" s="248" t="s">
        <v>370</v>
      </c>
      <c r="D526" s="248" t="s">
        <v>1353</v>
      </c>
      <c r="E526" s="248" t="s">
        <v>1357</v>
      </c>
      <c r="F526" s="248" t="s">
        <v>264</v>
      </c>
      <c r="G526" s="248" t="s">
        <v>1361</v>
      </c>
      <c r="H526" s="248">
        <v>23</v>
      </c>
      <c r="I526" s="228">
        <v>65.319999999999993</v>
      </c>
      <c r="J526" s="228">
        <f t="shared" si="7"/>
        <v>1502.36</v>
      </c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</row>
    <row r="527" spans="2:36">
      <c r="B527" s="253">
        <v>44468</v>
      </c>
      <c r="C527" s="248" t="s">
        <v>370</v>
      </c>
      <c r="D527" s="248" t="s">
        <v>1359</v>
      </c>
      <c r="E527" s="248" t="s">
        <v>1360</v>
      </c>
      <c r="F527" s="248" t="s">
        <v>264</v>
      </c>
      <c r="G527" s="248" t="s">
        <v>1358</v>
      </c>
      <c r="H527" s="248">
        <v>38</v>
      </c>
      <c r="I527" s="228">
        <v>71.06</v>
      </c>
      <c r="J527" s="228">
        <f t="shared" ref="J527:J590" si="8">H527*I527</f>
        <v>2700.28</v>
      </c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</row>
    <row r="528" spans="2:36">
      <c r="B528" s="253">
        <v>44470</v>
      </c>
      <c r="C528" s="248" t="s">
        <v>372</v>
      </c>
      <c r="D528" s="248" t="s">
        <v>1368</v>
      </c>
      <c r="E528" s="248" t="s">
        <v>1369</v>
      </c>
      <c r="F528" s="248" t="s">
        <v>264</v>
      </c>
      <c r="G528" s="248" t="s">
        <v>1358</v>
      </c>
      <c r="H528" s="248">
        <v>30</v>
      </c>
      <c r="I528" s="228">
        <v>56.1</v>
      </c>
      <c r="J528" s="228">
        <f t="shared" si="8"/>
        <v>1683</v>
      </c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</row>
    <row r="529" spans="2:36">
      <c r="B529" s="253">
        <v>44470</v>
      </c>
      <c r="C529" s="248" t="s">
        <v>372</v>
      </c>
      <c r="D529" s="248" t="s">
        <v>1366</v>
      </c>
      <c r="E529" s="248" t="s">
        <v>1367</v>
      </c>
      <c r="F529" s="248" t="s">
        <v>1364</v>
      </c>
      <c r="G529" s="248" t="s">
        <v>1365</v>
      </c>
      <c r="H529" s="248">
        <v>48</v>
      </c>
      <c r="I529" s="228">
        <v>84.96</v>
      </c>
      <c r="J529" s="228">
        <f t="shared" si="8"/>
        <v>4078.08</v>
      </c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</row>
    <row r="530" spans="2:36">
      <c r="B530" s="253">
        <v>44470</v>
      </c>
      <c r="C530" s="248" t="s">
        <v>370</v>
      </c>
      <c r="D530" s="248" t="s">
        <v>1359</v>
      </c>
      <c r="E530" s="248" t="s">
        <v>1360</v>
      </c>
      <c r="F530" s="248" t="s">
        <v>1370</v>
      </c>
      <c r="G530" s="248" t="s">
        <v>1371</v>
      </c>
      <c r="H530" s="248">
        <v>34</v>
      </c>
      <c r="I530" s="228">
        <v>118.66</v>
      </c>
      <c r="J530" s="228">
        <f t="shared" si="8"/>
        <v>4034.44</v>
      </c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</row>
    <row r="531" spans="2:36">
      <c r="B531" s="253">
        <v>44470</v>
      </c>
      <c r="C531" s="248" t="s">
        <v>370</v>
      </c>
      <c r="D531" s="248" t="s">
        <v>1362</v>
      </c>
      <c r="E531" s="248" t="s">
        <v>1363</v>
      </c>
      <c r="F531" s="248" t="s">
        <v>1364</v>
      </c>
      <c r="G531" s="248" t="s">
        <v>1374</v>
      </c>
      <c r="H531" s="248">
        <v>35</v>
      </c>
      <c r="I531" s="228">
        <v>65.45</v>
      </c>
      <c r="J531" s="228">
        <f t="shared" si="8"/>
        <v>2290.75</v>
      </c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</row>
    <row r="532" spans="2:36">
      <c r="B532" s="253">
        <v>44470</v>
      </c>
      <c r="C532" s="248" t="s">
        <v>370</v>
      </c>
      <c r="D532" s="248" t="s">
        <v>1359</v>
      </c>
      <c r="E532" s="248" t="s">
        <v>1360</v>
      </c>
      <c r="F532" s="248" t="s">
        <v>1364</v>
      </c>
      <c r="G532" s="248" t="s">
        <v>1365</v>
      </c>
      <c r="H532" s="248">
        <v>39</v>
      </c>
      <c r="I532" s="228">
        <v>69.03</v>
      </c>
      <c r="J532" s="228">
        <f t="shared" si="8"/>
        <v>2692.17</v>
      </c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</row>
    <row r="533" spans="2:36">
      <c r="B533" s="253">
        <v>44505</v>
      </c>
      <c r="C533" s="248" t="s">
        <v>372</v>
      </c>
      <c r="D533" s="248" t="s">
        <v>1366</v>
      </c>
      <c r="E533" s="248" t="s">
        <v>1367</v>
      </c>
      <c r="F533" s="248" t="s">
        <v>1364</v>
      </c>
      <c r="G533" s="248" t="s">
        <v>1365</v>
      </c>
      <c r="H533" s="248">
        <v>69</v>
      </c>
      <c r="I533" s="228">
        <v>122.13</v>
      </c>
      <c r="J533" s="228">
        <f t="shared" si="8"/>
        <v>8426.9699999999993</v>
      </c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</row>
    <row r="534" spans="2:36">
      <c r="B534" s="253">
        <v>44505</v>
      </c>
      <c r="C534" s="248" t="s">
        <v>370</v>
      </c>
      <c r="D534" s="248" t="s">
        <v>1359</v>
      </c>
      <c r="E534" s="248" t="s">
        <v>1360</v>
      </c>
      <c r="F534" s="248" t="s">
        <v>1370</v>
      </c>
      <c r="G534" s="248" t="s">
        <v>1371</v>
      </c>
      <c r="H534" s="248">
        <v>47</v>
      </c>
      <c r="I534" s="228">
        <v>164.03</v>
      </c>
      <c r="J534" s="228">
        <f t="shared" si="8"/>
        <v>7709.41</v>
      </c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</row>
    <row r="535" spans="2:36">
      <c r="B535" s="253">
        <v>44505</v>
      </c>
      <c r="C535" s="248" t="s">
        <v>370</v>
      </c>
      <c r="D535" s="248" t="s">
        <v>1353</v>
      </c>
      <c r="E535" s="248" t="s">
        <v>1354</v>
      </c>
      <c r="F535" s="248" t="s">
        <v>264</v>
      </c>
      <c r="G535" s="248" t="s">
        <v>1361</v>
      </c>
      <c r="H535" s="248">
        <v>48</v>
      </c>
      <c r="I535" s="228">
        <v>136.32</v>
      </c>
      <c r="J535" s="228">
        <f t="shared" si="8"/>
        <v>6543.36</v>
      </c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</row>
    <row r="536" spans="2:36">
      <c r="B536" s="253">
        <v>44505</v>
      </c>
      <c r="C536" s="248" t="s">
        <v>370</v>
      </c>
      <c r="D536" s="248" t="s">
        <v>1359</v>
      </c>
      <c r="E536" s="248" t="s">
        <v>1360</v>
      </c>
      <c r="F536" s="248" t="s">
        <v>1364</v>
      </c>
      <c r="G536" s="248" t="s">
        <v>1375</v>
      </c>
      <c r="H536" s="248">
        <v>27</v>
      </c>
      <c r="I536" s="228">
        <v>61.29</v>
      </c>
      <c r="J536" s="228">
        <f t="shared" si="8"/>
        <v>1654.83</v>
      </c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</row>
    <row r="537" spans="2:36">
      <c r="B537" s="253">
        <v>44505</v>
      </c>
      <c r="C537" s="248" t="s">
        <v>370</v>
      </c>
      <c r="D537" s="248" t="s">
        <v>1359</v>
      </c>
      <c r="E537" s="248" t="s">
        <v>1360</v>
      </c>
      <c r="F537" s="248" t="s">
        <v>264</v>
      </c>
      <c r="G537" s="248" t="s">
        <v>1361</v>
      </c>
      <c r="H537" s="248">
        <v>150</v>
      </c>
      <c r="I537" s="228">
        <v>426</v>
      </c>
      <c r="J537" s="228">
        <f t="shared" si="8"/>
        <v>63900</v>
      </c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</row>
    <row r="538" spans="2:36">
      <c r="B538" s="253">
        <v>44505</v>
      </c>
      <c r="C538" s="248" t="s">
        <v>370</v>
      </c>
      <c r="D538" s="248" t="s">
        <v>1353</v>
      </c>
      <c r="E538" s="248" t="s">
        <v>1354</v>
      </c>
      <c r="F538" s="248" t="s">
        <v>264</v>
      </c>
      <c r="G538" s="248" t="s">
        <v>1373</v>
      </c>
      <c r="H538" s="248">
        <v>37</v>
      </c>
      <c r="I538" s="228">
        <v>80.66</v>
      </c>
      <c r="J538" s="228">
        <f t="shared" si="8"/>
        <v>2984.42</v>
      </c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</row>
    <row r="539" spans="2:36">
      <c r="B539" s="253">
        <v>44538</v>
      </c>
      <c r="C539" s="248" t="s">
        <v>372</v>
      </c>
      <c r="D539" s="248" t="s">
        <v>1368</v>
      </c>
      <c r="E539" s="248" t="s">
        <v>1369</v>
      </c>
      <c r="F539" s="248" t="s">
        <v>1364</v>
      </c>
      <c r="G539" s="248" t="s">
        <v>1365</v>
      </c>
      <c r="H539" s="248">
        <v>38</v>
      </c>
      <c r="I539" s="228">
        <v>67.260000000000005</v>
      </c>
      <c r="J539" s="228">
        <f t="shared" si="8"/>
        <v>2555.88</v>
      </c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</row>
    <row r="540" spans="2:36">
      <c r="B540" s="253">
        <v>44538</v>
      </c>
      <c r="C540" s="248" t="s">
        <v>372</v>
      </c>
      <c r="D540" s="248" t="s">
        <v>1366</v>
      </c>
      <c r="E540" s="248" t="s">
        <v>1367</v>
      </c>
      <c r="F540" s="248" t="s">
        <v>264</v>
      </c>
      <c r="G540" s="248" t="s">
        <v>1373</v>
      </c>
      <c r="H540" s="248">
        <v>30</v>
      </c>
      <c r="I540" s="228">
        <v>65.400000000000006</v>
      </c>
      <c r="J540" s="228">
        <f t="shared" si="8"/>
        <v>1962.0000000000002</v>
      </c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</row>
    <row r="541" spans="2:36">
      <c r="B541" s="253">
        <v>44538</v>
      </c>
      <c r="C541" s="248" t="s">
        <v>372</v>
      </c>
      <c r="D541" s="248" t="s">
        <v>1366</v>
      </c>
      <c r="E541" s="248" t="s">
        <v>1367</v>
      </c>
      <c r="F541" s="248" t="s">
        <v>264</v>
      </c>
      <c r="G541" s="248" t="s">
        <v>1358</v>
      </c>
      <c r="H541" s="248">
        <v>64</v>
      </c>
      <c r="I541" s="228">
        <v>119.68</v>
      </c>
      <c r="J541" s="228">
        <f t="shared" si="8"/>
        <v>7659.52</v>
      </c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</row>
    <row r="542" spans="2:36">
      <c r="B542" s="253">
        <v>44538</v>
      </c>
      <c r="C542" s="248" t="s">
        <v>372</v>
      </c>
      <c r="D542" s="248" t="s">
        <v>1366</v>
      </c>
      <c r="E542" s="248" t="s">
        <v>1367</v>
      </c>
      <c r="F542" s="248" t="s">
        <v>264</v>
      </c>
      <c r="G542" s="248" t="s">
        <v>1361</v>
      </c>
      <c r="H542" s="248">
        <v>62</v>
      </c>
      <c r="I542" s="228">
        <v>176.08</v>
      </c>
      <c r="J542" s="228">
        <f t="shared" si="8"/>
        <v>10916.960000000001</v>
      </c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</row>
    <row r="543" spans="2:36">
      <c r="B543" s="253">
        <v>44538</v>
      </c>
      <c r="C543" s="248" t="s">
        <v>372</v>
      </c>
      <c r="D543" s="248" t="s">
        <v>1366</v>
      </c>
      <c r="E543" s="248" t="s">
        <v>1367</v>
      </c>
      <c r="F543" s="248" t="s">
        <v>1364</v>
      </c>
      <c r="G543" s="248" t="s">
        <v>1365</v>
      </c>
      <c r="H543" s="248">
        <v>83</v>
      </c>
      <c r="I543" s="228">
        <v>146.91</v>
      </c>
      <c r="J543" s="228">
        <f t="shared" si="8"/>
        <v>12193.529999999999</v>
      </c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</row>
    <row r="544" spans="2:36">
      <c r="B544" s="253">
        <v>44538</v>
      </c>
      <c r="C544" s="248" t="s">
        <v>370</v>
      </c>
      <c r="D544" s="248" t="s">
        <v>1353</v>
      </c>
      <c r="E544" s="248" t="s">
        <v>1357</v>
      </c>
      <c r="F544" s="248" t="s">
        <v>1364</v>
      </c>
      <c r="G544" s="248" t="s">
        <v>1365</v>
      </c>
      <c r="H544" s="248">
        <v>42</v>
      </c>
      <c r="I544" s="228">
        <v>74.34</v>
      </c>
      <c r="J544" s="228">
        <f t="shared" si="8"/>
        <v>3122.28</v>
      </c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</row>
    <row r="545" spans="2:36">
      <c r="B545" s="253">
        <v>44562</v>
      </c>
      <c r="C545" s="248" t="s">
        <v>372</v>
      </c>
      <c r="D545" s="248" t="s">
        <v>1368</v>
      </c>
      <c r="E545" s="248" t="s">
        <v>1369</v>
      </c>
      <c r="F545" s="248" t="s">
        <v>264</v>
      </c>
      <c r="G545" s="248" t="s">
        <v>1358</v>
      </c>
      <c r="H545" s="248">
        <v>23</v>
      </c>
      <c r="I545" s="228">
        <v>43.01</v>
      </c>
      <c r="J545" s="228">
        <f t="shared" si="8"/>
        <v>989.2299999999999</v>
      </c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</row>
    <row r="546" spans="2:36">
      <c r="B546" s="253">
        <v>44562</v>
      </c>
      <c r="C546" s="248" t="s">
        <v>370</v>
      </c>
      <c r="D546" s="248" t="s">
        <v>1359</v>
      </c>
      <c r="E546" s="248" t="s">
        <v>1360</v>
      </c>
      <c r="F546" s="248" t="s">
        <v>1355</v>
      </c>
      <c r="G546" s="248" t="s">
        <v>1356</v>
      </c>
      <c r="H546" s="248">
        <v>49</v>
      </c>
      <c r="I546" s="228">
        <v>82.32</v>
      </c>
      <c r="J546" s="228">
        <f t="shared" si="8"/>
        <v>4033.68</v>
      </c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</row>
    <row r="547" spans="2:36">
      <c r="B547" s="253">
        <v>44563</v>
      </c>
      <c r="C547" s="248" t="s">
        <v>370</v>
      </c>
      <c r="D547" s="248" t="s">
        <v>1362</v>
      </c>
      <c r="E547" s="248" t="s">
        <v>1363</v>
      </c>
      <c r="F547" s="248" t="s">
        <v>264</v>
      </c>
      <c r="G547" s="248" t="s">
        <v>1358</v>
      </c>
      <c r="H547" s="248">
        <v>74</v>
      </c>
      <c r="I547" s="228">
        <v>138.38</v>
      </c>
      <c r="J547" s="228">
        <f t="shared" si="8"/>
        <v>10240.119999999999</v>
      </c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</row>
    <row r="548" spans="2:36">
      <c r="B548" s="253">
        <v>44563</v>
      </c>
      <c r="C548" s="248" t="s">
        <v>370</v>
      </c>
      <c r="D548" s="248" t="s">
        <v>1362</v>
      </c>
      <c r="E548" s="248" t="s">
        <v>1363</v>
      </c>
      <c r="F548" s="248" t="s">
        <v>1364</v>
      </c>
      <c r="G548" s="248" t="s">
        <v>1365</v>
      </c>
      <c r="H548" s="248">
        <v>49</v>
      </c>
      <c r="I548" s="228">
        <v>86.73</v>
      </c>
      <c r="J548" s="228">
        <f t="shared" si="8"/>
        <v>4249.7700000000004</v>
      </c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</row>
    <row r="549" spans="2:36">
      <c r="B549" s="253">
        <v>44564</v>
      </c>
      <c r="C549" s="248" t="s">
        <v>372</v>
      </c>
      <c r="D549" s="248" t="s">
        <v>1366</v>
      </c>
      <c r="E549" s="248" t="s">
        <v>1367</v>
      </c>
      <c r="F549" s="248" t="s">
        <v>1364</v>
      </c>
      <c r="G549" s="248" t="s">
        <v>1365</v>
      </c>
      <c r="H549" s="248">
        <v>43</v>
      </c>
      <c r="I549" s="228">
        <v>76.11</v>
      </c>
      <c r="J549" s="228">
        <f t="shared" si="8"/>
        <v>3272.73</v>
      </c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</row>
    <row r="550" spans="2:36">
      <c r="B550" s="253">
        <v>44564</v>
      </c>
      <c r="C550" s="248" t="s">
        <v>370</v>
      </c>
      <c r="D550" s="248" t="s">
        <v>1353</v>
      </c>
      <c r="E550" s="248" t="s">
        <v>1357</v>
      </c>
      <c r="F550" s="248" t="s">
        <v>1364</v>
      </c>
      <c r="G550" s="248" t="s">
        <v>1374</v>
      </c>
      <c r="H550" s="248">
        <v>23</v>
      </c>
      <c r="I550" s="228">
        <v>43.01</v>
      </c>
      <c r="J550" s="228">
        <f t="shared" si="8"/>
        <v>989.2299999999999</v>
      </c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</row>
    <row r="551" spans="2:36">
      <c r="B551" s="253">
        <v>44596</v>
      </c>
      <c r="C551" s="248" t="s">
        <v>370</v>
      </c>
      <c r="D551" s="248" t="s">
        <v>1359</v>
      </c>
      <c r="E551" s="248" t="s">
        <v>1360</v>
      </c>
      <c r="F551" s="248" t="s">
        <v>1364</v>
      </c>
      <c r="G551" s="248" t="s">
        <v>1365</v>
      </c>
      <c r="H551" s="248">
        <v>71</v>
      </c>
      <c r="I551" s="228">
        <v>125.67</v>
      </c>
      <c r="J551" s="228">
        <f t="shared" si="8"/>
        <v>8922.57</v>
      </c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</row>
    <row r="552" spans="2:36">
      <c r="B552" s="253">
        <v>44596</v>
      </c>
      <c r="C552" s="248" t="s">
        <v>370</v>
      </c>
      <c r="D552" s="248" t="s">
        <v>1359</v>
      </c>
      <c r="E552" s="248" t="s">
        <v>1360</v>
      </c>
      <c r="F552" s="248" t="s">
        <v>1364</v>
      </c>
      <c r="G552" s="248" t="s">
        <v>1374</v>
      </c>
      <c r="H552" s="248">
        <v>45</v>
      </c>
      <c r="I552" s="228">
        <v>84.15</v>
      </c>
      <c r="J552" s="228">
        <f t="shared" si="8"/>
        <v>3786.7500000000005</v>
      </c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</row>
    <row r="553" spans="2:36">
      <c r="B553" s="253">
        <v>44596</v>
      </c>
      <c r="C553" s="248" t="s">
        <v>370</v>
      </c>
      <c r="D553" s="248" t="s">
        <v>1362</v>
      </c>
      <c r="E553" s="248" t="s">
        <v>1363</v>
      </c>
      <c r="F553" s="248" t="s">
        <v>1370</v>
      </c>
      <c r="G553" s="248" t="s">
        <v>1371</v>
      </c>
      <c r="H553" s="248">
        <v>20</v>
      </c>
      <c r="I553" s="228">
        <v>69.8</v>
      </c>
      <c r="J553" s="228">
        <f t="shared" si="8"/>
        <v>1396</v>
      </c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</row>
    <row r="554" spans="2:36">
      <c r="B554" s="253">
        <v>44596</v>
      </c>
      <c r="C554" s="248" t="s">
        <v>370</v>
      </c>
      <c r="D554" s="248" t="s">
        <v>1353</v>
      </c>
      <c r="E554" s="248" t="s">
        <v>1354</v>
      </c>
      <c r="F554" s="248" t="s">
        <v>1364</v>
      </c>
      <c r="G554" s="248" t="s">
        <v>1365</v>
      </c>
      <c r="H554" s="248">
        <v>73</v>
      </c>
      <c r="I554" s="228">
        <v>129.21</v>
      </c>
      <c r="J554" s="228">
        <f t="shared" si="8"/>
        <v>9432.33</v>
      </c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</row>
    <row r="555" spans="2:36">
      <c r="B555" s="253">
        <v>44596</v>
      </c>
      <c r="C555" s="248" t="s">
        <v>370</v>
      </c>
      <c r="D555" s="248" t="s">
        <v>1359</v>
      </c>
      <c r="E555" s="248" t="s">
        <v>1360</v>
      </c>
      <c r="F555" s="248" t="s">
        <v>264</v>
      </c>
      <c r="G555" s="248" t="s">
        <v>1358</v>
      </c>
      <c r="H555" s="248">
        <v>32</v>
      </c>
      <c r="I555" s="228">
        <v>59.84</v>
      </c>
      <c r="J555" s="228">
        <f t="shared" si="8"/>
        <v>1914.88</v>
      </c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</row>
    <row r="556" spans="2:36">
      <c r="B556" s="253">
        <v>44596</v>
      </c>
      <c r="C556" s="248" t="s">
        <v>372</v>
      </c>
      <c r="D556" s="248" t="s">
        <v>1368</v>
      </c>
      <c r="E556" s="248" t="s">
        <v>1369</v>
      </c>
      <c r="F556" s="248" t="s">
        <v>1364</v>
      </c>
      <c r="G556" s="248" t="s">
        <v>1374</v>
      </c>
      <c r="H556" s="248">
        <v>31</v>
      </c>
      <c r="I556" s="228">
        <v>57.97</v>
      </c>
      <c r="J556" s="228">
        <f t="shared" si="8"/>
        <v>1797.07</v>
      </c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</row>
    <row r="557" spans="2:36">
      <c r="B557" s="253">
        <v>44596</v>
      </c>
      <c r="C557" s="248" t="s">
        <v>370</v>
      </c>
      <c r="D557" s="248" t="s">
        <v>1353</v>
      </c>
      <c r="E557" s="248" t="s">
        <v>1354</v>
      </c>
      <c r="F557" s="248" t="s">
        <v>1364</v>
      </c>
      <c r="G557" s="248" t="s">
        <v>1365</v>
      </c>
      <c r="H557" s="248">
        <v>28</v>
      </c>
      <c r="I557" s="228">
        <v>49.56</v>
      </c>
      <c r="J557" s="228">
        <f t="shared" si="8"/>
        <v>1387.68</v>
      </c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</row>
    <row r="558" spans="2:36">
      <c r="B558" s="253">
        <v>44629</v>
      </c>
      <c r="C558" s="248" t="s">
        <v>370</v>
      </c>
      <c r="D558" s="248" t="s">
        <v>1353</v>
      </c>
      <c r="E558" s="248" t="s">
        <v>1354</v>
      </c>
      <c r="F558" s="248" t="s">
        <v>1364</v>
      </c>
      <c r="G558" s="248" t="s">
        <v>1365</v>
      </c>
      <c r="H558" s="248">
        <v>26</v>
      </c>
      <c r="I558" s="228">
        <v>46.02</v>
      </c>
      <c r="J558" s="228">
        <f t="shared" si="8"/>
        <v>1196.52</v>
      </c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</row>
    <row r="559" spans="2:36">
      <c r="B559" s="253">
        <v>44629</v>
      </c>
      <c r="C559" s="248" t="s">
        <v>370</v>
      </c>
      <c r="D559" s="248" t="s">
        <v>1353</v>
      </c>
      <c r="E559" s="248" t="s">
        <v>1354</v>
      </c>
      <c r="F559" s="248" t="s">
        <v>264</v>
      </c>
      <c r="G559" s="248" t="s">
        <v>1358</v>
      </c>
      <c r="H559" s="248">
        <v>33</v>
      </c>
      <c r="I559" s="228">
        <v>61.71</v>
      </c>
      <c r="J559" s="228">
        <f t="shared" si="8"/>
        <v>2036.43</v>
      </c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</row>
    <row r="560" spans="2:36">
      <c r="B560" s="253">
        <v>44629</v>
      </c>
      <c r="C560" s="248" t="s">
        <v>370</v>
      </c>
      <c r="D560" s="248" t="s">
        <v>1353</v>
      </c>
      <c r="E560" s="248" t="s">
        <v>1354</v>
      </c>
      <c r="F560" s="248" t="s">
        <v>1355</v>
      </c>
      <c r="G560" s="248" t="s">
        <v>1356</v>
      </c>
      <c r="H560" s="248">
        <v>24</v>
      </c>
      <c r="I560" s="228">
        <v>40.32</v>
      </c>
      <c r="J560" s="228">
        <f t="shared" si="8"/>
        <v>967.68000000000006</v>
      </c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</row>
    <row r="561" spans="2:36">
      <c r="B561" s="253">
        <v>44629</v>
      </c>
      <c r="C561" s="248" t="s">
        <v>370</v>
      </c>
      <c r="D561" s="248" t="s">
        <v>1359</v>
      </c>
      <c r="E561" s="248" t="s">
        <v>1360</v>
      </c>
      <c r="F561" s="248" t="s">
        <v>1364</v>
      </c>
      <c r="G561" s="248" t="s">
        <v>1365</v>
      </c>
      <c r="H561" s="248">
        <v>60</v>
      </c>
      <c r="I561" s="228">
        <v>106.2</v>
      </c>
      <c r="J561" s="228">
        <f t="shared" si="8"/>
        <v>6372</v>
      </c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</row>
    <row r="562" spans="2:36">
      <c r="B562" s="253">
        <v>44629</v>
      </c>
      <c r="C562" s="248" t="s">
        <v>370</v>
      </c>
      <c r="D562" s="248" t="s">
        <v>1362</v>
      </c>
      <c r="E562" s="248" t="s">
        <v>1363</v>
      </c>
      <c r="F562" s="248" t="s">
        <v>1364</v>
      </c>
      <c r="G562" s="248" t="s">
        <v>1365</v>
      </c>
      <c r="H562" s="248">
        <v>107</v>
      </c>
      <c r="I562" s="228">
        <v>189.39</v>
      </c>
      <c r="J562" s="228">
        <f t="shared" si="8"/>
        <v>20264.73</v>
      </c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</row>
    <row r="563" spans="2:36">
      <c r="B563" s="253">
        <v>44629</v>
      </c>
      <c r="C563" s="248" t="s">
        <v>370</v>
      </c>
      <c r="D563" s="248" t="s">
        <v>1362</v>
      </c>
      <c r="E563" s="248" t="s">
        <v>1363</v>
      </c>
      <c r="F563" s="248" t="s">
        <v>264</v>
      </c>
      <c r="G563" s="248" t="s">
        <v>1358</v>
      </c>
      <c r="H563" s="248">
        <v>57</v>
      </c>
      <c r="I563" s="228">
        <v>106.59</v>
      </c>
      <c r="J563" s="228">
        <f t="shared" si="8"/>
        <v>6075.63</v>
      </c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</row>
    <row r="564" spans="2:36">
      <c r="B564" s="253">
        <v>44629</v>
      </c>
      <c r="C564" s="248" t="s">
        <v>372</v>
      </c>
      <c r="D564" s="248" t="s">
        <v>1368</v>
      </c>
      <c r="E564" s="248" t="s">
        <v>1369</v>
      </c>
      <c r="F564" s="248" t="s">
        <v>264</v>
      </c>
      <c r="G564" s="248" t="s">
        <v>1361</v>
      </c>
      <c r="H564" s="248">
        <v>25</v>
      </c>
      <c r="I564" s="228">
        <v>71</v>
      </c>
      <c r="J564" s="228">
        <f t="shared" si="8"/>
        <v>1775</v>
      </c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</row>
    <row r="565" spans="2:36">
      <c r="B565" s="253">
        <v>44629</v>
      </c>
      <c r="C565" s="248" t="s">
        <v>370</v>
      </c>
      <c r="D565" s="248" t="s">
        <v>1362</v>
      </c>
      <c r="E565" s="248" t="s">
        <v>1363</v>
      </c>
      <c r="F565" s="248" t="s">
        <v>264</v>
      </c>
      <c r="G565" s="248" t="s">
        <v>1361</v>
      </c>
      <c r="H565" s="248">
        <v>61</v>
      </c>
      <c r="I565" s="228">
        <v>173.24</v>
      </c>
      <c r="J565" s="228">
        <f t="shared" si="8"/>
        <v>10567.640000000001</v>
      </c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</row>
    <row r="566" spans="2:36">
      <c r="B566" s="253">
        <v>44666</v>
      </c>
      <c r="C566" s="248" t="s">
        <v>370</v>
      </c>
      <c r="D566" s="248" t="s">
        <v>1359</v>
      </c>
      <c r="E566" s="248" t="s">
        <v>1360</v>
      </c>
      <c r="F566" s="248" t="s">
        <v>1364</v>
      </c>
      <c r="G566" s="248" t="s">
        <v>1374</v>
      </c>
      <c r="H566" s="248">
        <v>75</v>
      </c>
      <c r="I566" s="228">
        <v>140.25</v>
      </c>
      <c r="J566" s="228">
        <f t="shared" si="8"/>
        <v>10518.75</v>
      </c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</row>
    <row r="567" spans="2:36">
      <c r="B567" s="253">
        <v>44666</v>
      </c>
      <c r="C567" s="248" t="s">
        <v>372</v>
      </c>
      <c r="D567" s="248" t="s">
        <v>1366</v>
      </c>
      <c r="E567" s="248" t="s">
        <v>1367</v>
      </c>
      <c r="F567" s="248" t="s">
        <v>1355</v>
      </c>
      <c r="G567" s="248" t="s">
        <v>1356</v>
      </c>
      <c r="H567" s="248">
        <v>34</v>
      </c>
      <c r="I567" s="228">
        <v>57.12</v>
      </c>
      <c r="J567" s="228">
        <f t="shared" si="8"/>
        <v>1942.08</v>
      </c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</row>
    <row r="568" spans="2:36">
      <c r="B568" s="253">
        <v>44666</v>
      </c>
      <c r="C568" s="248" t="s">
        <v>370</v>
      </c>
      <c r="D568" s="248" t="s">
        <v>1353</v>
      </c>
      <c r="E568" s="248" t="s">
        <v>1357</v>
      </c>
      <c r="F568" s="248" t="s">
        <v>1370</v>
      </c>
      <c r="G568" s="248" t="s">
        <v>1371</v>
      </c>
      <c r="H568" s="248">
        <v>22</v>
      </c>
      <c r="I568" s="228">
        <v>61.42</v>
      </c>
      <c r="J568" s="228">
        <f t="shared" si="8"/>
        <v>1351.24</v>
      </c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</row>
    <row r="569" spans="2:36">
      <c r="B569" s="253">
        <v>44666</v>
      </c>
      <c r="C569" s="248" t="s">
        <v>372</v>
      </c>
      <c r="D569" s="248" t="s">
        <v>1368</v>
      </c>
      <c r="E569" s="248" t="s">
        <v>1369</v>
      </c>
      <c r="F569" s="248" t="s">
        <v>1364</v>
      </c>
      <c r="G569" s="248" t="s">
        <v>1374</v>
      </c>
      <c r="H569" s="248">
        <v>26</v>
      </c>
      <c r="I569" s="228">
        <v>48.62</v>
      </c>
      <c r="J569" s="228">
        <f t="shared" si="8"/>
        <v>1264.1199999999999</v>
      </c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</row>
    <row r="570" spans="2:36">
      <c r="B570" s="253">
        <v>44666</v>
      </c>
      <c r="C570" s="248" t="s">
        <v>370</v>
      </c>
      <c r="D570" s="248" t="s">
        <v>1362</v>
      </c>
      <c r="E570" s="248" t="s">
        <v>1363</v>
      </c>
      <c r="F570" s="248" t="s">
        <v>1370</v>
      </c>
      <c r="G570" s="248" t="s">
        <v>1371</v>
      </c>
      <c r="H570" s="248">
        <v>21</v>
      </c>
      <c r="I570" s="228">
        <v>58.63</v>
      </c>
      <c r="J570" s="228">
        <f t="shared" si="8"/>
        <v>1231.23</v>
      </c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</row>
    <row r="571" spans="2:36">
      <c r="B571" s="253">
        <v>44666</v>
      </c>
      <c r="C571" s="248" t="s">
        <v>370</v>
      </c>
      <c r="D571" s="248" t="s">
        <v>1359</v>
      </c>
      <c r="E571" s="248" t="s">
        <v>1360</v>
      </c>
      <c r="F571" s="248" t="s">
        <v>264</v>
      </c>
      <c r="G571" s="248" t="s">
        <v>1358</v>
      </c>
      <c r="H571" s="248">
        <v>39</v>
      </c>
      <c r="I571" s="228">
        <v>72.930000000000007</v>
      </c>
      <c r="J571" s="228">
        <f t="shared" si="8"/>
        <v>2844.2700000000004</v>
      </c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</row>
    <row r="572" spans="2:36">
      <c r="B572" s="253">
        <v>44666</v>
      </c>
      <c r="C572" s="248" t="s">
        <v>370</v>
      </c>
      <c r="D572" s="248" t="s">
        <v>1359</v>
      </c>
      <c r="E572" s="248" t="s">
        <v>1360</v>
      </c>
      <c r="F572" s="248" t="s">
        <v>1364</v>
      </c>
      <c r="G572" s="248" t="s">
        <v>1365</v>
      </c>
      <c r="H572" s="248">
        <v>98</v>
      </c>
      <c r="I572" s="228">
        <v>173.46</v>
      </c>
      <c r="J572" s="228">
        <f t="shared" si="8"/>
        <v>16999.080000000002</v>
      </c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</row>
    <row r="573" spans="2:36">
      <c r="B573" s="253">
        <v>44702</v>
      </c>
      <c r="C573" s="248" t="s">
        <v>370</v>
      </c>
      <c r="D573" s="248" t="s">
        <v>1353</v>
      </c>
      <c r="E573" s="248" t="s">
        <v>1354</v>
      </c>
      <c r="F573" s="248" t="s">
        <v>1364</v>
      </c>
      <c r="G573" s="248" t="s">
        <v>1374</v>
      </c>
      <c r="H573" s="248">
        <v>39</v>
      </c>
      <c r="I573" s="228">
        <v>72.930000000000007</v>
      </c>
      <c r="J573" s="228">
        <f t="shared" si="8"/>
        <v>2844.2700000000004</v>
      </c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</row>
    <row r="574" spans="2:36">
      <c r="B574" s="253">
        <v>44702</v>
      </c>
      <c r="C574" s="248" t="s">
        <v>370</v>
      </c>
      <c r="D574" s="248" t="s">
        <v>1353</v>
      </c>
      <c r="E574" s="248" t="s">
        <v>1354</v>
      </c>
      <c r="F574" s="248" t="s">
        <v>264</v>
      </c>
      <c r="G574" s="248" t="s">
        <v>1358</v>
      </c>
      <c r="H574" s="248">
        <v>61</v>
      </c>
      <c r="I574" s="228">
        <v>114.07</v>
      </c>
      <c r="J574" s="228">
        <f t="shared" si="8"/>
        <v>6958.2699999999995</v>
      </c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</row>
    <row r="575" spans="2:36">
      <c r="B575" s="253">
        <v>44702</v>
      </c>
      <c r="C575" s="248" t="s">
        <v>372</v>
      </c>
      <c r="D575" s="248" t="s">
        <v>1366</v>
      </c>
      <c r="E575" s="248" t="s">
        <v>1367</v>
      </c>
      <c r="F575" s="248" t="s">
        <v>1364</v>
      </c>
      <c r="G575" s="248" t="s">
        <v>1365</v>
      </c>
      <c r="H575" s="248">
        <v>66</v>
      </c>
      <c r="I575" s="228">
        <v>116.82</v>
      </c>
      <c r="J575" s="228">
        <f t="shared" si="8"/>
        <v>7710.12</v>
      </c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</row>
    <row r="576" spans="2:36">
      <c r="B576" s="253">
        <v>44702</v>
      </c>
      <c r="C576" s="248" t="s">
        <v>370</v>
      </c>
      <c r="D576" s="248" t="s">
        <v>1362</v>
      </c>
      <c r="E576" s="248" t="s">
        <v>1363</v>
      </c>
      <c r="F576" s="248" t="s">
        <v>264</v>
      </c>
      <c r="G576" s="248" t="s">
        <v>1373</v>
      </c>
      <c r="H576" s="248">
        <v>30</v>
      </c>
      <c r="I576" s="228">
        <v>65.400000000000006</v>
      </c>
      <c r="J576" s="228">
        <f t="shared" si="8"/>
        <v>1962.0000000000002</v>
      </c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</row>
    <row r="577" spans="2:36">
      <c r="B577" s="253">
        <v>44702</v>
      </c>
      <c r="C577" s="248" t="s">
        <v>370</v>
      </c>
      <c r="D577" s="248" t="s">
        <v>1362</v>
      </c>
      <c r="E577" s="248" t="s">
        <v>1363</v>
      </c>
      <c r="F577" s="248" t="s">
        <v>1355</v>
      </c>
      <c r="G577" s="248" t="s">
        <v>1356</v>
      </c>
      <c r="H577" s="248">
        <v>31</v>
      </c>
      <c r="I577" s="228">
        <v>52.08</v>
      </c>
      <c r="J577" s="228">
        <f t="shared" si="8"/>
        <v>1614.48</v>
      </c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</row>
    <row r="578" spans="2:36">
      <c r="B578" s="253">
        <v>44702</v>
      </c>
      <c r="C578" s="248" t="s">
        <v>370</v>
      </c>
      <c r="D578" s="248" t="s">
        <v>1359</v>
      </c>
      <c r="E578" s="248" t="s">
        <v>1360</v>
      </c>
      <c r="F578" s="248" t="s">
        <v>1364</v>
      </c>
      <c r="G578" s="248" t="s">
        <v>1365</v>
      </c>
      <c r="H578" s="248">
        <v>46</v>
      </c>
      <c r="I578" s="228">
        <v>81.42</v>
      </c>
      <c r="J578" s="228">
        <f t="shared" si="8"/>
        <v>3745.32</v>
      </c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</row>
    <row r="579" spans="2:36">
      <c r="B579" s="253">
        <v>44736</v>
      </c>
      <c r="C579" s="248" t="s">
        <v>370</v>
      </c>
      <c r="D579" s="248" t="s">
        <v>1359</v>
      </c>
      <c r="E579" s="248" t="s">
        <v>1360</v>
      </c>
      <c r="F579" s="248" t="s">
        <v>1355</v>
      </c>
      <c r="G579" s="248" t="s">
        <v>1372</v>
      </c>
      <c r="H579" s="248">
        <v>22</v>
      </c>
      <c r="I579" s="228">
        <v>69.3</v>
      </c>
      <c r="J579" s="228">
        <f t="shared" si="8"/>
        <v>1524.6</v>
      </c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</row>
    <row r="580" spans="2:36">
      <c r="B580" s="253">
        <v>44736</v>
      </c>
      <c r="C580" s="248" t="s">
        <v>372</v>
      </c>
      <c r="D580" s="248" t="s">
        <v>1366</v>
      </c>
      <c r="E580" s="248" t="s">
        <v>1367</v>
      </c>
      <c r="F580" s="248" t="s">
        <v>1355</v>
      </c>
      <c r="G580" s="248" t="s">
        <v>1356</v>
      </c>
      <c r="H580" s="248">
        <v>35</v>
      </c>
      <c r="I580" s="228">
        <v>58.8</v>
      </c>
      <c r="J580" s="228">
        <f t="shared" si="8"/>
        <v>2058</v>
      </c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</row>
    <row r="581" spans="2:36">
      <c r="B581" s="253">
        <v>44736</v>
      </c>
      <c r="C581" s="248" t="s">
        <v>370</v>
      </c>
      <c r="D581" s="248" t="s">
        <v>1362</v>
      </c>
      <c r="E581" s="248" t="s">
        <v>1363</v>
      </c>
      <c r="F581" s="248" t="s">
        <v>1364</v>
      </c>
      <c r="G581" s="248" t="s">
        <v>1374</v>
      </c>
      <c r="H581" s="248">
        <v>53</v>
      </c>
      <c r="I581" s="228">
        <v>99.11</v>
      </c>
      <c r="J581" s="228">
        <f t="shared" si="8"/>
        <v>5252.83</v>
      </c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</row>
    <row r="582" spans="2:36">
      <c r="B582" s="253">
        <v>44736</v>
      </c>
      <c r="C582" s="248" t="s">
        <v>370</v>
      </c>
      <c r="D582" s="248" t="s">
        <v>1353</v>
      </c>
      <c r="E582" s="248" t="s">
        <v>1357</v>
      </c>
      <c r="F582" s="248" t="s">
        <v>264</v>
      </c>
      <c r="G582" s="248" t="s">
        <v>1361</v>
      </c>
      <c r="H582" s="248">
        <v>54</v>
      </c>
      <c r="I582" s="228">
        <v>153.36000000000001</v>
      </c>
      <c r="J582" s="228">
        <f t="shared" si="8"/>
        <v>8281.44</v>
      </c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</row>
    <row r="583" spans="2:36">
      <c r="B583" s="253">
        <v>44736</v>
      </c>
      <c r="C583" s="248" t="s">
        <v>372</v>
      </c>
      <c r="D583" s="248" t="s">
        <v>1366</v>
      </c>
      <c r="E583" s="248" t="s">
        <v>1367</v>
      </c>
      <c r="F583" s="248" t="s">
        <v>1364</v>
      </c>
      <c r="G583" s="248" t="s">
        <v>1365</v>
      </c>
      <c r="H583" s="248">
        <v>69</v>
      </c>
      <c r="I583" s="228">
        <v>122.13</v>
      </c>
      <c r="J583" s="228">
        <f t="shared" si="8"/>
        <v>8426.9699999999993</v>
      </c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</row>
    <row r="584" spans="2:36">
      <c r="B584" s="253">
        <v>44736</v>
      </c>
      <c r="C584" s="248" t="s">
        <v>370</v>
      </c>
      <c r="D584" s="248" t="s">
        <v>1362</v>
      </c>
      <c r="E584" s="248" t="s">
        <v>1363</v>
      </c>
      <c r="F584" s="248" t="s">
        <v>1364</v>
      </c>
      <c r="G584" s="248" t="s">
        <v>1374</v>
      </c>
      <c r="H584" s="248">
        <v>32</v>
      </c>
      <c r="I584" s="228">
        <v>59.84</v>
      </c>
      <c r="J584" s="228">
        <f t="shared" si="8"/>
        <v>1914.88</v>
      </c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</row>
    <row r="585" spans="2:36">
      <c r="B585" s="253">
        <v>44833</v>
      </c>
      <c r="C585" s="248" t="s">
        <v>372</v>
      </c>
      <c r="D585" s="248" t="s">
        <v>1366</v>
      </c>
      <c r="E585" s="248" t="s">
        <v>1367</v>
      </c>
      <c r="F585" s="248" t="s">
        <v>264</v>
      </c>
      <c r="G585" s="248" t="s">
        <v>1358</v>
      </c>
      <c r="H585" s="248">
        <v>50</v>
      </c>
      <c r="I585" s="228">
        <v>93.5</v>
      </c>
      <c r="J585" s="228">
        <f t="shared" si="8"/>
        <v>4675</v>
      </c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</row>
    <row r="586" spans="2:36">
      <c r="B586" s="253">
        <v>44833</v>
      </c>
      <c r="C586" s="248" t="s">
        <v>370</v>
      </c>
      <c r="D586" s="248" t="s">
        <v>1353</v>
      </c>
      <c r="E586" s="248" t="s">
        <v>1354</v>
      </c>
      <c r="F586" s="248" t="s">
        <v>264</v>
      </c>
      <c r="G586" s="248" t="s">
        <v>1373</v>
      </c>
      <c r="H586" s="248">
        <v>44</v>
      </c>
      <c r="I586" s="228">
        <v>95.92</v>
      </c>
      <c r="J586" s="228">
        <f t="shared" si="8"/>
        <v>4220.4800000000005</v>
      </c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</row>
    <row r="587" spans="2:36">
      <c r="B587" s="253">
        <v>44833</v>
      </c>
      <c r="C587" s="248" t="s">
        <v>372</v>
      </c>
      <c r="D587" s="248" t="s">
        <v>1368</v>
      </c>
      <c r="E587" s="248" t="s">
        <v>1369</v>
      </c>
      <c r="F587" s="248" t="s">
        <v>1364</v>
      </c>
      <c r="G587" s="248" t="s">
        <v>1374</v>
      </c>
      <c r="H587" s="248">
        <v>30</v>
      </c>
      <c r="I587" s="228">
        <v>56.1</v>
      </c>
      <c r="J587" s="228">
        <f t="shared" si="8"/>
        <v>1683</v>
      </c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</row>
    <row r="588" spans="2:36">
      <c r="B588" s="253">
        <v>44833</v>
      </c>
      <c r="C588" s="248" t="s">
        <v>370</v>
      </c>
      <c r="D588" s="248" t="s">
        <v>1353</v>
      </c>
      <c r="E588" s="248" t="s">
        <v>1357</v>
      </c>
      <c r="F588" s="248" t="s">
        <v>1364</v>
      </c>
      <c r="G588" s="248" t="s">
        <v>1365</v>
      </c>
      <c r="H588" s="248">
        <v>39</v>
      </c>
      <c r="I588" s="228">
        <v>69.03</v>
      </c>
      <c r="J588" s="228">
        <f t="shared" si="8"/>
        <v>2692.17</v>
      </c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</row>
    <row r="589" spans="2:36">
      <c r="B589" s="253">
        <v>44833</v>
      </c>
      <c r="C589" s="248" t="s">
        <v>372</v>
      </c>
      <c r="D589" s="248" t="s">
        <v>1366</v>
      </c>
      <c r="E589" s="248" t="s">
        <v>1367</v>
      </c>
      <c r="F589" s="248" t="s">
        <v>1364</v>
      </c>
      <c r="G589" s="248" t="s">
        <v>1365</v>
      </c>
      <c r="H589" s="248">
        <v>66</v>
      </c>
      <c r="I589" s="228">
        <v>116.82</v>
      </c>
      <c r="J589" s="228">
        <f t="shared" si="8"/>
        <v>7710.12</v>
      </c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</row>
    <row r="590" spans="2:36">
      <c r="B590" s="253">
        <v>44833</v>
      </c>
      <c r="C590" s="248" t="s">
        <v>372</v>
      </c>
      <c r="D590" s="248" t="s">
        <v>1366</v>
      </c>
      <c r="E590" s="248" t="s">
        <v>1367</v>
      </c>
      <c r="F590" s="248" t="s">
        <v>1364</v>
      </c>
      <c r="G590" s="248" t="s">
        <v>1374</v>
      </c>
      <c r="H590" s="248">
        <v>36</v>
      </c>
      <c r="I590" s="228">
        <v>67.319999999999993</v>
      </c>
      <c r="J590" s="228">
        <f t="shared" si="8"/>
        <v>2423.5199999999995</v>
      </c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</row>
    <row r="591" spans="2:36">
      <c r="B591" s="253">
        <v>44835</v>
      </c>
      <c r="C591" s="248" t="s">
        <v>370</v>
      </c>
      <c r="D591" s="248" t="s">
        <v>1359</v>
      </c>
      <c r="E591" s="248" t="s">
        <v>1360</v>
      </c>
      <c r="F591" s="248" t="s">
        <v>1370</v>
      </c>
      <c r="G591" s="248" t="s">
        <v>1371</v>
      </c>
      <c r="H591" s="248">
        <v>24</v>
      </c>
      <c r="I591" s="228">
        <v>83.76</v>
      </c>
      <c r="J591" s="228">
        <f t="shared" ref="J591:J607" si="9">H591*I591</f>
        <v>2010.2400000000002</v>
      </c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</row>
    <row r="592" spans="2:36">
      <c r="B592" s="253">
        <v>44835</v>
      </c>
      <c r="C592" s="248" t="s">
        <v>370</v>
      </c>
      <c r="D592" s="248" t="s">
        <v>1359</v>
      </c>
      <c r="E592" s="248" t="s">
        <v>1360</v>
      </c>
      <c r="F592" s="248" t="s">
        <v>264</v>
      </c>
      <c r="G592" s="248" t="s">
        <v>1373</v>
      </c>
      <c r="H592" s="248">
        <v>33</v>
      </c>
      <c r="I592" s="228">
        <v>71.94</v>
      </c>
      <c r="J592" s="228">
        <f t="shared" si="9"/>
        <v>2374.02</v>
      </c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</row>
    <row r="593" spans="2:36">
      <c r="B593" s="253">
        <v>44835</v>
      </c>
      <c r="C593" s="248" t="s">
        <v>372</v>
      </c>
      <c r="D593" s="248" t="s">
        <v>1368</v>
      </c>
      <c r="E593" s="248" t="s">
        <v>1369</v>
      </c>
      <c r="F593" s="248" t="s">
        <v>1364</v>
      </c>
      <c r="G593" s="248" t="s">
        <v>1365</v>
      </c>
      <c r="H593" s="248">
        <v>49</v>
      </c>
      <c r="I593" s="228">
        <v>86.73</v>
      </c>
      <c r="J593" s="228">
        <f t="shared" si="9"/>
        <v>4249.7700000000004</v>
      </c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</row>
    <row r="594" spans="2:36">
      <c r="B594" s="253">
        <v>44835</v>
      </c>
      <c r="C594" s="248" t="s">
        <v>370</v>
      </c>
      <c r="D594" s="248" t="s">
        <v>1362</v>
      </c>
      <c r="E594" s="248" t="s">
        <v>1363</v>
      </c>
      <c r="F594" s="248" t="s">
        <v>1370</v>
      </c>
      <c r="G594" s="248" t="s">
        <v>1371</v>
      </c>
      <c r="H594" s="248">
        <v>22</v>
      </c>
      <c r="I594" s="228">
        <v>61.42</v>
      </c>
      <c r="J594" s="228">
        <f t="shared" si="9"/>
        <v>1351.24</v>
      </c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</row>
    <row r="595" spans="2:36">
      <c r="B595" s="253">
        <v>44835</v>
      </c>
      <c r="C595" s="248" t="s">
        <v>370</v>
      </c>
      <c r="D595" s="248" t="s">
        <v>1353</v>
      </c>
      <c r="E595" s="248" t="s">
        <v>1354</v>
      </c>
      <c r="F595" s="248" t="s">
        <v>264</v>
      </c>
      <c r="G595" s="248" t="s">
        <v>1358</v>
      </c>
      <c r="H595" s="248">
        <v>40</v>
      </c>
      <c r="I595" s="228">
        <v>74.8</v>
      </c>
      <c r="J595" s="228">
        <f t="shared" si="9"/>
        <v>2992</v>
      </c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</row>
    <row r="596" spans="2:36">
      <c r="B596" s="253">
        <v>44870</v>
      </c>
      <c r="C596" s="248" t="s">
        <v>372</v>
      </c>
      <c r="D596" s="248" t="s">
        <v>1368</v>
      </c>
      <c r="E596" s="248" t="s">
        <v>1369</v>
      </c>
      <c r="F596" s="248" t="s">
        <v>1364</v>
      </c>
      <c r="G596" s="248" t="s">
        <v>1365</v>
      </c>
      <c r="H596" s="248">
        <v>51</v>
      </c>
      <c r="I596" s="228">
        <v>90.27</v>
      </c>
      <c r="J596" s="228">
        <f t="shared" si="9"/>
        <v>4603.7699999999995</v>
      </c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</row>
    <row r="597" spans="2:36">
      <c r="B597" s="253">
        <v>44870</v>
      </c>
      <c r="C597" s="248" t="s">
        <v>370</v>
      </c>
      <c r="D597" s="248" t="s">
        <v>1359</v>
      </c>
      <c r="E597" s="248" t="s">
        <v>1360</v>
      </c>
      <c r="F597" s="248" t="s">
        <v>1364</v>
      </c>
      <c r="G597" s="248" t="s">
        <v>1365</v>
      </c>
      <c r="H597" s="248">
        <v>25</v>
      </c>
      <c r="I597" s="228">
        <v>44.25</v>
      </c>
      <c r="J597" s="228">
        <f t="shared" si="9"/>
        <v>1106.25</v>
      </c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</row>
    <row r="598" spans="2:36">
      <c r="B598" s="253">
        <v>44870</v>
      </c>
      <c r="C598" s="248" t="s">
        <v>370</v>
      </c>
      <c r="D598" s="248" t="s">
        <v>1353</v>
      </c>
      <c r="E598" s="248" t="s">
        <v>1357</v>
      </c>
      <c r="F598" s="248" t="s">
        <v>1355</v>
      </c>
      <c r="G598" s="248" t="s">
        <v>1356</v>
      </c>
      <c r="H598" s="248">
        <v>21</v>
      </c>
      <c r="I598" s="228">
        <v>35.28</v>
      </c>
      <c r="J598" s="228">
        <f t="shared" si="9"/>
        <v>740.88</v>
      </c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</row>
    <row r="599" spans="2:36">
      <c r="B599" s="253">
        <v>44870</v>
      </c>
      <c r="C599" s="248" t="s">
        <v>370</v>
      </c>
      <c r="D599" s="248" t="s">
        <v>1353</v>
      </c>
      <c r="E599" s="248" t="s">
        <v>1357</v>
      </c>
      <c r="F599" s="248" t="s">
        <v>1364</v>
      </c>
      <c r="G599" s="248" t="s">
        <v>1374</v>
      </c>
      <c r="H599" s="248">
        <v>24</v>
      </c>
      <c r="I599" s="228">
        <v>44.88</v>
      </c>
      <c r="J599" s="228">
        <f t="shared" si="9"/>
        <v>1077.1200000000001</v>
      </c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</row>
    <row r="600" spans="2:36">
      <c r="B600" s="253">
        <v>44870</v>
      </c>
      <c r="C600" s="248" t="s">
        <v>370</v>
      </c>
      <c r="D600" s="248" t="s">
        <v>1353</v>
      </c>
      <c r="E600" s="248" t="s">
        <v>1357</v>
      </c>
      <c r="F600" s="248" t="s">
        <v>1364</v>
      </c>
      <c r="G600" s="248" t="s">
        <v>1374</v>
      </c>
      <c r="H600" s="248">
        <v>26</v>
      </c>
      <c r="I600" s="228">
        <v>48.62</v>
      </c>
      <c r="J600" s="228">
        <f t="shared" si="9"/>
        <v>1264.1199999999999</v>
      </c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</row>
    <row r="601" spans="2:36">
      <c r="B601" s="253">
        <v>44870</v>
      </c>
      <c r="C601" s="248" t="s">
        <v>372</v>
      </c>
      <c r="D601" s="248" t="s">
        <v>1368</v>
      </c>
      <c r="E601" s="248" t="s">
        <v>1369</v>
      </c>
      <c r="F601" s="248" t="s">
        <v>1370</v>
      </c>
      <c r="G601" s="248" t="s">
        <v>1371</v>
      </c>
      <c r="H601" s="248">
        <v>21</v>
      </c>
      <c r="I601" s="228">
        <v>73.290000000000006</v>
      </c>
      <c r="J601" s="228">
        <f t="shared" si="9"/>
        <v>1539.0900000000001</v>
      </c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</row>
    <row r="602" spans="2:36">
      <c r="B602" s="253">
        <v>44903</v>
      </c>
      <c r="C602" s="248" t="s">
        <v>370</v>
      </c>
      <c r="D602" s="248" t="s">
        <v>1362</v>
      </c>
      <c r="E602" s="248" t="s">
        <v>1363</v>
      </c>
      <c r="F602" s="248" t="s">
        <v>1355</v>
      </c>
      <c r="G602" s="248" t="s">
        <v>1356</v>
      </c>
      <c r="H602" s="248">
        <v>27</v>
      </c>
      <c r="I602" s="228">
        <v>45.36</v>
      </c>
      <c r="J602" s="228">
        <f t="shared" si="9"/>
        <v>1224.72</v>
      </c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</row>
    <row r="603" spans="2:36">
      <c r="B603" s="253">
        <v>44903</v>
      </c>
      <c r="C603" s="248" t="s">
        <v>370</v>
      </c>
      <c r="D603" s="248" t="s">
        <v>1353</v>
      </c>
      <c r="E603" s="248" t="s">
        <v>1354</v>
      </c>
      <c r="F603" s="248" t="s">
        <v>264</v>
      </c>
      <c r="G603" s="248" t="s">
        <v>1361</v>
      </c>
      <c r="H603" s="248">
        <v>32</v>
      </c>
      <c r="I603" s="228">
        <v>90.88</v>
      </c>
      <c r="J603" s="228">
        <f t="shared" si="9"/>
        <v>2908.16</v>
      </c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</row>
    <row r="604" spans="2:36">
      <c r="B604" s="253">
        <v>44903</v>
      </c>
      <c r="C604" s="248" t="s">
        <v>370</v>
      </c>
      <c r="D604" s="248" t="s">
        <v>1359</v>
      </c>
      <c r="E604" s="248" t="s">
        <v>1360</v>
      </c>
      <c r="F604" s="248" t="s">
        <v>1355</v>
      </c>
      <c r="G604" s="248" t="s">
        <v>1356</v>
      </c>
      <c r="H604" s="248">
        <v>85</v>
      </c>
      <c r="I604" s="228">
        <v>142.80000000000001</v>
      </c>
      <c r="J604" s="228">
        <f t="shared" si="9"/>
        <v>12138.000000000002</v>
      </c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</row>
    <row r="605" spans="2:36">
      <c r="B605" s="253">
        <v>44903</v>
      </c>
      <c r="C605" s="248" t="s">
        <v>372</v>
      </c>
      <c r="D605" s="248" t="s">
        <v>1368</v>
      </c>
      <c r="E605" s="248" t="s">
        <v>1369</v>
      </c>
      <c r="F605" s="248" t="s">
        <v>264</v>
      </c>
      <c r="G605" s="248" t="s">
        <v>1358</v>
      </c>
      <c r="H605" s="248">
        <v>38</v>
      </c>
      <c r="I605" s="228">
        <v>71.06</v>
      </c>
      <c r="J605" s="228">
        <f t="shared" si="9"/>
        <v>2700.28</v>
      </c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</row>
    <row r="606" spans="2:36">
      <c r="B606" s="253">
        <v>44903</v>
      </c>
      <c r="C606" s="248" t="s">
        <v>370</v>
      </c>
      <c r="D606" s="248" t="s">
        <v>1353</v>
      </c>
      <c r="E606" s="248" t="s">
        <v>1354</v>
      </c>
      <c r="F606" s="248" t="s">
        <v>1364</v>
      </c>
      <c r="G606" s="248" t="s">
        <v>1365</v>
      </c>
      <c r="H606" s="248">
        <v>100</v>
      </c>
      <c r="I606" s="228">
        <v>177</v>
      </c>
      <c r="J606" s="228">
        <f t="shared" si="9"/>
        <v>17700</v>
      </c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</row>
    <row r="607" spans="2:36">
      <c r="B607" s="253">
        <v>44903</v>
      </c>
      <c r="C607" s="248" t="s">
        <v>370</v>
      </c>
      <c r="D607" s="248" t="s">
        <v>1353</v>
      </c>
      <c r="E607" s="248" t="s">
        <v>1357</v>
      </c>
      <c r="F607" s="248" t="s">
        <v>264</v>
      </c>
      <c r="G607" s="248" t="s">
        <v>1358</v>
      </c>
      <c r="H607" s="248">
        <v>24</v>
      </c>
      <c r="I607" s="228">
        <v>44.88</v>
      </c>
      <c r="J607" s="228">
        <f t="shared" si="9"/>
        <v>1077.1200000000001</v>
      </c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</row>
    <row r="608" spans="2:36">
      <c r="B608" s="49"/>
      <c r="C608" s="248"/>
      <c r="D608" s="248"/>
      <c r="E608" s="248"/>
      <c r="F608" s="248"/>
      <c r="G608" s="248"/>
      <c r="H608" s="248"/>
      <c r="I608" s="248"/>
      <c r="J608" s="248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</row>
    <row r="609" spans="2:36">
      <c r="B609" s="49"/>
      <c r="C609" s="248"/>
      <c r="D609" s="248"/>
      <c r="E609" s="248"/>
      <c r="F609" s="248"/>
      <c r="G609" s="248"/>
      <c r="H609" s="248"/>
      <c r="I609" s="248"/>
      <c r="J609" s="248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</row>
    <row r="610" spans="2:36">
      <c r="B610" s="49"/>
      <c r="C610" s="248"/>
      <c r="D610" s="248"/>
      <c r="E610" s="248"/>
      <c r="F610" s="248"/>
      <c r="G610" s="248"/>
      <c r="H610" s="248"/>
      <c r="I610" s="248"/>
      <c r="J610" s="248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</row>
    <row r="611" spans="2:36">
      <c r="B611" s="49"/>
      <c r="C611" s="248"/>
      <c r="D611" s="248"/>
      <c r="E611" s="248"/>
      <c r="F611" s="248"/>
      <c r="G611" s="248"/>
      <c r="H611" s="248"/>
      <c r="I611" s="248"/>
      <c r="J611" s="248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</row>
    <row r="612" spans="2:36">
      <c r="B612" s="49"/>
      <c r="C612" s="248"/>
      <c r="D612" s="248"/>
      <c r="E612" s="248"/>
      <c r="F612" s="248"/>
      <c r="G612" s="248"/>
      <c r="H612" s="248"/>
      <c r="I612" s="248"/>
      <c r="J612" s="248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</row>
    <row r="613" spans="2:36">
      <c r="B613" s="49"/>
      <c r="C613" s="248"/>
      <c r="D613" s="248"/>
      <c r="E613" s="248"/>
      <c r="F613" s="248"/>
      <c r="G613" s="248"/>
      <c r="H613" s="248"/>
      <c r="I613" s="248"/>
      <c r="J613" s="248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</row>
    <row r="614" spans="2:36">
      <c r="B614" s="49"/>
      <c r="C614" s="248"/>
      <c r="D614" s="248"/>
      <c r="E614" s="248"/>
      <c r="F614" s="248"/>
      <c r="G614" s="248"/>
      <c r="H614" s="248"/>
      <c r="I614" s="248"/>
      <c r="J614" s="248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</row>
    <row r="615" spans="2:36">
      <c r="B615" s="49"/>
      <c r="C615" s="248"/>
      <c r="D615" s="248"/>
      <c r="E615" s="248"/>
      <c r="F615" s="248"/>
      <c r="G615" s="248"/>
      <c r="H615" s="248"/>
      <c r="I615" s="248"/>
      <c r="J615" s="248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</row>
    <row r="616" spans="2:36">
      <c r="B616" s="49"/>
      <c r="C616" s="248"/>
      <c r="D616" s="248"/>
      <c r="E616" s="248"/>
      <c r="F616" s="248"/>
      <c r="G616" s="248"/>
      <c r="H616" s="248"/>
      <c r="I616" s="248"/>
      <c r="J616" s="248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</row>
    <row r="617" spans="2:36">
      <c r="B617" s="49"/>
      <c r="C617" s="248"/>
      <c r="D617" s="248"/>
      <c r="E617" s="248"/>
      <c r="F617" s="248"/>
      <c r="G617" s="248"/>
      <c r="H617" s="248"/>
      <c r="I617" s="248"/>
      <c r="J617" s="248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</row>
    <row r="618" spans="2:36">
      <c r="B618" s="49"/>
      <c r="C618" s="248"/>
      <c r="D618" s="248"/>
      <c r="E618" s="248"/>
      <c r="F618" s="248"/>
      <c r="G618" s="248"/>
      <c r="H618" s="248"/>
      <c r="I618" s="248"/>
      <c r="J618" s="248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</row>
    <row r="619" spans="2:36">
      <c r="B619" s="49"/>
      <c r="C619" s="248"/>
      <c r="D619" s="248"/>
      <c r="E619" s="248"/>
      <c r="F619" s="248"/>
      <c r="G619" s="248"/>
      <c r="H619" s="248"/>
      <c r="I619" s="248"/>
      <c r="J619" s="248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</row>
    <row r="620" spans="2:36">
      <c r="B620" s="49"/>
      <c r="C620" s="248"/>
      <c r="D620" s="248"/>
      <c r="E620" s="248"/>
      <c r="F620" s="248"/>
      <c r="G620" s="248"/>
      <c r="H620" s="248"/>
      <c r="I620" s="248"/>
      <c r="J620" s="248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</row>
    <row r="621" spans="2:36">
      <c r="B621" s="49"/>
      <c r="C621" s="248"/>
      <c r="D621" s="248"/>
      <c r="E621" s="248"/>
      <c r="F621" s="248"/>
      <c r="G621" s="248"/>
      <c r="H621" s="248"/>
      <c r="I621" s="248"/>
      <c r="J621" s="248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</row>
    <row r="622" spans="2:36">
      <c r="B622" s="49"/>
      <c r="C622" s="248"/>
      <c r="D622" s="248"/>
      <c r="E622" s="248"/>
      <c r="F622" s="248"/>
      <c r="G622" s="248"/>
      <c r="H622" s="248"/>
      <c r="I622" s="248"/>
      <c r="J622" s="248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</row>
    <row r="623" spans="2:36">
      <c r="B623" s="49"/>
      <c r="C623" s="248"/>
      <c r="D623" s="248"/>
      <c r="E623" s="248"/>
      <c r="F623" s="248"/>
      <c r="G623" s="248"/>
      <c r="H623" s="248"/>
      <c r="I623" s="248"/>
      <c r="J623" s="248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</row>
    <row r="624" spans="2:36">
      <c r="B624" s="49"/>
      <c r="C624" s="248"/>
      <c r="D624" s="248"/>
      <c r="E624" s="248"/>
      <c r="F624" s="248"/>
      <c r="G624" s="248"/>
      <c r="H624" s="248"/>
      <c r="I624" s="248"/>
      <c r="J624" s="248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</row>
    <row r="625" spans="2:36">
      <c r="B625" s="49"/>
      <c r="C625" s="248"/>
      <c r="D625" s="248"/>
      <c r="E625" s="248"/>
      <c r="F625" s="248"/>
      <c r="G625" s="248"/>
      <c r="H625" s="248"/>
      <c r="I625" s="248"/>
      <c r="J625" s="248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</row>
    <row r="626" spans="2:36">
      <c r="B626" s="49"/>
      <c r="C626" s="248"/>
      <c r="D626" s="248"/>
      <c r="E626" s="248"/>
      <c r="F626" s="248"/>
      <c r="G626" s="248"/>
      <c r="H626" s="248"/>
      <c r="I626" s="248"/>
      <c r="J626" s="248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</row>
    <row r="627" spans="2:36">
      <c r="B627" s="49"/>
      <c r="C627" s="248"/>
      <c r="D627" s="248"/>
      <c r="E627" s="248"/>
      <c r="F627" s="248"/>
      <c r="G627" s="248"/>
      <c r="H627" s="248"/>
      <c r="I627" s="248"/>
      <c r="J627" s="248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</row>
    <row r="628" spans="2:36">
      <c r="B628" s="49"/>
      <c r="C628" s="248"/>
      <c r="D628" s="248"/>
      <c r="E628" s="248"/>
      <c r="F628" s="248"/>
      <c r="G628" s="248"/>
      <c r="H628" s="248"/>
      <c r="I628" s="248"/>
      <c r="J628" s="248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</row>
    <row r="629" spans="2:36">
      <c r="B629" s="49"/>
      <c r="C629" s="248"/>
      <c r="D629" s="248"/>
      <c r="E629" s="248"/>
      <c r="F629" s="248"/>
      <c r="G629" s="248"/>
      <c r="H629" s="248"/>
      <c r="I629" s="248"/>
      <c r="J629" s="248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</row>
    <row r="630" spans="2:36">
      <c r="B630" s="49"/>
      <c r="C630" s="248"/>
      <c r="D630" s="248"/>
      <c r="E630" s="248"/>
      <c r="F630" s="248"/>
      <c r="G630" s="248"/>
      <c r="H630" s="248"/>
      <c r="I630" s="248"/>
      <c r="J630" s="248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</row>
    <row r="631" spans="2:36">
      <c r="B631" s="49"/>
      <c r="C631" s="248"/>
      <c r="D631" s="248"/>
      <c r="E631" s="248"/>
      <c r="F631" s="248"/>
      <c r="G631" s="248"/>
      <c r="H631" s="248"/>
      <c r="I631" s="248"/>
      <c r="J631" s="248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</row>
    <row r="632" spans="2:36">
      <c r="B632" s="49"/>
      <c r="C632" s="248"/>
      <c r="D632" s="248"/>
      <c r="E632" s="248"/>
      <c r="F632" s="248"/>
      <c r="G632" s="248"/>
      <c r="H632" s="248"/>
      <c r="I632" s="248"/>
      <c r="J632" s="248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</row>
    <row r="633" spans="2:36">
      <c r="B633" s="49"/>
      <c r="C633" s="248"/>
      <c r="D633" s="248"/>
      <c r="E633" s="248"/>
      <c r="F633" s="248"/>
      <c r="G633" s="248"/>
      <c r="H633" s="248"/>
      <c r="I633" s="248"/>
      <c r="J633" s="248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</row>
    <row r="634" spans="2:36">
      <c r="B634" s="49"/>
      <c r="C634" s="248"/>
      <c r="D634" s="248"/>
      <c r="E634" s="248"/>
      <c r="F634" s="248"/>
      <c r="G634" s="248"/>
      <c r="H634" s="248"/>
      <c r="I634" s="248"/>
      <c r="J634" s="248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</row>
    <row r="635" spans="2:36">
      <c r="B635" s="49"/>
      <c r="C635" s="248"/>
      <c r="D635" s="248"/>
      <c r="E635" s="248"/>
      <c r="F635" s="248"/>
      <c r="G635" s="248"/>
      <c r="H635" s="248"/>
      <c r="I635" s="248"/>
      <c r="J635" s="248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</row>
    <row r="636" spans="2:36">
      <c r="B636" s="49"/>
      <c r="C636" s="248"/>
      <c r="D636" s="248"/>
      <c r="E636" s="248"/>
      <c r="F636" s="248"/>
      <c r="G636" s="248"/>
      <c r="H636" s="248"/>
      <c r="I636" s="248"/>
      <c r="J636" s="248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</row>
    <row r="637" spans="2:36">
      <c r="B637" s="49"/>
      <c r="C637" s="248"/>
      <c r="D637" s="248"/>
      <c r="E637" s="248"/>
      <c r="F637" s="248"/>
      <c r="G637" s="248"/>
      <c r="H637" s="248"/>
      <c r="I637" s="248"/>
      <c r="J637" s="248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</row>
    <row r="638" spans="2:36">
      <c r="B638" s="49"/>
      <c r="C638" s="248"/>
      <c r="D638" s="248"/>
      <c r="E638" s="248"/>
      <c r="F638" s="248"/>
      <c r="G638" s="248"/>
      <c r="H638" s="248"/>
      <c r="I638" s="248"/>
      <c r="J638" s="248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</row>
    <row r="639" spans="2:36">
      <c r="B639" s="49"/>
      <c r="C639" s="248"/>
      <c r="D639" s="248"/>
      <c r="E639" s="248"/>
      <c r="F639" s="248"/>
      <c r="G639" s="248"/>
      <c r="H639" s="248"/>
      <c r="I639" s="248"/>
      <c r="J639" s="248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</row>
    <row r="640" spans="2:36">
      <c r="B640" s="49"/>
      <c r="C640" s="248"/>
      <c r="D640" s="248"/>
      <c r="E640" s="248"/>
      <c r="F640" s="248"/>
      <c r="G640" s="248"/>
      <c r="H640" s="248"/>
      <c r="I640" s="248"/>
      <c r="J640" s="248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</row>
    <row r="641" spans="2:36">
      <c r="B641" s="49"/>
      <c r="C641" s="248"/>
      <c r="D641" s="248"/>
      <c r="E641" s="248"/>
      <c r="F641" s="248"/>
      <c r="G641" s="248"/>
      <c r="H641" s="248"/>
      <c r="I641" s="248"/>
      <c r="J641" s="248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</row>
    <row r="642" spans="2:36">
      <c r="B642" s="49"/>
      <c r="C642" s="248"/>
      <c r="D642" s="248"/>
      <c r="E642" s="248"/>
      <c r="F642" s="248"/>
      <c r="G642" s="248"/>
      <c r="H642" s="248"/>
      <c r="I642" s="248"/>
      <c r="J642" s="248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</row>
    <row r="643" spans="2:36">
      <c r="B643" s="49"/>
      <c r="C643" s="248"/>
      <c r="D643" s="248"/>
      <c r="E643" s="248"/>
      <c r="F643" s="248"/>
      <c r="G643" s="248"/>
      <c r="H643" s="248"/>
      <c r="I643" s="248"/>
      <c r="J643" s="248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</row>
    <row r="644" spans="2:36">
      <c r="B644" s="49"/>
      <c r="C644" s="248"/>
      <c r="D644" s="248"/>
      <c r="E644" s="248"/>
      <c r="F644" s="248"/>
      <c r="G644" s="248"/>
      <c r="H644" s="248"/>
      <c r="I644" s="248"/>
      <c r="J644" s="248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</row>
    <row r="645" spans="2:36">
      <c r="B645" s="49"/>
      <c r="C645" s="248"/>
      <c r="D645" s="248"/>
      <c r="E645" s="248"/>
      <c r="F645" s="248"/>
      <c r="G645" s="248"/>
      <c r="H645" s="248"/>
      <c r="I645" s="248"/>
      <c r="J645" s="248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</row>
    <row r="646" spans="2:36">
      <c r="B646" s="49"/>
      <c r="C646" s="248"/>
      <c r="D646" s="248"/>
      <c r="E646" s="248"/>
      <c r="F646" s="248"/>
      <c r="G646" s="248"/>
      <c r="H646" s="248"/>
      <c r="I646" s="248"/>
      <c r="J646" s="248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</row>
    <row r="647" spans="2:36">
      <c r="B647" s="49"/>
      <c r="C647" s="248"/>
      <c r="D647" s="248"/>
      <c r="E647" s="248"/>
      <c r="F647" s="248"/>
      <c r="G647" s="248"/>
      <c r="H647" s="248"/>
      <c r="I647" s="248"/>
      <c r="J647" s="248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</row>
    <row r="648" spans="2:36">
      <c r="B648" s="49"/>
      <c r="C648" s="248"/>
      <c r="D648" s="248"/>
      <c r="E648" s="248"/>
      <c r="F648" s="248"/>
      <c r="G648" s="248"/>
      <c r="H648" s="248"/>
      <c r="I648" s="248"/>
      <c r="J648" s="248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</row>
    <row r="649" spans="2:36">
      <c r="B649" s="49"/>
      <c r="C649" s="248"/>
      <c r="D649" s="248"/>
      <c r="E649" s="248"/>
      <c r="F649" s="248"/>
      <c r="G649" s="248"/>
      <c r="H649" s="248"/>
      <c r="I649" s="248"/>
      <c r="J649" s="248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</row>
    <row r="650" spans="2:36">
      <c r="B650" s="49"/>
      <c r="C650" s="248"/>
      <c r="D650" s="248"/>
      <c r="E650" s="248"/>
      <c r="F650" s="248"/>
      <c r="G650" s="248"/>
      <c r="H650" s="248"/>
      <c r="I650" s="248"/>
      <c r="J650" s="248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</row>
    <row r="651" spans="2:36">
      <c r="B651" s="49"/>
      <c r="C651" s="248"/>
      <c r="D651" s="248"/>
      <c r="E651" s="248"/>
      <c r="F651" s="248"/>
      <c r="G651" s="248"/>
      <c r="H651" s="248"/>
      <c r="I651" s="248"/>
      <c r="J651" s="248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</row>
    <row r="652" spans="2:36">
      <c r="B652" s="49"/>
      <c r="C652" s="248"/>
      <c r="D652" s="248"/>
      <c r="E652" s="248"/>
      <c r="F652" s="248"/>
      <c r="G652" s="248"/>
      <c r="H652" s="248"/>
      <c r="I652" s="248"/>
      <c r="J652" s="248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</row>
    <row r="653" spans="2:36">
      <c r="B653" s="49"/>
      <c r="C653" s="248"/>
      <c r="D653" s="248"/>
      <c r="E653" s="248"/>
      <c r="F653" s="248"/>
      <c r="G653" s="248"/>
      <c r="H653" s="248"/>
      <c r="I653" s="248"/>
      <c r="J653" s="248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</row>
    <row r="654" spans="2:36">
      <c r="B654" s="49"/>
      <c r="C654" s="248"/>
      <c r="D654" s="248"/>
      <c r="E654" s="248"/>
      <c r="F654" s="248"/>
      <c r="G654" s="248"/>
      <c r="H654" s="248"/>
      <c r="I654" s="248"/>
      <c r="J654" s="248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</row>
    <row r="655" spans="2:36">
      <c r="B655" s="49"/>
      <c r="C655" s="248"/>
      <c r="D655" s="248"/>
      <c r="E655" s="248"/>
      <c r="F655" s="248"/>
      <c r="G655" s="248"/>
      <c r="H655" s="248"/>
      <c r="I655" s="248"/>
      <c r="J655" s="248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</row>
    <row r="656" spans="2:36">
      <c r="B656" s="49"/>
      <c r="C656" s="248"/>
      <c r="D656" s="248"/>
      <c r="E656" s="248"/>
      <c r="F656" s="248"/>
      <c r="G656" s="248"/>
      <c r="H656" s="248"/>
      <c r="I656" s="248"/>
      <c r="J656" s="248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</row>
    <row r="657" spans="2:36">
      <c r="B657" s="49"/>
      <c r="C657" s="248"/>
      <c r="D657" s="248"/>
      <c r="E657" s="248"/>
      <c r="F657" s="248"/>
      <c r="G657" s="248"/>
      <c r="H657" s="248"/>
      <c r="I657" s="248"/>
      <c r="J657" s="248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</row>
    <row r="658" spans="2:36">
      <c r="B658" s="49"/>
      <c r="C658" s="248"/>
      <c r="D658" s="248"/>
      <c r="E658" s="248"/>
      <c r="F658" s="248"/>
      <c r="G658" s="248"/>
      <c r="H658" s="248"/>
      <c r="I658" s="248"/>
      <c r="J658" s="248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</row>
    <row r="659" spans="2:36">
      <c r="B659" s="49"/>
      <c r="C659" s="248"/>
      <c r="D659" s="248"/>
      <c r="E659" s="248"/>
      <c r="F659" s="248"/>
      <c r="G659" s="248"/>
      <c r="H659" s="248"/>
      <c r="I659" s="248"/>
      <c r="J659" s="248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</row>
    <row r="660" spans="2:36">
      <c r="B660" s="49"/>
      <c r="C660" s="248"/>
      <c r="D660" s="248"/>
      <c r="E660" s="248"/>
      <c r="F660" s="248"/>
      <c r="G660" s="248"/>
      <c r="H660" s="248"/>
      <c r="I660" s="248"/>
      <c r="J660" s="248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</row>
    <row r="661" spans="2:36">
      <c r="B661" s="49"/>
      <c r="C661" s="248"/>
      <c r="D661" s="248"/>
      <c r="E661" s="248"/>
      <c r="F661" s="248"/>
      <c r="G661" s="248"/>
      <c r="H661" s="248"/>
      <c r="I661" s="248"/>
      <c r="J661" s="248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</row>
    <row r="662" spans="2:36">
      <c r="B662" s="49"/>
      <c r="C662" s="248"/>
      <c r="D662" s="248"/>
      <c r="E662" s="248"/>
      <c r="F662" s="248"/>
      <c r="G662" s="248"/>
      <c r="H662" s="248"/>
      <c r="I662" s="248"/>
      <c r="J662" s="248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</row>
    <row r="663" spans="2:36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</row>
    <row r="664" spans="2:36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</row>
    <row r="665" spans="2:36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</row>
    <row r="666" spans="2:36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</row>
    <row r="667" spans="2:36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</row>
    <row r="668" spans="2:36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</row>
    <row r="669" spans="2:36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</row>
    <row r="670" spans="2:36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</row>
    <row r="671" spans="2:36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</row>
    <row r="672" spans="2:36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</row>
    <row r="673" spans="2:36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</row>
    <row r="674" spans="2:36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</row>
    <row r="675" spans="2:36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</row>
    <row r="676" spans="2:36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</row>
    <row r="677" spans="2:36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</row>
    <row r="678" spans="2:36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</row>
    <row r="679" spans="2:36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</row>
    <row r="680" spans="2:36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</row>
    <row r="681" spans="2:36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</row>
    <row r="682" spans="2:36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</row>
    <row r="683" spans="2:36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</row>
    <row r="684" spans="2:36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</row>
    <row r="685" spans="2:36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</row>
    <row r="686" spans="2:36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</row>
    <row r="687" spans="2:36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</row>
    <row r="688" spans="2:36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</row>
    <row r="689" spans="2:36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</row>
    <row r="690" spans="2:36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</row>
    <row r="691" spans="2:36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</row>
    <row r="692" spans="2:36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</row>
    <row r="693" spans="2:36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</row>
    <row r="694" spans="2:36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</row>
    <row r="695" spans="2:36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</row>
    <row r="696" spans="2:36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</row>
    <row r="697" spans="2:36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</row>
    <row r="698" spans="2:36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</row>
    <row r="699" spans="2:36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</row>
    <row r="700" spans="2:36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</row>
    <row r="701" spans="2:36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</row>
    <row r="702" spans="2:36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</row>
    <row r="703" spans="2:36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</row>
    <row r="704" spans="2:36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</row>
    <row r="705" spans="2:36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</row>
    <row r="706" spans="2:36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</row>
    <row r="707" spans="2:36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</row>
    <row r="708" spans="2:36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</row>
    <row r="709" spans="2:36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</row>
    <row r="710" spans="2:36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</row>
    <row r="711" spans="2:36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</row>
    <row r="712" spans="2:36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</row>
    <row r="713" spans="2:36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</row>
    <row r="714" spans="2:36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</row>
    <row r="715" spans="2:36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</row>
    <row r="716" spans="2:36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</row>
    <row r="717" spans="2:36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</row>
    <row r="718" spans="2:36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</row>
    <row r="719" spans="2:36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</row>
    <row r="720" spans="2:36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</row>
    <row r="721" spans="2:36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</row>
    <row r="722" spans="2:36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</row>
    <row r="723" spans="2:36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</row>
    <row r="724" spans="2:36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</row>
    <row r="725" spans="2:36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</row>
    <row r="726" spans="2:36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</row>
    <row r="727" spans="2:36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</row>
    <row r="728" spans="2:36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</row>
    <row r="729" spans="2:36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</row>
    <row r="730" spans="2:36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</row>
    <row r="731" spans="2:36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</row>
    <row r="732" spans="2:36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</row>
    <row r="733" spans="2:36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</row>
    <row r="734" spans="2:36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</row>
    <row r="735" spans="2:36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</row>
    <row r="736" spans="2:36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</row>
    <row r="737" spans="2:36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</row>
    <row r="738" spans="2:36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</row>
    <row r="739" spans="2:36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</row>
    <row r="740" spans="2:36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</row>
    <row r="741" spans="2:36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</row>
    <row r="742" spans="2:36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</row>
    <row r="743" spans="2:36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</row>
    <row r="744" spans="2:36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</row>
    <row r="745" spans="2:36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</row>
    <row r="746" spans="2:36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</row>
    <row r="747" spans="2:36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</row>
    <row r="748" spans="2:36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</row>
    <row r="749" spans="2:36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</row>
    <row r="750" spans="2:36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</row>
    <row r="751" spans="2:36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</row>
    <row r="752" spans="2:36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</row>
    <row r="753" spans="2:36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</row>
    <row r="754" spans="2:36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</row>
    <row r="755" spans="2:36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</row>
    <row r="756" spans="2:36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</row>
    <row r="757" spans="2:36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</row>
    <row r="758" spans="2:36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</row>
    <row r="759" spans="2:36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</row>
    <row r="760" spans="2:36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</row>
    <row r="761" spans="2:36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</row>
    <row r="762" spans="2:36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</row>
    <row r="763" spans="2:36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</row>
    <row r="764" spans="2:36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</row>
    <row r="765" spans="2:36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</row>
    <row r="766" spans="2:36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</row>
    <row r="767" spans="2:36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</row>
    <row r="768" spans="2:36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</row>
    <row r="769" spans="2:36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</row>
    <row r="770" spans="2:36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</row>
    <row r="771" spans="2:36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</row>
    <row r="772" spans="2:36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</row>
    <row r="773" spans="2:36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</row>
    <row r="774" spans="2:36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</row>
    <row r="775" spans="2:36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</row>
    <row r="776" spans="2:36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</row>
    <row r="777" spans="2:36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</row>
    <row r="778" spans="2:36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</row>
    <row r="779" spans="2:36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</row>
    <row r="780" spans="2:36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</row>
    <row r="781" spans="2:36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</row>
    <row r="782" spans="2:36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</row>
    <row r="783" spans="2:36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</row>
    <row r="784" spans="2:36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</row>
    <row r="785" spans="2:36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</row>
    <row r="786" spans="2:36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</row>
    <row r="787" spans="2:36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</row>
    <row r="788" spans="2:36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</row>
    <row r="789" spans="2:36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</row>
    <row r="790" spans="2:36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</row>
    <row r="791" spans="2:36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</row>
    <row r="792" spans="2:36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</row>
    <row r="793" spans="2:36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</row>
    <row r="794" spans="2:36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</row>
    <row r="795" spans="2:36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</row>
    <row r="796" spans="2:36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</row>
    <row r="797" spans="2:36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</row>
    <row r="798" spans="2:36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</row>
    <row r="799" spans="2:36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</row>
    <row r="800" spans="2:36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</row>
    <row r="801" spans="2:36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</row>
    <row r="802" spans="2:36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</row>
    <row r="803" spans="2:36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</row>
    <row r="804" spans="2:36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</row>
    <row r="805" spans="2:36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</row>
    <row r="806" spans="2:36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</row>
    <row r="807" spans="2:36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</row>
    <row r="808" spans="2:36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</row>
    <row r="809" spans="2:36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</row>
    <row r="810" spans="2:36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</row>
    <row r="811" spans="2:36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</row>
    <row r="812" spans="2:36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</row>
    <row r="813" spans="2:36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</row>
    <row r="814" spans="2:36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</row>
    <row r="815" spans="2:36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</row>
    <row r="816" spans="2:36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</row>
    <row r="817" spans="2:36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</row>
    <row r="818" spans="2:36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</row>
    <row r="819" spans="2:36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</row>
    <row r="820" spans="2:36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</row>
    <row r="821" spans="2:36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</row>
    <row r="822" spans="2:36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</row>
    <row r="823" spans="2:36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</row>
    <row r="824" spans="2:36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</row>
    <row r="825" spans="2:36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</row>
    <row r="826" spans="2:36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</row>
    <row r="827" spans="2:36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</row>
    <row r="828" spans="2:36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</row>
    <row r="829" spans="2:36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</row>
    <row r="830" spans="2:36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</row>
    <row r="831" spans="2:36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</row>
    <row r="832" spans="2:36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</row>
    <row r="833" spans="2:36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</row>
    <row r="834" spans="2:36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</row>
    <row r="835" spans="2:36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</row>
    <row r="836" spans="2:36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</row>
    <row r="837" spans="2:36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</row>
    <row r="838" spans="2:36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</row>
    <row r="839" spans="2:36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</row>
    <row r="840" spans="2:36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</row>
    <row r="841" spans="2:36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</row>
    <row r="842" spans="2:36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</row>
    <row r="843" spans="2:36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</row>
    <row r="844" spans="2:36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</row>
    <row r="845" spans="2:36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</row>
    <row r="846" spans="2:36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</row>
    <row r="847" spans="2:36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</row>
    <row r="848" spans="2:36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</row>
    <row r="849" spans="2:36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</row>
    <row r="850" spans="2:36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</row>
    <row r="851" spans="2:36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</row>
    <row r="852" spans="2:36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</row>
    <row r="853" spans="2:36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</row>
    <row r="854" spans="2:36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</row>
    <row r="855" spans="2:36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</row>
    <row r="856" spans="2:36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</row>
    <row r="857" spans="2:36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</row>
    <row r="858" spans="2:36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</row>
    <row r="859" spans="2:36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</row>
    <row r="860" spans="2:36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</row>
    <row r="861" spans="2:36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</row>
    <row r="862" spans="2:36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</row>
    <row r="863" spans="2:36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</row>
    <row r="864" spans="2:36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</row>
    <row r="865" spans="2:36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</row>
    <row r="866" spans="2:36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</row>
    <row r="867" spans="2:36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</row>
    <row r="868" spans="2:36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</row>
    <row r="869" spans="2:36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</row>
    <row r="870" spans="2:36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</row>
    <row r="871" spans="2:36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</row>
    <row r="872" spans="2:36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</row>
    <row r="873" spans="2:36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</row>
    <row r="874" spans="2:36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</row>
    <row r="875" spans="2:36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</row>
    <row r="876" spans="2:36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</row>
    <row r="877" spans="2:36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</row>
    <row r="878" spans="2:36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</row>
    <row r="879" spans="2:36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</row>
    <row r="880" spans="2:36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</row>
    <row r="881" spans="2:36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</row>
    <row r="882" spans="2:36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</row>
    <row r="883" spans="2:36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</row>
    <row r="884" spans="2:36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</row>
    <row r="885" spans="2:36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</row>
    <row r="886" spans="2:36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</row>
    <row r="887" spans="2:36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</row>
    <row r="888" spans="2:36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</row>
    <row r="889" spans="2:36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</row>
    <row r="890" spans="2:36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</row>
    <row r="891" spans="2:36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</row>
    <row r="892" spans="2:36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</row>
  </sheetData>
  <pageMargins left="0.75" right="0.75" top="1" bottom="1" header="0.5" footer="0.5"/>
  <pageSetup scale="36" orientation="portrait" r:id="rId2"/>
  <headerFooter alignWithMargins="0"/>
  <ignoredErrors>
    <ignoredError sqref="E14:E60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52</vt:i4>
      </vt:variant>
      <vt:variant>
        <vt:lpstr>Named Ranges</vt:lpstr>
      </vt:variant>
      <vt:variant>
        <vt:i4>1</vt:i4>
      </vt:variant>
    </vt:vector>
  </HeadingPairs>
  <TitlesOfParts>
    <vt:vector size="53" baseType="lpstr">
      <vt:lpstr>DRAFT</vt:lpstr>
      <vt:lpstr>Cover</vt:lpstr>
      <vt:lpstr>Introduction</vt:lpstr>
      <vt:lpstr>Shortcuts</vt:lpstr>
      <vt:lpstr>Excel 101 - General</vt:lpstr>
      <vt:lpstr>Excel 101 - Borders</vt:lpstr>
      <vt:lpstr>Excel 101 - Rows &amp; Columns</vt:lpstr>
      <vt:lpstr>Excel 101 - Alignment</vt:lpstr>
      <vt:lpstr>Level I</vt:lpstr>
      <vt:lpstr>Basic Calculations</vt:lpstr>
      <vt:lpstr>Common Errors</vt:lpstr>
      <vt:lpstr>Anchoring Cells (P1)</vt:lpstr>
      <vt:lpstr>Anchoring Cells (P2)</vt:lpstr>
      <vt:lpstr>Naming Cells</vt:lpstr>
      <vt:lpstr>Custom Formatting</vt:lpstr>
      <vt:lpstr>Dynamic Headers &amp; Concatenate</vt:lpstr>
      <vt:lpstr>Tracking &amp; Editing Data</vt:lpstr>
      <vt:lpstr>Conditional Formatting</vt:lpstr>
      <vt:lpstr>Sumproduct</vt:lpstr>
      <vt:lpstr>Rounding</vt:lpstr>
      <vt:lpstr>Text Functions (P1)</vt:lpstr>
      <vt:lpstr>Text Functions (P2)</vt:lpstr>
      <vt:lpstr>Flash Fill</vt:lpstr>
      <vt:lpstr>Level II</vt:lpstr>
      <vt:lpstr>Vlookup &amp; Hlookup</vt:lpstr>
      <vt:lpstr>Splitting &amp; Freezing</vt:lpstr>
      <vt:lpstr>Find &amp; Replace</vt:lpstr>
      <vt:lpstr>If Function (P1)</vt:lpstr>
      <vt:lpstr>If Function (P2)</vt:lpstr>
      <vt:lpstr>If Function (P3)</vt:lpstr>
      <vt:lpstr>Sumifs &amp; Averageifs</vt:lpstr>
      <vt:lpstr>Data Validation</vt:lpstr>
      <vt:lpstr>Choose</vt:lpstr>
      <vt:lpstr>Counta and Countifs (P1)</vt:lpstr>
      <vt:lpstr>Counta and Countifs (P2)</vt:lpstr>
      <vt:lpstr>Date Functions</vt:lpstr>
      <vt:lpstr>Goalseek &amp; Data Tables</vt:lpstr>
      <vt:lpstr>FV &amp; PV</vt:lpstr>
      <vt:lpstr>NPV &amp; XNPV</vt:lpstr>
      <vt:lpstr>IRR &amp; XIRR</vt:lpstr>
      <vt:lpstr>Inserting Charts</vt:lpstr>
      <vt:lpstr>Level III</vt:lpstr>
      <vt:lpstr>Index &amp; Match</vt:lpstr>
      <vt:lpstr>Xlookup (P1)</vt:lpstr>
      <vt:lpstr>Xlookup (P2)</vt:lpstr>
      <vt:lpstr>VBA &amp; Macros</vt:lpstr>
      <vt:lpstr>Ifs Function</vt:lpstr>
      <vt:lpstr>Text to Columns</vt:lpstr>
      <vt:lpstr>Filtering &amp; Subtotal</vt:lpstr>
      <vt:lpstr>Sorting</vt:lpstr>
      <vt:lpstr>Pivot Tables (P1)</vt:lpstr>
      <vt:lpstr>Pivot Tables (P2)</vt:lpstr>
      <vt:lpstr>DRAFT!Print_Area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Khan, Daniel</dc:creator>
  <cp:lastModifiedBy>Microsoft Office User</cp:lastModifiedBy>
  <cp:lastPrinted>2021-10-19T23:55:18Z</cp:lastPrinted>
  <dcterms:created xsi:type="dcterms:W3CDTF">2021-02-17T23:33:50Z</dcterms:created>
  <dcterms:modified xsi:type="dcterms:W3CDTF">2023-06-29T17:21:30Z</dcterms:modified>
</cp:coreProperties>
</file>