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2935" windowHeight="97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J34" i="1"/>
  <c r="AI34"/>
  <c r="AJ33"/>
  <c r="AM33" s="1"/>
  <c r="AO33" s="1"/>
  <c r="AI33"/>
  <c r="AL33" s="1"/>
  <c r="AJ32"/>
  <c r="AM32" s="1"/>
  <c r="AO32" s="1"/>
  <c r="AI32"/>
  <c r="AJ31"/>
  <c r="AM31" s="1"/>
  <c r="AO31" s="1"/>
  <c r="AI31"/>
  <c r="AJ30"/>
  <c r="AM30" s="1"/>
  <c r="AO30" s="1"/>
  <c r="AI30"/>
  <c r="AJ29"/>
  <c r="AI29"/>
  <c r="AL29" s="1"/>
  <c r="AJ28"/>
  <c r="AM28" s="1"/>
  <c r="AO28" s="1"/>
  <c r="AI28"/>
  <c r="AJ27"/>
  <c r="AM27" s="1"/>
  <c r="AO27" s="1"/>
  <c r="AI27"/>
  <c r="AL27" s="1"/>
  <c r="AJ26"/>
  <c r="AI26"/>
  <c r="AJ25"/>
  <c r="AM25" s="1"/>
  <c r="AO25" s="1"/>
  <c r="AI25"/>
  <c r="AL25" s="1"/>
  <c r="AJ24"/>
  <c r="AM24" s="1"/>
  <c r="AO24" s="1"/>
  <c r="AI24"/>
  <c r="AM23"/>
  <c r="AO23" s="1"/>
  <c r="AJ23"/>
  <c r="AI23"/>
  <c r="AJ22"/>
  <c r="AI22"/>
  <c r="AK22" s="1"/>
  <c r="AJ21"/>
  <c r="AM21" s="1"/>
  <c r="AO21" s="1"/>
  <c r="AI21"/>
  <c r="AL21" s="1"/>
  <c r="AJ20"/>
  <c r="AM20" s="1"/>
  <c r="AO20" s="1"/>
  <c r="AI20"/>
  <c r="AL20" s="1"/>
  <c r="AM19"/>
  <c r="AO19" s="1"/>
  <c r="AJ19"/>
  <c r="AI19"/>
  <c r="AL19" s="1"/>
  <c r="AJ18"/>
  <c r="AM18" s="1"/>
  <c r="AO18" s="1"/>
  <c r="AI18"/>
  <c r="AJ17"/>
  <c r="AI17"/>
  <c r="AL17" s="1"/>
  <c r="AJ9"/>
  <c r="AM9" s="1"/>
  <c r="AO9" s="1"/>
  <c r="AP9" s="1"/>
  <c r="AJ8"/>
  <c r="AM8" s="1"/>
  <c r="AO8" s="1"/>
  <c r="AP8" s="1"/>
  <c r="AJ13"/>
  <c r="AM13" s="1"/>
  <c r="AO13" s="1"/>
  <c r="AP13" s="1"/>
  <c r="AJ10"/>
  <c r="AM10" s="1"/>
  <c r="AO10" s="1"/>
  <c r="AP10" s="1"/>
  <c r="AJ11"/>
  <c r="AM11" s="1"/>
  <c r="AO11" s="1"/>
  <c r="AP11" s="1"/>
  <c r="AJ12"/>
  <c r="AM12" s="1"/>
  <c r="AO12" s="1"/>
  <c r="AP12" s="1"/>
  <c r="AJ14"/>
  <c r="AM14" s="1"/>
  <c r="AO14" s="1"/>
  <c r="AP14" s="1"/>
  <c r="AJ15"/>
  <c r="AM15" s="1"/>
  <c r="AO15" s="1"/>
  <c r="AP15" s="1"/>
  <c r="AJ16"/>
  <c r="AM16" s="1"/>
  <c r="AO16" s="1"/>
  <c r="AP16" s="1"/>
  <c r="AI9"/>
  <c r="AL9" s="1"/>
  <c r="AI10"/>
  <c r="AK10" s="1"/>
  <c r="AI11"/>
  <c r="AK11" s="1"/>
  <c r="AI12"/>
  <c r="AL12" s="1"/>
  <c r="AI13"/>
  <c r="AL13" s="1"/>
  <c r="AI14"/>
  <c r="AL14" s="1"/>
  <c r="AN14" s="1"/>
  <c r="AI15"/>
  <c r="AL15" s="1"/>
  <c r="AN15" s="1"/>
  <c r="AI16"/>
  <c r="AI8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F6"/>
  <c r="G6"/>
  <c r="H6"/>
  <c r="E6"/>
  <c r="AK18" l="1"/>
  <c r="AK28"/>
  <c r="AK32"/>
  <c r="AK17"/>
  <c r="AN19"/>
  <c r="AK24"/>
  <c r="AL24"/>
  <c r="AN24" s="1"/>
  <c r="AK30"/>
  <c r="AL32"/>
  <c r="AN32" s="1"/>
  <c r="AN29"/>
  <c r="AL8"/>
  <c r="AN8" s="1"/>
  <c r="AQ8" s="1"/>
  <c r="AK26"/>
  <c r="AL28"/>
  <c r="AK34"/>
  <c r="AN17"/>
  <c r="AK21"/>
  <c r="AK25"/>
  <c r="AN27"/>
  <c r="AK29"/>
  <c r="AK33"/>
  <c r="AK20"/>
  <c r="AK23"/>
  <c r="AK31"/>
  <c r="AP19"/>
  <c r="AP23"/>
  <c r="AP27"/>
  <c r="AQ27" s="1"/>
  <c r="AP31"/>
  <c r="AP20"/>
  <c r="AP21"/>
  <c r="AP24"/>
  <c r="AP25"/>
  <c r="AP28"/>
  <c r="AP32"/>
  <c r="AP33"/>
  <c r="AP18"/>
  <c r="AP30"/>
  <c r="AN18"/>
  <c r="AQ18" s="1"/>
  <c r="AN21"/>
  <c r="AM22"/>
  <c r="AO22" s="1"/>
  <c r="AL23"/>
  <c r="AN23" s="1"/>
  <c r="AN25"/>
  <c r="AQ25" s="1"/>
  <c r="AM26"/>
  <c r="AO26" s="1"/>
  <c r="AL31"/>
  <c r="AN31" s="1"/>
  <c r="AN33"/>
  <c r="AM34"/>
  <c r="AO34" s="1"/>
  <c r="AM17"/>
  <c r="AO17" s="1"/>
  <c r="AL18"/>
  <c r="AK19"/>
  <c r="AN20"/>
  <c r="AL22"/>
  <c r="AN22" s="1"/>
  <c r="AL26"/>
  <c r="AN26" s="1"/>
  <c r="AK27"/>
  <c r="AN28"/>
  <c r="AM29"/>
  <c r="AO29" s="1"/>
  <c r="AL30"/>
  <c r="AN30" s="1"/>
  <c r="AL34"/>
  <c r="AN34" s="1"/>
  <c r="AK16"/>
  <c r="AN12"/>
  <c r="AQ12" s="1"/>
  <c r="AN13"/>
  <c r="AQ13" s="1"/>
  <c r="AN9"/>
  <c r="AQ9" s="1"/>
  <c r="AQ14"/>
  <c r="AQ15"/>
  <c r="AL11"/>
  <c r="AN11" s="1"/>
  <c r="AQ11" s="1"/>
  <c r="AK9"/>
  <c r="AK15"/>
  <c r="AL10"/>
  <c r="AN10" s="1"/>
  <c r="AQ10" s="1"/>
  <c r="AK12"/>
  <c r="AL16"/>
  <c r="AN16" s="1"/>
  <c r="AQ16" s="1"/>
  <c r="AK13"/>
  <c r="AK14"/>
  <c r="AK8"/>
  <c r="AQ19" l="1"/>
  <c r="AQ28"/>
  <c r="AQ20"/>
  <c r="AQ24"/>
  <c r="AQ32"/>
  <c r="AQ21"/>
  <c r="AQ31"/>
  <c r="AQ30"/>
  <c r="AQ33"/>
  <c r="AQ23"/>
  <c r="AP34"/>
  <c r="AQ34" s="1"/>
  <c r="AP26"/>
  <c r="AQ26" s="1"/>
  <c r="AP17"/>
  <c r="AQ17" s="1"/>
  <c r="AP22"/>
  <c r="AQ22" s="1"/>
  <c r="AP29"/>
  <c r="AQ29" s="1"/>
</calcChain>
</file>

<file path=xl/sharedStrings.xml><?xml version="1.0" encoding="utf-8"?>
<sst xmlns="http://schemas.openxmlformats.org/spreadsheetml/2006/main" count="126" uniqueCount="72">
  <si>
    <t>DAILY WAGES</t>
  </si>
  <si>
    <t>ID</t>
  </si>
  <si>
    <t>NAME</t>
  </si>
  <si>
    <t>DESIGNATION</t>
  </si>
  <si>
    <t>SALARY</t>
  </si>
  <si>
    <t>WORKING HRS</t>
  </si>
  <si>
    <t>PER HR SALARY</t>
  </si>
  <si>
    <t>OVERTIME</t>
  </si>
  <si>
    <t>GROSS</t>
  </si>
  <si>
    <t>INCOMETAX</t>
  </si>
  <si>
    <t>LEFT.HR.S</t>
  </si>
  <si>
    <t>OVERTIME.S</t>
  </si>
  <si>
    <t>LEFT.HR</t>
  </si>
  <si>
    <t>0001</t>
  </si>
  <si>
    <t>SADIQ</t>
  </si>
  <si>
    <t>S.V</t>
  </si>
  <si>
    <t>0002</t>
  </si>
  <si>
    <t>0003</t>
  </si>
  <si>
    <t>0004</t>
  </si>
  <si>
    <t>0005</t>
  </si>
  <si>
    <t>0006</t>
  </si>
  <si>
    <t>0007</t>
  </si>
  <si>
    <t>0008</t>
  </si>
  <si>
    <t>0009</t>
  </si>
  <si>
    <t>HAMID</t>
  </si>
  <si>
    <t>ASHRAF</t>
  </si>
  <si>
    <t>HANIF</t>
  </si>
  <si>
    <t>NABEEL</t>
  </si>
  <si>
    <t>MUNIR</t>
  </si>
  <si>
    <t>ZAMEER</t>
  </si>
  <si>
    <t>KADRI</t>
  </si>
  <si>
    <t>HAFIZ</t>
  </si>
  <si>
    <t>OPERATOR</t>
  </si>
  <si>
    <t>INCHARGE</t>
  </si>
  <si>
    <t>ASS GM</t>
  </si>
  <si>
    <t>GM</t>
  </si>
  <si>
    <t>NET SALARY</t>
  </si>
  <si>
    <t>OFF</t>
  </si>
  <si>
    <t>S. GARD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</si>
  <si>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</si>
  <si>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</si>
  <si>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</si>
  <si>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</si>
  <si>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</si>
  <si>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</si>
  <si>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</si>
  <si>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</si>
  <si>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</si>
  <si>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</si>
  <si>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</si>
  <si>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</si>
  <si>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</si>
  <si>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</si>
  <si>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</si>
  <si>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</si>
  <si>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</si>
  <si>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</si>
  <si>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SUM(RANGE)</t>
  </si>
  <si>
    <t>OVER TIME</t>
  </si>
  <si>
    <t>PER HOUR SALARY</t>
  </si>
  <si>
    <t>SALARY /WORKING HOURS</t>
  </si>
  <si>
    <t>IF(WORKINGHRS&gt;PER HOUR,WORKINGHRS-PER HOUR,0)</t>
  </si>
  <si>
    <t>LEFT HRS</t>
  </si>
  <si>
    <t>OVER TIME SALARY</t>
  </si>
  <si>
    <t>LEFT HRS SALARY</t>
  </si>
  <si>
    <t>INCOME TAX</t>
  </si>
  <si>
    <t>IF(WORKINGHRS&lt;208,208-WORKING HRS,0)</t>
  </si>
  <si>
    <t>(PER HOUR SALARY+PER HOUR SALARY*1.5%$)*PER HR SALARY</t>
  </si>
  <si>
    <t>PER HOUR SALARY*LEFT HOUR</t>
  </si>
  <si>
    <t>SALARY+OVER TIME SALARY</t>
  </si>
  <si>
    <t>IF(GROSS&gt;50000,GROSS*2%,0)</t>
  </si>
  <si>
    <t>GROSS-(LEFT HOUR SALARY+INCOME TAX)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</si>
</sst>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textRotation="90"/>
    </xf>
    <xf numFmtId="49" fontId="0" fillId="2" borderId="1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/>
    <xf numFmtId="0" fontId="2" fillId="0" borderId="10" xfId="0" applyFont="1" applyBorder="1"/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>
      <selection activeCell="AJ1" sqref="AJ1:AQ3"/>
    </sheetView>
  </sheetViews>
  <sheetFormatPr defaultColWidth="3.7109375" defaultRowHeight="15"/>
  <cols>
    <col min="1" max="1" width="5.5703125" customWidth="1"/>
    <col min="2" max="2" width="8" customWidth="1"/>
    <col min="3" max="3" width="10.5703125" customWidth="1"/>
    <col min="4" max="4" width="6.85546875" customWidth="1"/>
    <col min="5" max="5" width="2.85546875" customWidth="1"/>
    <col min="6" max="6" width="3" customWidth="1"/>
    <col min="7" max="7" width="3.140625" customWidth="1"/>
    <col min="8" max="8" width="3" customWidth="1"/>
    <col min="35" max="35" width="4" bestFit="1" customWidth="1"/>
    <col min="36" max="36" width="5" bestFit="1" customWidth="1"/>
    <col min="39" max="39" width="10" customWidth="1"/>
    <col min="40" max="40" width="5" bestFit="1" customWidth="1"/>
    <col min="41" max="43" width="12" bestFit="1" customWidth="1"/>
  </cols>
  <sheetData>
    <row r="1" spans="1:43" ht="1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26" t="s">
        <v>14</v>
      </c>
      <c r="AK1" s="18"/>
      <c r="AL1" s="18"/>
      <c r="AM1" s="18"/>
      <c r="AN1" s="18"/>
      <c r="AO1" s="18"/>
      <c r="AP1" s="18"/>
      <c r="AQ1" s="19"/>
    </row>
    <row r="2" spans="1:43" ht="1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20"/>
      <c r="AK2" s="21"/>
      <c r="AL2" s="21"/>
      <c r="AM2" s="21"/>
      <c r="AN2" s="21"/>
      <c r="AO2" s="21"/>
      <c r="AP2" s="21"/>
      <c r="AQ2" s="22"/>
    </row>
    <row r="3" spans="1:43" ht="1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23"/>
      <c r="AK3" s="24"/>
      <c r="AL3" s="24"/>
      <c r="AM3" s="24"/>
      <c r="AN3" s="24"/>
      <c r="AO3" s="24"/>
      <c r="AP3" s="24"/>
      <c r="AQ3" s="25"/>
    </row>
    <row r="4" spans="1:43" ht="1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>
        <v>208</v>
      </c>
      <c r="AK4" s="2"/>
      <c r="AL4" s="2"/>
      <c r="AM4" s="3">
        <v>1.4999999999999999E-2</v>
      </c>
      <c r="AN4" s="2"/>
      <c r="AO4" s="2"/>
      <c r="AP4" s="2"/>
      <c r="AQ4" s="2"/>
    </row>
    <row r="5" spans="1:43">
      <c r="A5" s="4" t="s">
        <v>1</v>
      </c>
      <c r="B5" s="4" t="s">
        <v>2</v>
      </c>
      <c r="C5" s="4" t="s">
        <v>3</v>
      </c>
      <c r="D5" s="4" t="s">
        <v>4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4" t="s">
        <v>5</v>
      </c>
      <c r="AJ5" s="4" t="s">
        <v>6</v>
      </c>
      <c r="AK5" s="4" t="s">
        <v>7</v>
      </c>
      <c r="AL5" s="4" t="s">
        <v>12</v>
      </c>
      <c r="AM5" s="4" t="s">
        <v>11</v>
      </c>
      <c r="AN5" s="4" t="s">
        <v>10</v>
      </c>
      <c r="AO5" s="4" t="s">
        <v>8</v>
      </c>
      <c r="AP5" s="4" t="s">
        <v>9</v>
      </c>
      <c r="AQ5" s="4" t="s">
        <v>36</v>
      </c>
    </row>
    <row r="6" spans="1:43" ht="33" customHeight="1">
      <c r="A6" s="4"/>
      <c r="B6" s="4"/>
      <c r="C6" s="4"/>
      <c r="D6" s="4"/>
      <c r="E6" s="4" t="str">
        <f>TEXT(DATE(2017,9,E5),"DDDD")</f>
        <v>Friday</v>
      </c>
      <c r="F6" s="4" t="str">
        <f t="shared" ref="F6:I6" si="0">TEXT(DATE(2017,9,F5),"DDDD")</f>
        <v>Saturday</v>
      </c>
      <c r="G6" s="4" t="str">
        <f t="shared" si="0"/>
        <v>Sunday</v>
      </c>
      <c r="H6" s="4" t="str">
        <f t="shared" si="0"/>
        <v>Monday</v>
      </c>
      <c r="I6" s="4" t="str">
        <f t="shared" si="0"/>
        <v>Tuesday</v>
      </c>
      <c r="J6" s="4" t="str">
        <f t="shared" ref="J6" si="1">TEXT(DATE(2017,9,J5),"DDDD")</f>
        <v>Wednesday</v>
      </c>
      <c r="K6" s="4" t="str">
        <f t="shared" ref="K6" si="2">TEXT(DATE(2017,9,K5),"DDDD")</f>
        <v>Thursday</v>
      </c>
      <c r="L6" s="4" t="str">
        <f t="shared" ref="L6:M6" si="3">TEXT(DATE(2017,9,L5),"DDDD")</f>
        <v>Friday</v>
      </c>
      <c r="M6" s="4" t="str">
        <f t="shared" si="3"/>
        <v>Saturday</v>
      </c>
      <c r="N6" s="4" t="str">
        <f t="shared" ref="N6" si="4">TEXT(DATE(2017,9,N5),"DDDD")</f>
        <v>Sunday</v>
      </c>
      <c r="O6" s="4" t="str">
        <f t="shared" ref="O6" si="5">TEXT(DATE(2017,9,O5),"DDDD")</f>
        <v>Monday</v>
      </c>
      <c r="P6" s="4" t="str">
        <f t="shared" ref="P6:Q6" si="6">TEXT(DATE(2017,9,P5),"DDDD")</f>
        <v>Tuesday</v>
      </c>
      <c r="Q6" s="4" t="str">
        <f t="shared" si="6"/>
        <v>Wednesday</v>
      </c>
      <c r="R6" s="4" t="str">
        <f t="shared" ref="R6" si="7">TEXT(DATE(2017,9,R5),"DDDD")</f>
        <v>Thursday</v>
      </c>
      <c r="S6" s="4" t="str">
        <f t="shared" ref="S6" si="8">TEXT(DATE(2017,9,S5),"DDDD")</f>
        <v>Friday</v>
      </c>
      <c r="T6" s="4" t="str">
        <f t="shared" ref="T6:U6" si="9">TEXT(DATE(2017,9,T5),"DDDD")</f>
        <v>Saturday</v>
      </c>
      <c r="U6" s="4" t="str">
        <f t="shared" si="9"/>
        <v>Sunday</v>
      </c>
      <c r="V6" s="4" t="str">
        <f t="shared" ref="V6" si="10">TEXT(DATE(2017,9,V5),"DDDD")</f>
        <v>Monday</v>
      </c>
      <c r="W6" s="4" t="str">
        <f t="shared" ref="W6" si="11">TEXT(DATE(2017,9,W5),"DDDD")</f>
        <v>Tuesday</v>
      </c>
      <c r="X6" s="4" t="str">
        <f t="shared" ref="X6:Y6" si="12">TEXT(DATE(2017,9,X5),"DDDD")</f>
        <v>Wednesday</v>
      </c>
      <c r="Y6" s="4" t="str">
        <f t="shared" si="12"/>
        <v>Thursday</v>
      </c>
      <c r="Z6" s="4" t="str">
        <f t="shared" ref="Z6" si="13">TEXT(DATE(2017,9,Z5),"DDDD")</f>
        <v>Friday</v>
      </c>
      <c r="AA6" s="4" t="str">
        <f t="shared" ref="AA6" si="14">TEXT(DATE(2017,9,AA5),"DDDD")</f>
        <v>Saturday</v>
      </c>
      <c r="AB6" s="4" t="str">
        <f t="shared" ref="AB6:AC6" si="15">TEXT(DATE(2017,9,AB5),"DDDD")</f>
        <v>Sunday</v>
      </c>
      <c r="AC6" s="4" t="str">
        <f t="shared" si="15"/>
        <v>Monday</v>
      </c>
      <c r="AD6" s="4" t="str">
        <f t="shared" ref="AD6" si="16">TEXT(DATE(2017,9,AD5),"DDDD")</f>
        <v>Tuesday</v>
      </c>
      <c r="AE6" s="4" t="str">
        <f t="shared" ref="AE6" si="17">TEXT(DATE(2017,9,AE5),"DDDD")</f>
        <v>Wednesday</v>
      </c>
      <c r="AF6" s="4" t="str">
        <f t="shared" ref="AF6:AG6" si="18">TEXT(DATE(2017,9,AF5),"DDDD")</f>
        <v>Thursday</v>
      </c>
      <c r="AG6" s="4" t="str">
        <f t="shared" si="18"/>
        <v>Friday</v>
      </c>
      <c r="AH6" s="4" t="str">
        <f t="shared" ref="AH6" si="19">TEXT(DATE(2017,9,AH5),"DDDD")</f>
        <v>Saturday</v>
      </c>
      <c r="AI6" s="4"/>
      <c r="AJ6" s="4"/>
      <c r="AK6" s="4"/>
      <c r="AL6" s="4"/>
      <c r="AM6" s="4"/>
      <c r="AN6" s="4"/>
      <c r="AO6" s="4"/>
      <c r="AP6" s="4"/>
      <c r="AQ6" s="4"/>
    </row>
    <row r="7" spans="1:4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>
      <c r="A8" s="5" t="s">
        <v>13</v>
      </c>
      <c r="B8" s="2" t="s">
        <v>14</v>
      </c>
      <c r="C8" s="2" t="s">
        <v>15</v>
      </c>
      <c r="D8" s="2">
        <v>90000</v>
      </c>
      <c r="E8" s="2">
        <v>9</v>
      </c>
      <c r="F8" s="2">
        <v>8</v>
      </c>
      <c r="G8" s="4" t="s">
        <v>37</v>
      </c>
      <c r="H8" s="2">
        <v>18</v>
      </c>
      <c r="I8" s="2">
        <v>15</v>
      </c>
      <c r="J8" s="2">
        <v>12</v>
      </c>
      <c r="K8" s="2">
        <v>17</v>
      </c>
      <c r="L8" s="2">
        <v>8</v>
      </c>
      <c r="M8" s="2">
        <v>10</v>
      </c>
      <c r="N8" s="4" t="s">
        <v>37</v>
      </c>
      <c r="O8" s="2">
        <v>8</v>
      </c>
      <c r="P8" s="2">
        <v>5</v>
      </c>
      <c r="Q8" s="2">
        <v>6</v>
      </c>
      <c r="R8" s="2">
        <v>7</v>
      </c>
      <c r="S8" s="2">
        <v>18</v>
      </c>
      <c r="T8" s="2">
        <v>15</v>
      </c>
      <c r="U8" s="4" t="s">
        <v>37</v>
      </c>
      <c r="V8" s="2">
        <v>8</v>
      </c>
      <c r="W8" s="2">
        <v>5</v>
      </c>
      <c r="X8" s="2">
        <v>6</v>
      </c>
      <c r="Y8" s="2">
        <v>7</v>
      </c>
      <c r="Z8" s="2">
        <v>18</v>
      </c>
      <c r="AA8" s="2">
        <v>15</v>
      </c>
      <c r="AB8" s="4" t="s">
        <v>37</v>
      </c>
      <c r="AC8" s="2">
        <v>8</v>
      </c>
      <c r="AD8" s="2">
        <v>5</v>
      </c>
      <c r="AE8" s="2">
        <v>6</v>
      </c>
      <c r="AF8" s="2">
        <v>7</v>
      </c>
      <c r="AG8" s="2">
        <v>18</v>
      </c>
      <c r="AH8" s="2">
        <v>15</v>
      </c>
      <c r="AI8" s="2">
        <f>SUM(E8:AH8)</f>
        <v>274</v>
      </c>
      <c r="AJ8" s="2">
        <f>D8/$AJ$4</f>
        <v>432.69230769230768</v>
      </c>
      <c r="AK8" s="2">
        <f>IF(AI8&gt;AJ4,AI8-AJ4,0)</f>
        <v>66</v>
      </c>
      <c r="AL8" s="2">
        <f>IF(AI8&lt;$AJ$4,$AJ$4-AI8,0)</f>
        <v>0</v>
      </c>
      <c r="AM8" s="2">
        <f>(AJ8+AJ8*$AM$4)*AJ8</f>
        <v>190030.97263313609</v>
      </c>
      <c r="AN8" s="2">
        <f>AJ8*AL8</f>
        <v>0</v>
      </c>
      <c r="AO8" s="2">
        <f>D8+AM8</f>
        <v>280030.97263313609</v>
      </c>
      <c r="AP8" s="2">
        <f>IF(AO8&gt;50000,AO8*2%,0)</f>
        <v>5600.6194526627214</v>
      </c>
      <c r="AQ8" s="2">
        <f>AO8-(AN8+AP8)</f>
        <v>274430.35318047338</v>
      </c>
    </row>
    <row r="9" spans="1:43">
      <c r="A9" s="5" t="s">
        <v>16</v>
      </c>
      <c r="B9" s="2" t="s">
        <v>24</v>
      </c>
      <c r="C9" s="2" t="s">
        <v>32</v>
      </c>
      <c r="D9" s="2">
        <v>25000</v>
      </c>
      <c r="E9" s="2">
        <v>7</v>
      </c>
      <c r="F9" s="2">
        <v>8</v>
      </c>
      <c r="G9" s="1"/>
      <c r="H9" s="2">
        <v>7</v>
      </c>
      <c r="I9" s="2">
        <v>8</v>
      </c>
      <c r="J9" s="2">
        <v>7</v>
      </c>
      <c r="K9" s="2">
        <v>8</v>
      </c>
      <c r="L9" s="2">
        <v>8</v>
      </c>
      <c r="M9" s="2">
        <v>7</v>
      </c>
      <c r="N9" s="1"/>
      <c r="O9" s="2">
        <v>7</v>
      </c>
      <c r="P9" s="2">
        <v>8</v>
      </c>
      <c r="Q9" s="2">
        <v>7</v>
      </c>
      <c r="R9" s="2">
        <v>8</v>
      </c>
      <c r="S9" s="2">
        <v>7</v>
      </c>
      <c r="T9" s="2">
        <v>8</v>
      </c>
      <c r="U9" s="1"/>
      <c r="V9" s="2">
        <v>7</v>
      </c>
      <c r="W9" s="2">
        <v>8</v>
      </c>
      <c r="X9" s="2">
        <v>8</v>
      </c>
      <c r="Y9" s="2">
        <v>7</v>
      </c>
      <c r="Z9" s="2">
        <v>8</v>
      </c>
      <c r="AA9" s="2">
        <v>8</v>
      </c>
      <c r="AB9" s="1"/>
      <c r="AC9" s="2">
        <v>7</v>
      </c>
      <c r="AD9" s="2">
        <v>8</v>
      </c>
      <c r="AE9" s="2">
        <v>7</v>
      </c>
      <c r="AF9" s="2">
        <v>8</v>
      </c>
      <c r="AG9" s="2">
        <v>8</v>
      </c>
      <c r="AH9" s="2">
        <v>7</v>
      </c>
      <c r="AI9" s="2">
        <f t="shared" ref="AI9:AI17" si="20">SUM(E9:AH9)</f>
        <v>196</v>
      </c>
      <c r="AJ9" s="2">
        <f>D9/$AJ$4</f>
        <v>120.19230769230769</v>
      </c>
      <c r="AK9" s="2">
        <f>IF(AI9&gt;AJ5,AI9-AJ5,0)</f>
        <v>0</v>
      </c>
      <c r="AL9" s="2">
        <f t="shared" ref="AL9:AL17" si="21">IF(AI9&lt;$AJ$4,$AJ$4-AI9,0)</f>
        <v>12</v>
      </c>
      <c r="AM9" s="2">
        <f t="shared" ref="AM9:AM17" si="22">(AJ9+AJ9*$AM$4)*AJ9</f>
        <v>14662.883690828403</v>
      </c>
      <c r="AN9" s="2">
        <f>AJ9*AL9</f>
        <v>1442.3076923076924</v>
      </c>
      <c r="AO9" s="2">
        <f t="shared" ref="AO9:AO17" si="23">D9+AM9</f>
        <v>39662.883690828399</v>
      </c>
      <c r="AP9" s="2">
        <f t="shared" ref="AP9:AP17" si="24">IF(AO9&gt;50000,AO9*2%,0)</f>
        <v>0</v>
      </c>
      <c r="AQ9" s="2">
        <f t="shared" ref="AQ9:AQ17" si="25">AO9-(AN9+AP9)</f>
        <v>38220.575998520704</v>
      </c>
    </row>
    <row r="10" spans="1:43">
      <c r="A10" s="5" t="s">
        <v>17</v>
      </c>
      <c r="B10" s="2" t="s">
        <v>25</v>
      </c>
      <c r="C10" s="2" t="s">
        <v>33</v>
      </c>
      <c r="D10" s="2">
        <v>40000</v>
      </c>
      <c r="E10" s="2">
        <v>6</v>
      </c>
      <c r="F10" s="2">
        <v>9</v>
      </c>
      <c r="G10" s="1"/>
      <c r="H10" s="2">
        <v>6</v>
      </c>
      <c r="I10" s="2">
        <v>9</v>
      </c>
      <c r="J10" s="2">
        <v>6</v>
      </c>
      <c r="K10" s="2">
        <v>9</v>
      </c>
      <c r="L10" s="2">
        <v>9</v>
      </c>
      <c r="M10" s="2">
        <v>6</v>
      </c>
      <c r="N10" s="1"/>
      <c r="O10" s="2">
        <v>6</v>
      </c>
      <c r="P10" s="2">
        <v>9</v>
      </c>
      <c r="Q10" s="2">
        <v>6</v>
      </c>
      <c r="R10" s="2">
        <v>9</v>
      </c>
      <c r="S10" s="2">
        <v>6</v>
      </c>
      <c r="T10" s="2">
        <v>9</v>
      </c>
      <c r="U10" s="1"/>
      <c r="V10" s="2">
        <v>6</v>
      </c>
      <c r="W10" s="2">
        <v>9</v>
      </c>
      <c r="X10" s="2">
        <v>9</v>
      </c>
      <c r="Y10" s="2">
        <v>6</v>
      </c>
      <c r="Z10" s="2">
        <v>9</v>
      </c>
      <c r="AA10" s="2">
        <v>9</v>
      </c>
      <c r="AB10" s="1"/>
      <c r="AC10" s="2">
        <v>6</v>
      </c>
      <c r="AD10" s="2">
        <v>9</v>
      </c>
      <c r="AE10" s="2">
        <v>6</v>
      </c>
      <c r="AF10" s="2">
        <v>9</v>
      </c>
      <c r="AG10" s="2">
        <v>9</v>
      </c>
      <c r="AH10" s="2">
        <v>6</v>
      </c>
      <c r="AI10" s="2">
        <f t="shared" si="20"/>
        <v>198</v>
      </c>
      <c r="AJ10" s="2">
        <f t="shared" ref="AJ10:AJ18" si="26">D10/$AJ$4</f>
        <v>192.30769230769232</v>
      </c>
      <c r="AK10" s="2">
        <f>IF(AI10&gt;AJ6,AI10-AJ6,0)</f>
        <v>198</v>
      </c>
      <c r="AL10" s="2">
        <f t="shared" si="21"/>
        <v>10</v>
      </c>
      <c r="AM10" s="2">
        <f t="shared" si="22"/>
        <v>37536.982248520719</v>
      </c>
      <c r="AN10" s="2">
        <f t="shared" ref="AN10:AN18" si="27">AJ10*AL10</f>
        <v>1923.0769230769233</v>
      </c>
      <c r="AO10" s="2">
        <f t="shared" si="23"/>
        <v>77536.982248520711</v>
      </c>
      <c r="AP10" s="2">
        <f t="shared" si="24"/>
        <v>1550.7396449704142</v>
      </c>
      <c r="AQ10" s="2">
        <f t="shared" si="25"/>
        <v>74063.165680473379</v>
      </c>
    </row>
    <row r="11" spans="1:43" ht="15" customHeight="1">
      <c r="A11" s="5" t="s">
        <v>18</v>
      </c>
      <c r="B11" s="2" t="s">
        <v>26</v>
      </c>
      <c r="C11" s="2" t="s">
        <v>38</v>
      </c>
      <c r="D11" s="2">
        <v>35000</v>
      </c>
      <c r="E11" s="2">
        <v>9</v>
      </c>
      <c r="F11" s="2">
        <v>9</v>
      </c>
      <c r="G11" s="1"/>
      <c r="H11" s="2">
        <v>9</v>
      </c>
      <c r="I11" s="2">
        <v>9</v>
      </c>
      <c r="J11" s="2">
        <v>9</v>
      </c>
      <c r="K11" s="2">
        <v>9</v>
      </c>
      <c r="L11" s="2">
        <v>9</v>
      </c>
      <c r="M11" s="2">
        <v>9</v>
      </c>
      <c r="N11" s="1"/>
      <c r="O11" s="2">
        <v>9</v>
      </c>
      <c r="P11" s="2">
        <v>9</v>
      </c>
      <c r="Q11" s="2">
        <v>9</v>
      </c>
      <c r="R11" s="2">
        <v>9</v>
      </c>
      <c r="S11" s="2">
        <v>9</v>
      </c>
      <c r="T11" s="2">
        <v>9</v>
      </c>
      <c r="U11" s="1"/>
      <c r="V11" s="2">
        <v>9</v>
      </c>
      <c r="W11" s="2">
        <v>9</v>
      </c>
      <c r="X11" s="2">
        <v>9</v>
      </c>
      <c r="Y11" s="2">
        <v>9</v>
      </c>
      <c r="Z11" s="2">
        <v>9</v>
      </c>
      <c r="AA11" s="2">
        <v>9</v>
      </c>
      <c r="AB11" s="1"/>
      <c r="AC11" s="2">
        <v>9</v>
      </c>
      <c r="AD11" s="2">
        <v>9</v>
      </c>
      <c r="AE11" s="2">
        <v>9</v>
      </c>
      <c r="AF11" s="2">
        <v>9</v>
      </c>
      <c r="AG11" s="2">
        <v>9</v>
      </c>
      <c r="AH11" s="2">
        <v>9</v>
      </c>
      <c r="AI11" s="2">
        <f t="shared" si="20"/>
        <v>234</v>
      </c>
      <c r="AJ11" s="2">
        <f t="shared" si="26"/>
        <v>168.26923076923077</v>
      </c>
      <c r="AK11" s="2">
        <f>IF(AI11&gt;AJ7,AI11-AJ7,0)</f>
        <v>234</v>
      </c>
      <c r="AL11" s="2">
        <f t="shared" si="21"/>
        <v>0</v>
      </c>
      <c r="AM11" s="2">
        <f t="shared" si="22"/>
        <v>28739.25203402367</v>
      </c>
      <c r="AN11" s="2">
        <f t="shared" si="27"/>
        <v>0</v>
      </c>
      <c r="AO11" s="2">
        <f t="shared" si="23"/>
        <v>63739.252034023666</v>
      </c>
      <c r="AP11" s="2">
        <f t="shared" si="24"/>
        <v>1274.7850406804735</v>
      </c>
      <c r="AQ11" s="2">
        <f t="shared" si="25"/>
        <v>62464.466993343194</v>
      </c>
    </row>
    <row r="12" spans="1:43">
      <c r="A12" s="5" t="s">
        <v>19</v>
      </c>
      <c r="B12" s="2" t="s">
        <v>27</v>
      </c>
      <c r="C12" s="2" t="s">
        <v>32</v>
      </c>
      <c r="D12" s="2">
        <v>30000</v>
      </c>
      <c r="E12" s="2">
        <v>8</v>
      </c>
      <c r="F12" s="2">
        <v>8</v>
      </c>
      <c r="G12" s="1"/>
      <c r="H12" s="2">
        <v>8</v>
      </c>
      <c r="I12" s="2">
        <v>8</v>
      </c>
      <c r="J12" s="2">
        <v>8</v>
      </c>
      <c r="K12" s="2">
        <v>8</v>
      </c>
      <c r="L12" s="2">
        <v>8</v>
      </c>
      <c r="M12" s="2">
        <v>8</v>
      </c>
      <c r="N12" s="1"/>
      <c r="O12" s="2">
        <v>8</v>
      </c>
      <c r="P12" s="2">
        <v>8</v>
      </c>
      <c r="Q12" s="2">
        <v>8</v>
      </c>
      <c r="R12" s="2">
        <v>8</v>
      </c>
      <c r="S12" s="2">
        <v>8</v>
      </c>
      <c r="T12" s="2">
        <v>8</v>
      </c>
      <c r="U12" s="1"/>
      <c r="V12" s="2">
        <v>8</v>
      </c>
      <c r="W12" s="2">
        <v>8</v>
      </c>
      <c r="X12" s="2">
        <v>8</v>
      </c>
      <c r="Y12" s="2">
        <v>8</v>
      </c>
      <c r="Z12" s="2">
        <v>8</v>
      </c>
      <c r="AA12" s="2">
        <v>8</v>
      </c>
      <c r="AB12" s="1"/>
      <c r="AC12" s="2">
        <v>8</v>
      </c>
      <c r="AD12" s="2">
        <v>8</v>
      </c>
      <c r="AE12" s="2">
        <v>8</v>
      </c>
      <c r="AF12" s="2">
        <v>8</v>
      </c>
      <c r="AG12" s="2">
        <v>8</v>
      </c>
      <c r="AH12" s="2">
        <v>8</v>
      </c>
      <c r="AI12" s="2">
        <f t="shared" si="20"/>
        <v>208</v>
      </c>
      <c r="AJ12" s="2">
        <f t="shared" si="26"/>
        <v>144.23076923076923</v>
      </c>
      <c r="AK12" s="2">
        <f t="shared" ref="AK12:AK20" si="28">IF(AI12&gt;AJ8,AI12-AJ8,0)</f>
        <v>0</v>
      </c>
      <c r="AL12" s="2">
        <f t="shared" si="21"/>
        <v>0</v>
      </c>
      <c r="AM12" s="2">
        <f t="shared" si="22"/>
        <v>21114.5525147929</v>
      </c>
      <c r="AN12" s="2">
        <f t="shared" si="27"/>
        <v>0</v>
      </c>
      <c r="AO12" s="2">
        <f t="shared" si="23"/>
        <v>51114.5525147929</v>
      </c>
      <c r="AP12" s="2">
        <f t="shared" si="24"/>
        <v>1022.291050295858</v>
      </c>
      <c r="AQ12" s="2">
        <f t="shared" si="25"/>
        <v>50092.261464497045</v>
      </c>
    </row>
    <row r="13" spans="1:43">
      <c r="A13" s="5" t="s">
        <v>20</v>
      </c>
      <c r="B13" s="2" t="s">
        <v>28</v>
      </c>
      <c r="C13" s="2" t="s">
        <v>34</v>
      </c>
      <c r="D13" s="2">
        <v>250000</v>
      </c>
      <c r="E13" s="2">
        <v>7</v>
      </c>
      <c r="F13" s="2">
        <v>12</v>
      </c>
      <c r="G13" s="1"/>
      <c r="H13" s="2">
        <v>7</v>
      </c>
      <c r="I13" s="2">
        <v>12</v>
      </c>
      <c r="J13" s="2">
        <v>7</v>
      </c>
      <c r="K13" s="2">
        <v>12</v>
      </c>
      <c r="L13" s="2">
        <v>12</v>
      </c>
      <c r="M13" s="2">
        <v>7</v>
      </c>
      <c r="N13" s="1"/>
      <c r="O13" s="2">
        <v>7</v>
      </c>
      <c r="P13" s="2">
        <v>12</v>
      </c>
      <c r="Q13" s="2">
        <v>7</v>
      </c>
      <c r="R13" s="2">
        <v>12</v>
      </c>
      <c r="S13" s="2">
        <v>7</v>
      </c>
      <c r="T13" s="2">
        <v>12</v>
      </c>
      <c r="U13" s="1"/>
      <c r="V13" s="2">
        <v>7</v>
      </c>
      <c r="W13" s="2">
        <v>12</v>
      </c>
      <c r="X13" s="2">
        <v>12</v>
      </c>
      <c r="Y13" s="2">
        <v>7</v>
      </c>
      <c r="Z13" s="2">
        <v>12</v>
      </c>
      <c r="AA13" s="2">
        <v>12</v>
      </c>
      <c r="AB13" s="1"/>
      <c r="AC13" s="2">
        <v>7</v>
      </c>
      <c r="AD13" s="2">
        <v>12</v>
      </c>
      <c r="AE13" s="2">
        <v>7</v>
      </c>
      <c r="AF13" s="2">
        <v>12</v>
      </c>
      <c r="AG13" s="2">
        <v>12</v>
      </c>
      <c r="AH13" s="2">
        <v>7</v>
      </c>
      <c r="AI13" s="2">
        <f t="shared" si="20"/>
        <v>252</v>
      </c>
      <c r="AJ13" s="2">
        <f>D13/$AJ$4</f>
        <v>1201.9230769230769</v>
      </c>
      <c r="AK13" s="2">
        <f t="shared" si="28"/>
        <v>131.80769230769232</v>
      </c>
      <c r="AL13" s="2">
        <f t="shared" si="21"/>
        <v>0</v>
      </c>
      <c r="AM13" s="2">
        <f t="shared" si="22"/>
        <v>1466288.3690828402</v>
      </c>
      <c r="AN13" s="2">
        <f t="shared" si="27"/>
        <v>0</v>
      </c>
      <c r="AO13" s="2">
        <f t="shared" si="23"/>
        <v>1716288.3690828402</v>
      </c>
      <c r="AP13" s="2">
        <f t="shared" si="24"/>
        <v>34325.767381656806</v>
      </c>
      <c r="AQ13" s="2">
        <f t="shared" si="25"/>
        <v>1681962.6017011832</v>
      </c>
    </row>
    <row r="14" spans="1:43">
      <c r="A14" s="5" t="s">
        <v>21</v>
      </c>
      <c r="B14" s="2" t="s">
        <v>29</v>
      </c>
      <c r="C14" s="2" t="s">
        <v>35</v>
      </c>
      <c r="D14" s="2">
        <v>350000</v>
      </c>
      <c r="E14" s="2">
        <v>15</v>
      </c>
      <c r="F14" s="2">
        <v>17</v>
      </c>
      <c r="G14" s="1"/>
      <c r="H14" s="2">
        <v>15</v>
      </c>
      <c r="I14" s="2">
        <v>17</v>
      </c>
      <c r="J14" s="2">
        <v>15</v>
      </c>
      <c r="K14" s="2">
        <v>17</v>
      </c>
      <c r="L14" s="2">
        <v>17</v>
      </c>
      <c r="M14" s="2">
        <v>15</v>
      </c>
      <c r="N14" s="1"/>
      <c r="O14" s="2">
        <v>15</v>
      </c>
      <c r="P14" s="2">
        <v>17</v>
      </c>
      <c r="Q14" s="2">
        <v>15</v>
      </c>
      <c r="R14" s="2">
        <v>17</v>
      </c>
      <c r="S14" s="2">
        <v>15</v>
      </c>
      <c r="T14" s="2">
        <v>17</v>
      </c>
      <c r="U14" s="1"/>
      <c r="V14" s="2">
        <v>15</v>
      </c>
      <c r="W14" s="2">
        <v>17</v>
      </c>
      <c r="X14" s="2">
        <v>17</v>
      </c>
      <c r="Y14" s="2">
        <v>15</v>
      </c>
      <c r="Z14" s="2">
        <v>17</v>
      </c>
      <c r="AA14" s="2">
        <v>17</v>
      </c>
      <c r="AB14" s="1"/>
      <c r="AC14" s="2">
        <v>15</v>
      </c>
      <c r="AD14" s="2">
        <v>17</v>
      </c>
      <c r="AE14" s="2">
        <v>15</v>
      </c>
      <c r="AF14" s="2">
        <v>17</v>
      </c>
      <c r="AG14" s="2">
        <v>17</v>
      </c>
      <c r="AH14" s="2">
        <v>15</v>
      </c>
      <c r="AI14" s="2">
        <f t="shared" si="20"/>
        <v>418</v>
      </c>
      <c r="AJ14" s="2">
        <f t="shared" si="26"/>
        <v>1682.6923076923076</v>
      </c>
      <c r="AK14" s="2">
        <f t="shared" si="28"/>
        <v>225.69230769230768</v>
      </c>
      <c r="AL14" s="2">
        <f t="shared" si="21"/>
        <v>0</v>
      </c>
      <c r="AM14" s="2">
        <f t="shared" si="22"/>
        <v>2873925.2034023665</v>
      </c>
      <c r="AN14" s="2">
        <f t="shared" si="27"/>
        <v>0</v>
      </c>
      <c r="AO14" s="2">
        <f t="shared" si="23"/>
        <v>3223925.2034023665</v>
      </c>
      <c r="AP14" s="2">
        <f t="shared" si="24"/>
        <v>64478.504068047332</v>
      </c>
      <c r="AQ14" s="2">
        <f t="shared" si="25"/>
        <v>3159446.6993343192</v>
      </c>
    </row>
    <row r="15" spans="1:43">
      <c r="A15" s="5" t="s">
        <v>22</v>
      </c>
      <c r="B15" s="2" t="s">
        <v>30</v>
      </c>
      <c r="C15" s="2" t="s">
        <v>32</v>
      </c>
      <c r="D15" s="2">
        <v>50000</v>
      </c>
      <c r="E15" s="2">
        <v>8</v>
      </c>
      <c r="F15" s="2">
        <v>14</v>
      </c>
      <c r="G15" s="1"/>
      <c r="H15" s="2">
        <v>8</v>
      </c>
      <c r="I15" s="2">
        <v>14</v>
      </c>
      <c r="J15" s="2">
        <v>8</v>
      </c>
      <c r="K15" s="2">
        <v>14</v>
      </c>
      <c r="L15" s="2">
        <v>14</v>
      </c>
      <c r="M15" s="2">
        <v>8</v>
      </c>
      <c r="N15" s="1"/>
      <c r="O15" s="2">
        <v>8</v>
      </c>
      <c r="P15" s="2">
        <v>14</v>
      </c>
      <c r="Q15" s="2">
        <v>8</v>
      </c>
      <c r="R15" s="2">
        <v>14</v>
      </c>
      <c r="S15" s="2">
        <v>8</v>
      </c>
      <c r="T15" s="2">
        <v>14</v>
      </c>
      <c r="U15" s="1"/>
      <c r="V15" s="2">
        <v>8</v>
      </c>
      <c r="W15" s="2">
        <v>14</v>
      </c>
      <c r="X15" s="2">
        <v>14</v>
      </c>
      <c r="Y15" s="2">
        <v>8</v>
      </c>
      <c r="Z15" s="2">
        <v>14</v>
      </c>
      <c r="AA15" s="2">
        <v>14</v>
      </c>
      <c r="AB15" s="1"/>
      <c r="AC15" s="2">
        <v>8</v>
      </c>
      <c r="AD15" s="2">
        <v>14</v>
      </c>
      <c r="AE15" s="2">
        <v>8</v>
      </c>
      <c r="AF15" s="2">
        <v>14</v>
      </c>
      <c r="AG15" s="2">
        <v>14</v>
      </c>
      <c r="AH15" s="2">
        <v>8</v>
      </c>
      <c r="AI15" s="2">
        <f t="shared" si="20"/>
        <v>292</v>
      </c>
      <c r="AJ15" s="2">
        <f t="shared" si="26"/>
        <v>240.38461538461539</v>
      </c>
      <c r="AK15" s="2">
        <f t="shared" si="28"/>
        <v>123.73076923076923</v>
      </c>
      <c r="AL15" s="2">
        <f t="shared" si="21"/>
        <v>0</v>
      </c>
      <c r="AM15" s="2">
        <f t="shared" si="22"/>
        <v>58651.534763313612</v>
      </c>
      <c r="AN15" s="2">
        <f t="shared" si="27"/>
        <v>0</v>
      </c>
      <c r="AO15" s="2">
        <f t="shared" si="23"/>
        <v>108651.53476331361</v>
      </c>
      <c r="AP15" s="2">
        <f t="shared" si="24"/>
        <v>2173.0306952662722</v>
      </c>
      <c r="AQ15" s="2">
        <f t="shared" si="25"/>
        <v>106478.50406804733</v>
      </c>
    </row>
    <row r="16" spans="1:43">
      <c r="A16" s="5" t="s">
        <v>23</v>
      </c>
      <c r="B16" s="2" t="s">
        <v>31</v>
      </c>
      <c r="C16" s="2" t="s">
        <v>33</v>
      </c>
      <c r="D16" s="2">
        <v>60000</v>
      </c>
      <c r="E16" s="2">
        <v>9</v>
      </c>
      <c r="F16" s="2">
        <v>16</v>
      </c>
      <c r="G16" s="1"/>
      <c r="H16" s="2">
        <v>9</v>
      </c>
      <c r="I16" s="2">
        <v>16</v>
      </c>
      <c r="J16" s="2">
        <v>9</v>
      </c>
      <c r="K16" s="2">
        <v>16</v>
      </c>
      <c r="L16" s="2">
        <v>16</v>
      </c>
      <c r="M16" s="2">
        <v>9</v>
      </c>
      <c r="N16" s="1"/>
      <c r="O16" s="2">
        <v>9</v>
      </c>
      <c r="P16" s="2">
        <v>16</v>
      </c>
      <c r="Q16" s="2">
        <v>9</v>
      </c>
      <c r="R16" s="2">
        <v>16</v>
      </c>
      <c r="S16" s="2">
        <v>9</v>
      </c>
      <c r="T16" s="2">
        <v>16</v>
      </c>
      <c r="U16" s="1"/>
      <c r="V16" s="2">
        <v>9</v>
      </c>
      <c r="W16" s="2">
        <v>16</v>
      </c>
      <c r="X16" s="2">
        <v>16</v>
      </c>
      <c r="Y16" s="2">
        <v>9</v>
      </c>
      <c r="Z16" s="2">
        <v>16</v>
      </c>
      <c r="AA16" s="2">
        <v>16</v>
      </c>
      <c r="AB16" s="1"/>
      <c r="AC16" s="2">
        <v>9</v>
      </c>
      <c r="AD16" s="2">
        <v>16</v>
      </c>
      <c r="AE16" s="2">
        <v>9</v>
      </c>
      <c r="AF16" s="2">
        <v>16</v>
      </c>
      <c r="AG16" s="2">
        <v>16</v>
      </c>
      <c r="AH16" s="2">
        <v>9</v>
      </c>
      <c r="AI16" s="2">
        <f t="shared" si="20"/>
        <v>332</v>
      </c>
      <c r="AJ16" s="2">
        <f t="shared" si="26"/>
        <v>288.46153846153845</v>
      </c>
      <c r="AK16" s="2">
        <f t="shared" si="28"/>
        <v>187.76923076923077</v>
      </c>
      <c r="AL16" s="2">
        <f t="shared" si="21"/>
        <v>0</v>
      </c>
      <c r="AM16" s="2">
        <f t="shared" si="22"/>
        <v>84458.210059171601</v>
      </c>
      <c r="AN16" s="2">
        <f t="shared" si="27"/>
        <v>0</v>
      </c>
      <c r="AO16" s="2">
        <f t="shared" si="23"/>
        <v>144458.2100591716</v>
      </c>
      <c r="AP16" s="2">
        <f t="shared" si="24"/>
        <v>2889.1642011834319</v>
      </c>
      <c r="AQ16" s="2">
        <f t="shared" si="25"/>
        <v>141569.04585798818</v>
      </c>
    </row>
    <row r="17" spans="1:43">
      <c r="A17" s="5" t="s">
        <v>39</v>
      </c>
      <c r="B17" s="2" t="s">
        <v>14</v>
      </c>
      <c r="C17" s="2" t="s">
        <v>15</v>
      </c>
      <c r="D17" s="2">
        <v>169166.66666666701</v>
      </c>
      <c r="E17" s="2">
        <v>10.25</v>
      </c>
      <c r="F17" s="2">
        <v>16.9722222222222</v>
      </c>
      <c r="G17" s="4" t="s">
        <v>37</v>
      </c>
      <c r="H17" s="2">
        <v>8.25</v>
      </c>
      <c r="I17" s="2">
        <v>15.4166666666667</v>
      </c>
      <c r="J17" s="2">
        <v>9.5833333333333304</v>
      </c>
      <c r="K17" s="2">
        <v>14.9722222222222</v>
      </c>
      <c r="L17" s="2">
        <v>16.9722222222222</v>
      </c>
      <c r="M17" s="2">
        <v>10.0277777777778</v>
      </c>
      <c r="N17" s="4" t="s">
        <v>37</v>
      </c>
      <c r="O17" s="2">
        <v>10.4722222222222</v>
      </c>
      <c r="P17" s="2">
        <v>17.6388888888889</v>
      </c>
      <c r="Q17" s="2">
        <v>10.9166666666667</v>
      </c>
      <c r="R17" s="2">
        <v>17.1944444444444</v>
      </c>
      <c r="S17" s="2">
        <v>8.25</v>
      </c>
      <c r="T17" s="2">
        <v>15.4166666666667</v>
      </c>
      <c r="U17" s="4" t="s">
        <v>37</v>
      </c>
      <c r="V17" s="2">
        <v>10.4722222222222</v>
      </c>
      <c r="W17" s="2">
        <v>17.6388888888889</v>
      </c>
      <c r="X17" s="2">
        <v>17.4166666666667</v>
      </c>
      <c r="Y17" s="2">
        <v>10.6944444444444</v>
      </c>
      <c r="Z17" s="2">
        <v>14.75</v>
      </c>
      <c r="AA17" s="2">
        <v>15.4166666666667</v>
      </c>
      <c r="AB17" s="4" t="s">
        <v>37</v>
      </c>
      <c r="AC17" s="2">
        <v>10.4722222222222</v>
      </c>
      <c r="AD17" s="2">
        <v>17.6388888888889</v>
      </c>
      <c r="AE17" s="2">
        <v>10.9166666666667</v>
      </c>
      <c r="AF17" s="2">
        <v>17.1944444444444</v>
      </c>
      <c r="AG17" s="2">
        <v>14.75</v>
      </c>
      <c r="AH17" s="2">
        <v>8.9166666666666696</v>
      </c>
      <c r="AI17" s="2">
        <f t="shared" si="20"/>
        <v>348.61111111111103</v>
      </c>
      <c r="AJ17" s="2">
        <f t="shared" si="26"/>
        <v>813.30128205128369</v>
      </c>
      <c r="AK17" s="2">
        <f t="shared" si="28"/>
        <v>0</v>
      </c>
      <c r="AL17" s="2">
        <f t="shared" si="21"/>
        <v>0</v>
      </c>
      <c r="AM17" s="2">
        <f t="shared" si="22"/>
        <v>671380.86001705565</v>
      </c>
      <c r="AN17" s="2">
        <f t="shared" si="27"/>
        <v>0</v>
      </c>
      <c r="AO17" s="2">
        <f t="shared" si="23"/>
        <v>840547.52668372262</v>
      </c>
      <c r="AP17" s="2">
        <f t="shared" si="24"/>
        <v>16810.950533674451</v>
      </c>
      <c r="AQ17" s="2">
        <f t="shared" si="25"/>
        <v>823736.57615004817</v>
      </c>
    </row>
    <row r="18" spans="1:43">
      <c r="A18" s="5" t="s">
        <v>40</v>
      </c>
      <c r="B18" s="2" t="s">
        <v>24</v>
      </c>
      <c r="C18" s="2" t="s">
        <v>32</v>
      </c>
      <c r="D18" s="2">
        <v>182333.33333333401</v>
      </c>
      <c r="E18" s="2">
        <v>10.5666666666667</v>
      </c>
      <c r="F18" s="2">
        <v>18.122222222222199</v>
      </c>
      <c r="G18" s="1"/>
      <c r="H18" s="2">
        <v>7.9666666666666703</v>
      </c>
      <c r="I18" s="2">
        <v>16.100000000000001</v>
      </c>
      <c r="J18" s="2">
        <v>9.6999999999999993</v>
      </c>
      <c r="K18" s="2">
        <v>15.522222222222201</v>
      </c>
      <c r="L18" s="2">
        <v>18.122222222222199</v>
      </c>
      <c r="M18" s="2">
        <v>10.2777777777778</v>
      </c>
      <c r="N18" s="1"/>
      <c r="O18" s="2">
        <v>10.8555555555556</v>
      </c>
      <c r="P18" s="2">
        <v>18.988888888888901</v>
      </c>
      <c r="Q18" s="2">
        <v>11.4333333333333</v>
      </c>
      <c r="R18" s="2">
        <v>18.411111111111101</v>
      </c>
      <c r="S18" s="2">
        <v>7.9666666666666703</v>
      </c>
      <c r="T18" s="2">
        <v>16.100000000000001</v>
      </c>
      <c r="U18" s="1"/>
      <c r="V18" s="2">
        <v>10.8555555555556</v>
      </c>
      <c r="W18" s="2">
        <v>18.988888888888901</v>
      </c>
      <c r="X18" s="2">
        <v>18.7</v>
      </c>
      <c r="Y18" s="2">
        <v>11.1444444444444</v>
      </c>
      <c r="Z18" s="2">
        <v>15.233333333333301</v>
      </c>
      <c r="AA18" s="2">
        <v>16.100000000000001</v>
      </c>
      <c r="AB18" s="1"/>
      <c r="AC18" s="2">
        <v>10.8555555555556</v>
      </c>
      <c r="AD18" s="2">
        <v>18.988888888888901</v>
      </c>
      <c r="AE18" s="2">
        <v>11.4333333333333</v>
      </c>
      <c r="AF18" s="2">
        <v>18.411111111111101</v>
      </c>
      <c r="AG18" s="2">
        <v>15.233333333333301</v>
      </c>
      <c r="AH18" s="2">
        <v>8.8333333333333304</v>
      </c>
      <c r="AI18" s="2">
        <f t="shared" ref="AI18:AI34" si="29">SUM(E18:AH18)</f>
        <v>364.91111111111104</v>
      </c>
      <c r="AJ18" s="2">
        <f t="shared" si="26"/>
        <v>876.60256410256738</v>
      </c>
      <c r="AK18" s="2">
        <f t="shared" si="28"/>
        <v>0</v>
      </c>
      <c r="AL18" s="2">
        <f t="shared" ref="AL18:AL34" si="30">IF(AI18&lt;$AJ$4,$AJ$4-AI18,0)</f>
        <v>0</v>
      </c>
      <c r="AM18" s="2">
        <f t="shared" ref="AM18:AM34" si="31">(AJ18+AJ18*$AM$4)*AJ18</f>
        <v>779958.5362220637</v>
      </c>
      <c r="AN18" s="2">
        <f t="shared" si="27"/>
        <v>0</v>
      </c>
      <c r="AO18" s="2">
        <f t="shared" ref="AO18:AO34" si="32">D18+AM18</f>
        <v>962291.86955539766</v>
      </c>
      <c r="AP18" s="2">
        <f t="shared" ref="AP18:AP34" si="33">IF(AO18&gt;50000,AO18*2%,0)</f>
        <v>19245.837391107954</v>
      </c>
      <c r="AQ18" s="2">
        <f t="shared" ref="AQ18:AQ34" si="34">AO18-(AN18+AP18)</f>
        <v>943046.03216428973</v>
      </c>
    </row>
    <row r="19" spans="1:43">
      <c r="A19" s="5" t="s">
        <v>41</v>
      </c>
      <c r="B19" s="2" t="s">
        <v>25</v>
      </c>
      <c r="C19" s="2" t="s">
        <v>33</v>
      </c>
      <c r="D19" s="2">
        <v>195500</v>
      </c>
      <c r="E19" s="2">
        <v>10.883333333333301</v>
      </c>
      <c r="F19" s="2">
        <v>19.272222222222201</v>
      </c>
      <c r="G19" s="1"/>
      <c r="H19" s="2">
        <v>7.68333333333333</v>
      </c>
      <c r="I19" s="2">
        <v>16.783333333333299</v>
      </c>
      <c r="J19" s="2">
        <v>9.8166666666666593</v>
      </c>
      <c r="K19" s="2">
        <v>16.072222222222202</v>
      </c>
      <c r="L19" s="2">
        <v>19.272222222222201</v>
      </c>
      <c r="M19" s="2">
        <v>10.5277777777778</v>
      </c>
      <c r="N19" s="1"/>
      <c r="O19" s="2">
        <v>11.2388888888889</v>
      </c>
      <c r="P19" s="2">
        <v>20.338888888888899</v>
      </c>
      <c r="Q19" s="2">
        <v>11.95</v>
      </c>
      <c r="R19" s="2">
        <v>19.627777777777698</v>
      </c>
      <c r="S19" s="2">
        <v>7.68333333333333</v>
      </c>
      <c r="T19" s="2">
        <v>16.783333333333299</v>
      </c>
      <c r="U19" s="1"/>
      <c r="V19" s="2">
        <v>11.2388888888889</v>
      </c>
      <c r="W19" s="2">
        <v>20.338888888888899</v>
      </c>
      <c r="X19" s="2">
        <v>19.983333333333398</v>
      </c>
      <c r="Y19" s="2">
        <v>11.594444444444401</v>
      </c>
      <c r="Z19" s="2">
        <v>15.716666666666701</v>
      </c>
      <c r="AA19" s="2">
        <v>16.783333333333299</v>
      </c>
      <c r="AB19" s="1"/>
      <c r="AC19" s="2">
        <v>11.2388888888889</v>
      </c>
      <c r="AD19" s="2">
        <v>20.338888888888899</v>
      </c>
      <c r="AE19" s="2">
        <v>11.95</v>
      </c>
      <c r="AF19" s="2">
        <v>19.627777777777698</v>
      </c>
      <c r="AG19" s="2">
        <v>15.716666666666701</v>
      </c>
      <c r="AH19" s="2">
        <v>8.75</v>
      </c>
      <c r="AI19" s="2">
        <f t="shared" si="29"/>
        <v>381.21111111111088</v>
      </c>
      <c r="AJ19" s="2">
        <f t="shared" ref="AJ19:AJ34" si="35">D19/$AJ$4</f>
        <v>939.90384615384619</v>
      </c>
      <c r="AK19" s="2">
        <f t="shared" si="28"/>
        <v>140.82649572649549</v>
      </c>
      <c r="AL19" s="2">
        <f t="shared" si="30"/>
        <v>0</v>
      </c>
      <c r="AM19" s="2">
        <f t="shared" si="31"/>
        <v>896670.52861501486</v>
      </c>
      <c r="AN19" s="2">
        <f t="shared" ref="AN19:AN34" si="36">AJ19*AL19</f>
        <v>0</v>
      </c>
      <c r="AO19" s="2">
        <f t="shared" si="32"/>
        <v>1092170.5286150149</v>
      </c>
      <c r="AP19" s="2">
        <f t="shared" si="33"/>
        <v>21843.410572300298</v>
      </c>
      <c r="AQ19" s="2">
        <f t="shared" si="34"/>
        <v>1070327.1180427147</v>
      </c>
    </row>
    <row r="20" spans="1:43">
      <c r="A20" s="5" t="s">
        <v>42</v>
      </c>
      <c r="B20" s="2" t="s">
        <v>26</v>
      </c>
      <c r="C20" s="2" t="s">
        <v>38</v>
      </c>
      <c r="D20" s="2">
        <v>208666.66666666701</v>
      </c>
      <c r="E20" s="2">
        <v>11.2</v>
      </c>
      <c r="F20" s="2">
        <v>20.422222222222199</v>
      </c>
      <c r="G20" s="1"/>
      <c r="H20" s="2">
        <v>7.4</v>
      </c>
      <c r="I20" s="2">
        <v>17.466666666666701</v>
      </c>
      <c r="J20" s="2">
        <v>9.93333333333333</v>
      </c>
      <c r="K20" s="2">
        <v>16.622222222222199</v>
      </c>
      <c r="L20" s="2">
        <v>20.422222222222199</v>
      </c>
      <c r="M20" s="2">
        <v>10.7777777777778</v>
      </c>
      <c r="N20" s="1"/>
      <c r="O20" s="2">
        <v>11.6222222222222</v>
      </c>
      <c r="P20" s="2">
        <v>21.688888888888901</v>
      </c>
      <c r="Q20" s="2">
        <v>12.466666666666701</v>
      </c>
      <c r="R20" s="2">
        <v>20.844444444444399</v>
      </c>
      <c r="S20" s="2">
        <v>7.4</v>
      </c>
      <c r="T20" s="2">
        <v>17.466666666666701</v>
      </c>
      <c r="U20" s="1"/>
      <c r="V20" s="2">
        <v>11.6222222222222</v>
      </c>
      <c r="W20" s="2">
        <v>21.688888888888901</v>
      </c>
      <c r="X20" s="2">
        <v>21.266666666666701</v>
      </c>
      <c r="Y20" s="2">
        <v>12.0444444444444</v>
      </c>
      <c r="Z20" s="2">
        <v>16.2</v>
      </c>
      <c r="AA20" s="2">
        <v>17.466666666666701</v>
      </c>
      <c r="AB20" s="1"/>
      <c r="AC20" s="2">
        <v>11.6222222222222</v>
      </c>
      <c r="AD20" s="2">
        <v>21.688888888888901</v>
      </c>
      <c r="AE20" s="2">
        <v>12.466666666666701</v>
      </c>
      <c r="AF20" s="2">
        <v>20.844444444444399</v>
      </c>
      <c r="AG20" s="2">
        <v>16.2</v>
      </c>
      <c r="AH20" s="2">
        <v>8.6666666666666696</v>
      </c>
      <c r="AI20" s="2">
        <f t="shared" si="29"/>
        <v>397.51111111111112</v>
      </c>
      <c r="AJ20" s="2">
        <f t="shared" si="35"/>
        <v>1003.2051282051299</v>
      </c>
      <c r="AK20" s="2">
        <f t="shared" si="28"/>
        <v>109.04957264957267</v>
      </c>
      <c r="AL20" s="2">
        <f t="shared" si="30"/>
        <v>0</v>
      </c>
      <c r="AM20" s="2">
        <f t="shared" si="31"/>
        <v>1021516.8371959272</v>
      </c>
      <c r="AN20" s="2">
        <f t="shared" si="36"/>
        <v>0</v>
      </c>
      <c r="AO20" s="2">
        <f t="shared" si="32"/>
        <v>1230183.5038625943</v>
      </c>
      <c r="AP20" s="2">
        <f t="shared" si="33"/>
        <v>24603.670077251885</v>
      </c>
      <c r="AQ20" s="2">
        <f t="shared" si="34"/>
        <v>1205579.8337853423</v>
      </c>
    </row>
    <row r="21" spans="1:43">
      <c r="A21" s="5" t="s">
        <v>43</v>
      </c>
      <c r="B21" s="2" t="s">
        <v>27</v>
      </c>
      <c r="C21" s="2" t="s">
        <v>32</v>
      </c>
      <c r="D21" s="2">
        <v>221833.33333333401</v>
      </c>
      <c r="E21" s="2">
        <v>11.516666666666699</v>
      </c>
      <c r="F21" s="2">
        <v>21.572222222222202</v>
      </c>
      <c r="G21" s="1"/>
      <c r="H21" s="2">
        <v>7.1166666666666698</v>
      </c>
      <c r="I21" s="2">
        <v>18.149999999999999</v>
      </c>
      <c r="J21" s="2">
        <v>10.050000000000001</v>
      </c>
      <c r="K21" s="2">
        <v>17.172222222222199</v>
      </c>
      <c r="L21" s="2">
        <v>21.572222222222202</v>
      </c>
      <c r="M21" s="2">
        <v>11.0277777777778</v>
      </c>
      <c r="N21" s="1"/>
      <c r="O21" s="2">
        <v>12.005555555555601</v>
      </c>
      <c r="P21" s="2">
        <v>23.038888888888899</v>
      </c>
      <c r="Q21" s="2">
        <v>12.983333333333301</v>
      </c>
      <c r="R21" s="2">
        <v>22.061111111111099</v>
      </c>
      <c r="S21" s="2">
        <v>7.1166666666666698</v>
      </c>
      <c r="T21" s="2">
        <v>18.149999999999999</v>
      </c>
      <c r="U21" s="1"/>
      <c r="V21" s="2">
        <v>12.005555555555601</v>
      </c>
      <c r="W21" s="2">
        <v>23.038888888888899</v>
      </c>
      <c r="X21" s="2">
        <v>22.55</v>
      </c>
      <c r="Y21" s="2">
        <v>12.494444444444399</v>
      </c>
      <c r="Z21" s="2">
        <v>16.683333333333302</v>
      </c>
      <c r="AA21" s="2">
        <v>18.149999999999999</v>
      </c>
      <c r="AB21" s="1"/>
      <c r="AC21" s="2">
        <v>12.005555555555601</v>
      </c>
      <c r="AD21" s="2">
        <v>23.038888888888899</v>
      </c>
      <c r="AE21" s="2">
        <v>12.983333333333301</v>
      </c>
      <c r="AF21" s="2">
        <v>22.061111111111099</v>
      </c>
      <c r="AG21" s="2">
        <v>16.683333333333302</v>
      </c>
      <c r="AH21" s="2">
        <v>8.5833333333333393</v>
      </c>
      <c r="AI21" s="2">
        <f t="shared" si="29"/>
        <v>413.8111111111109</v>
      </c>
      <c r="AJ21" s="2">
        <f t="shared" si="35"/>
        <v>1066.5064102564136</v>
      </c>
      <c r="AK21" s="2">
        <f t="shared" ref="AK21:AK34" si="37">IF(AI21&gt;AJ17,AI21-AJ17,0)</f>
        <v>0</v>
      </c>
      <c r="AL21" s="2">
        <f t="shared" si="30"/>
        <v>0</v>
      </c>
      <c r="AM21" s="2">
        <f t="shared" si="31"/>
        <v>1154497.4619647919</v>
      </c>
      <c r="AN21" s="2">
        <f t="shared" si="36"/>
        <v>0</v>
      </c>
      <c r="AO21" s="2">
        <f t="shared" si="32"/>
        <v>1376330.7952981258</v>
      </c>
      <c r="AP21" s="2">
        <f t="shared" si="33"/>
        <v>27526.615905962517</v>
      </c>
      <c r="AQ21" s="2">
        <f t="shared" si="34"/>
        <v>1348804.1793921634</v>
      </c>
    </row>
    <row r="22" spans="1:43">
      <c r="A22" s="5" t="s">
        <v>44</v>
      </c>
      <c r="B22" s="2" t="s">
        <v>28</v>
      </c>
      <c r="C22" s="2" t="s">
        <v>34</v>
      </c>
      <c r="D22" s="2">
        <v>235000</v>
      </c>
      <c r="E22" s="2">
        <v>11.8333333333333</v>
      </c>
      <c r="F22" s="2">
        <v>22.7222222222222</v>
      </c>
      <c r="G22" s="1"/>
      <c r="H22" s="2">
        <v>6.8333333333333304</v>
      </c>
      <c r="I22" s="2">
        <v>18.8333333333333</v>
      </c>
      <c r="J22" s="2">
        <v>10.1666666666667</v>
      </c>
      <c r="K22" s="2">
        <v>17.7222222222222</v>
      </c>
      <c r="L22" s="2">
        <v>22.7222222222222</v>
      </c>
      <c r="M22" s="2">
        <v>11.2777777777778</v>
      </c>
      <c r="N22" s="1"/>
      <c r="O22" s="2">
        <v>12.3888888888889</v>
      </c>
      <c r="P22" s="2">
        <v>24.3888888888889</v>
      </c>
      <c r="Q22" s="2">
        <v>13.5</v>
      </c>
      <c r="R22" s="2">
        <v>23.2777777777777</v>
      </c>
      <c r="S22" s="2">
        <v>6.8333333333333304</v>
      </c>
      <c r="T22" s="2">
        <v>18.8333333333333</v>
      </c>
      <c r="U22" s="1"/>
      <c r="V22" s="2">
        <v>12.3888888888889</v>
      </c>
      <c r="W22" s="2">
        <v>24.3888888888889</v>
      </c>
      <c r="X22" s="2">
        <v>23.8333333333334</v>
      </c>
      <c r="Y22" s="2">
        <v>12.9444444444444</v>
      </c>
      <c r="Z22" s="2">
        <v>17.1666666666667</v>
      </c>
      <c r="AA22" s="2">
        <v>18.8333333333333</v>
      </c>
      <c r="AB22" s="1"/>
      <c r="AC22" s="2">
        <v>12.3888888888889</v>
      </c>
      <c r="AD22" s="2">
        <v>24.3888888888889</v>
      </c>
      <c r="AE22" s="2">
        <v>13.5</v>
      </c>
      <c r="AF22" s="2">
        <v>23.2777777777777</v>
      </c>
      <c r="AG22" s="2">
        <v>17.1666666666667</v>
      </c>
      <c r="AH22" s="2">
        <v>8.5000000000000107</v>
      </c>
      <c r="AI22" s="2">
        <f t="shared" si="29"/>
        <v>430.11111111111109</v>
      </c>
      <c r="AJ22" s="2">
        <f t="shared" si="35"/>
        <v>1129.8076923076924</v>
      </c>
      <c r="AK22" s="2">
        <f t="shared" si="37"/>
        <v>0</v>
      </c>
      <c r="AL22" s="2">
        <f t="shared" si="30"/>
        <v>0</v>
      </c>
      <c r="AM22" s="2">
        <f t="shared" si="31"/>
        <v>1295612.4029215979</v>
      </c>
      <c r="AN22" s="2">
        <f t="shared" si="36"/>
        <v>0</v>
      </c>
      <c r="AO22" s="2">
        <f t="shared" si="32"/>
        <v>1530612.4029215979</v>
      </c>
      <c r="AP22" s="2">
        <f t="shared" si="33"/>
        <v>30612.24805843196</v>
      </c>
      <c r="AQ22" s="2">
        <f t="shared" si="34"/>
        <v>1500000.1548631659</v>
      </c>
    </row>
    <row r="23" spans="1:43">
      <c r="A23" s="5" t="s">
        <v>45</v>
      </c>
      <c r="B23" s="2" t="s">
        <v>29</v>
      </c>
      <c r="C23" s="2" t="s">
        <v>35</v>
      </c>
      <c r="D23" s="2">
        <v>248166.66666666701</v>
      </c>
      <c r="E23" s="2">
        <v>12.15</v>
      </c>
      <c r="F23" s="2">
        <v>23.872222222222199</v>
      </c>
      <c r="G23" s="1"/>
      <c r="H23" s="2">
        <v>6.55</v>
      </c>
      <c r="I23" s="2">
        <v>19.516666666666701</v>
      </c>
      <c r="J23" s="2">
        <v>10.283333333333299</v>
      </c>
      <c r="K23" s="2">
        <v>18.272222222222201</v>
      </c>
      <c r="L23" s="2">
        <v>23.872222222222199</v>
      </c>
      <c r="M23" s="2">
        <v>11.5277777777778</v>
      </c>
      <c r="N23" s="1"/>
      <c r="O23" s="2">
        <v>12.772222222222201</v>
      </c>
      <c r="P23" s="2">
        <v>25.738888888888901</v>
      </c>
      <c r="Q23" s="2">
        <v>14.016666666666699</v>
      </c>
      <c r="R23" s="2">
        <v>24.494444444444401</v>
      </c>
      <c r="S23" s="2">
        <v>6.55</v>
      </c>
      <c r="T23" s="2">
        <v>19.516666666666701</v>
      </c>
      <c r="U23" s="1"/>
      <c r="V23" s="2">
        <v>12.772222222222201</v>
      </c>
      <c r="W23" s="2">
        <v>25.738888888888901</v>
      </c>
      <c r="X23" s="2">
        <v>25.116666666666699</v>
      </c>
      <c r="Y23" s="2">
        <v>13.3944444444444</v>
      </c>
      <c r="Z23" s="2">
        <v>17.649999999999999</v>
      </c>
      <c r="AA23" s="2">
        <v>19.516666666666701</v>
      </c>
      <c r="AB23" s="1"/>
      <c r="AC23" s="2">
        <v>12.772222222222201</v>
      </c>
      <c r="AD23" s="2">
        <v>25.738888888888901</v>
      </c>
      <c r="AE23" s="2">
        <v>14.016666666666699</v>
      </c>
      <c r="AF23" s="2">
        <v>24.494444444444401</v>
      </c>
      <c r="AG23" s="2">
        <v>17.649999999999999</v>
      </c>
      <c r="AH23" s="2">
        <v>8.4166666666666696</v>
      </c>
      <c r="AI23" s="2">
        <f t="shared" si="29"/>
        <v>446.41111111111104</v>
      </c>
      <c r="AJ23" s="2">
        <f t="shared" si="35"/>
        <v>1193.108974358976</v>
      </c>
      <c r="AK23" s="2">
        <f t="shared" si="37"/>
        <v>0</v>
      </c>
      <c r="AL23" s="2">
        <f t="shared" si="30"/>
        <v>0</v>
      </c>
      <c r="AM23" s="2">
        <f t="shared" si="31"/>
        <v>1444861.6600663664</v>
      </c>
      <c r="AN23" s="2">
        <f t="shared" si="36"/>
        <v>0</v>
      </c>
      <c r="AO23" s="2">
        <f t="shared" si="32"/>
        <v>1693028.3267330334</v>
      </c>
      <c r="AP23" s="2">
        <f t="shared" si="33"/>
        <v>33860.566534660669</v>
      </c>
      <c r="AQ23" s="2">
        <f t="shared" si="34"/>
        <v>1659167.7601983726</v>
      </c>
    </row>
    <row r="24" spans="1:43">
      <c r="A24" s="5" t="s">
        <v>46</v>
      </c>
      <c r="B24" s="2" t="s">
        <v>30</v>
      </c>
      <c r="C24" s="2" t="s">
        <v>32</v>
      </c>
      <c r="D24" s="2">
        <v>261333.33333333401</v>
      </c>
      <c r="E24" s="2">
        <v>12.466666666666701</v>
      </c>
      <c r="F24" s="2">
        <v>25.022222222222201</v>
      </c>
      <c r="G24" s="1"/>
      <c r="H24" s="2">
        <v>6.2666666666666702</v>
      </c>
      <c r="I24" s="2">
        <v>20.2</v>
      </c>
      <c r="J24" s="2">
        <v>10.4</v>
      </c>
      <c r="K24" s="2">
        <v>18.822222222222202</v>
      </c>
      <c r="L24" s="2">
        <v>25.022222222222201</v>
      </c>
      <c r="M24" s="2">
        <v>11.7777777777778</v>
      </c>
      <c r="N24" s="1"/>
      <c r="O24" s="2">
        <v>13.155555555555599</v>
      </c>
      <c r="P24" s="2">
        <v>27.088888888888899</v>
      </c>
      <c r="Q24" s="2">
        <v>14.533333333333299</v>
      </c>
      <c r="R24" s="2">
        <v>25.711111111111101</v>
      </c>
      <c r="S24" s="2">
        <v>6.2666666666666702</v>
      </c>
      <c r="T24" s="2">
        <v>20.2</v>
      </c>
      <c r="U24" s="1"/>
      <c r="V24" s="2">
        <v>13.155555555555599</v>
      </c>
      <c r="W24" s="2">
        <v>27.088888888888899</v>
      </c>
      <c r="X24" s="2">
        <v>26.4</v>
      </c>
      <c r="Y24" s="2">
        <v>13.844444444444401</v>
      </c>
      <c r="Z24" s="2">
        <v>18.133333333333301</v>
      </c>
      <c r="AA24" s="2">
        <v>20.2</v>
      </c>
      <c r="AB24" s="1"/>
      <c r="AC24" s="2">
        <v>13.155555555555599</v>
      </c>
      <c r="AD24" s="2">
        <v>27.088888888888899</v>
      </c>
      <c r="AE24" s="2">
        <v>14.533333333333299</v>
      </c>
      <c r="AF24" s="2">
        <v>25.711111111111101</v>
      </c>
      <c r="AG24" s="2">
        <v>18.133333333333301</v>
      </c>
      <c r="AH24" s="2">
        <v>8.3333333333333393</v>
      </c>
      <c r="AI24" s="2">
        <f t="shared" si="29"/>
        <v>462.71111111111105</v>
      </c>
      <c r="AJ24" s="2">
        <f t="shared" si="35"/>
        <v>1256.4102564102598</v>
      </c>
      <c r="AK24" s="2">
        <f t="shared" si="37"/>
        <v>0</v>
      </c>
      <c r="AL24" s="2">
        <f t="shared" si="30"/>
        <v>0</v>
      </c>
      <c r="AM24" s="2">
        <f t="shared" si="31"/>
        <v>1602245.233399088</v>
      </c>
      <c r="AN24" s="2">
        <f t="shared" si="36"/>
        <v>0</v>
      </c>
      <c r="AO24" s="2">
        <f t="shared" si="32"/>
        <v>1863578.566732422</v>
      </c>
      <c r="AP24" s="2">
        <f t="shared" si="33"/>
        <v>37271.571334648441</v>
      </c>
      <c r="AQ24" s="2">
        <f t="shared" si="34"/>
        <v>1826306.9953977736</v>
      </c>
    </row>
    <row r="25" spans="1:43">
      <c r="A25" s="5" t="s">
        <v>47</v>
      </c>
      <c r="B25" s="2" t="s">
        <v>31</v>
      </c>
      <c r="C25" s="2" t="s">
        <v>33</v>
      </c>
      <c r="D25" s="2">
        <v>274500</v>
      </c>
      <c r="E25" s="2">
        <v>12.783333333333299</v>
      </c>
      <c r="F25" s="2">
        <v>26.172222222222199</v>
      </c>
      <c r="G25" s="1"/>
      <c r="H25" s="2">
        <v>5.9833333333333298</v>
      </c>
      <c r="I25" s="2">
        <v>20.8833333333334</v>
      </c>
      <c r="J25" s="2">
        <v>10.516666666666699</v>
      </c>
      <c r="K25" s="2">
        <v>19.372222222222199</v>
      </c>
      <c r="L25" s="2">
        <v>26.172222222222199</v>
      </c>
      <c r="M25" s="2">
        <v>12.0277777777778</v>
      </c>
      <c r="N25" s="1"/>
      <c r="O25" s="2">
        <v>13.5388888888889</v>
      </c>
      <c r="P25" s="2">
        <v>28.438888888888901</v>
      </c>
      <c r="Q25" s="2">
        <v>15.05</v>
      </c>
      <c r="R25" s="2">
        <v>26.927777777777699</v>
      </c>
      <c r="S25" s="2">
        <v>5.9833333333333298</v>
      </c>
      <c r="T25" s="2">
        <v>20.8833333333334</v>
      </c>
      <c r="U25" s="1"/>
      <c r="V25" s="2">
        <v>13.5388888888889</v>
      </c>
      <c r="W25" s="2">
        <v>28.438888888888901</v>
      </c>
      <c r="X25" s="2">
        <v>27.683333333333401</v>
      </c>
      <c r="Y25" s="2">
        <v>14.2944444444444</v>
      </c>
      <c r="Z25" s="2">
        <v>18.616666666666699</v>
      </c>
      <c r="AA25" s="2">
        <v>20.8833333333334</v>
      </c>
      <c r="AB25" s="1"/>
      <c r="AC25" s="2">
        <v>13.5388888888889</v>
      </c>
      <c r="AD25" s="2">
        <v>28.438888888888901</v>
      </c>
      <c r="AE25" s="2">
        <v>15.05</v>
      </c>
      <c r="AF25" s="2">
        <v>26.927777777777699</v>
      </c>
      <c r="AG25" s="2">
        <v>18.616666666666699</v>
      </c>
      <c r="AH25" s="2">
        <v>8.2500000000000107</v>
      </c>
      <c r="AI25" s="2">
        <f t="shared" si="29"/>
        <v>479.01111111111123</v>
      </c>
      <c r="AJ25" s="2">
        <f t="shared" si="35"/>
        <v>1319.7115384615386</v>
      </c>
      <c r="AK25" s="2">
        <f t="shared" si="37"/>
        <v>0</v>
      </c>
      <c r="AL25" s="2">
        <f t="shared" si="30"/>
        <v>0</v>
      </c>
      <c r="AM25" s="2">
        <f t="shared" si="31"/>
        <v>1767763.1229197488</v>
      </c>
      <c r="AN25" s="2">
        <f t="shared" si="36"/>
        <v>0</v>
      </c>
      <c r="AO25" s="2">
        <f t="shared" si="32"/>
        <v>2042263.1229197488</v>
      </c>
      <c r="AP25" s="2">
        <f t="shared" si="33"/>
        <v>40845.262458394973</v>
      </c>
      <c r="AQ25" s="2">
        <f t="shared" si="34"/>
        <v>2001417.8604613538</v>
      </c>
    </row>
    <row r="26" spans="1:43">
      <c r="A26" s="5" t="s">
        <v>48</v>
      </c>
      <c r="B26" s="2" t="s">
        <v>14</v>
      </c>
      <c r="C26" s="2" t="s">
        <v>15</v>
      </c>
      <c r="D26" s="2">
        <v>287666.66666666698</v>
      </c>
      <c r="E26" s="2">
        <v>13.1</v>
      </c>
      <c r="F26" s="2">
        <v>27.322222222222202</v>
      </c>
      <c r="G26" s="4" t="s">
        <v>37</v>
      </c>
      <c r="H26" s="2">
        <v>5.7</v>
      </c>
      <c r="I26" s="2">
        <v>21.566666666666698</v>
      </c>
      <c r="J26" s="2">
        <v>10.633333333333301</v>
      </c>
      <c r="K26" s="2">
        <v>19.922222222222199</v>
      </c>
      <c r="L26" s="2">
        <v>27.322222222222202</v>
      </c>
      <c r="M26" s="2">
        <v>12.2777777777778</v>
      </c>
      <c r="N26" s="4" t="s">
        <v>37</v>
      </c>
      <c r="O26" s="2">
        <v>13.922222222222199</v>
      </c>
      <c r="P26" s="2">
        <v>29.788888888888899</v>
      </c>
      <c r="Q26" s="2">
        <v>15.5666666666667</v>
      </c>
      <c r="R26" s="2">
        <v>28.1444444444444</v>
      </c>
      <c r="S26" s="2">
        <v>5.7</v>
      </c>
      <c r="T26" s="2">
        <v>21.566666666666698</v>
      </c>
      <c r="U26" s="4" t="s">
        <v>37</v>
      </c>
      <c r="V26" s="2">
        <v>13.922222222222199</v>
      </c>
      <c r="W26" s="2">
        <v>29.788888888888899</v>
      </c>
      <c r="X26" s="2">
        <v>28.9666666666668</v>
      </c>
      <c r="Y26" s="2">
        <v>14.744444444444399</v>
      </c>
      <c r="Z26" s="2">
        <v>19.100000000000001</v>
      </c>
      <c r="AA26" s="2">
        <v>21.566666666666698</v>
      </c>
      <c r="AB26" s="4" t="s">
        <v>37</v>
      </c>
      <c r="AC26" s="2">
        <v>13.922222222222199</v>
      </c>
      <c r="AD26" s="2">
        <v>29.788888888888899</v>
      </c>
      <c r="AE26" s="2">
        <v>15.5666666666667</v>
      </c>
      <c r="AF26" s="2">
        <v>28.1444444444444</v>
      </c>
      <c r="AG26" s="2">
        <v>19.100000000000001</v>
      </c>
      <c r="AH26" s="2">
        <v>8.1666666666666696</v>
      </c>
      <c r="AI26" s="2">
        <f t="shared" si="29"/>
        <v>495.31111111111125</v>
      </c>
      <c r="AJ26" s="2">
        <f t="shared" si="35"/>
        <v>1383.0128205128219</v>
      </c>
      <c r="AK26" s="2">
        <f t="shared" si="37"/>
        <v>0</v>
      </c>
      <c r="AL26" s="2">
        <f t="shared" si="30"/>
        <v>0</v>
      </c>
      <c r="AM26" s="2">
        <f t="shared" si="31"/>
        <v>1941415.3286283736</v>
      </c>
      <c r="AN26" s="2">
        <f t="shared" si="36"/>
        <v>0</v>
      </c>
      <c r="AO26" s="2">
        <f t="shared" si="32"/>
        <v>2229081.9952950403</v>
      </c>
      <c r="AP26" s="2">
        <f t="shared" si="33"/>
        <v>44581.639905900804</v>
      </c>
      <c r="AQ26" s="2">
        <f t="shared" si="34"/>
        <v>2184500.3553891396</v>
      </c>
    </row>
    <row r="27" spans="1:43">
      <c r="A27" s="5" t="s">
        <v>49</v>
      </c>
      <c r="B27" s="2" t="s">
        <v>24</v>
      </c>
      <c r="C27" s="2" t="s">
        <v>32</v>
      </c>
      <c r="D27" s="2">
        <v>300833.33333333401</v>
      </c>
      <c r="E27" s="2">
        <v>13.4166666666667</v>
      </c>
      <c r="F27" s="2">
        <v>28.4722222222222</v>
      </c>
      <c r="G27" s="1"/>
      <c r="H27" s="2">
        <v>5.4166666666666599</v>
      </c>
      <c r="I27" s="2">
        <v>22.250000000000099</v>
      </c>
      <c r="J27" s="2">
        <v>10.75</v>
      </c>
      <c r="K27" s="2">
        <v>20.4722222222222</v>
      </c>
      <c r="L27" s="2">
        <v>28.4722222222222</v>
      </c>
      <c r="M27" s="2">
        <v>12.5277777777778</v>
      </c>
      <c r="N27" s="1"/>
      <c r="O27" s="2">
        <v>14.3055555555556</v>
      </c>
      <c r="P27" s="2">
        <v>31.1388888888889</v>
      </c>
      <c r="Q27" s="2">
        <v>16.0833333333333</v>
      </c>
      <c r="R27" s="2">
        <v>29.3611111111111</v>
      </c>
      <c r="S27" s="2">
        <v>5.4166666666666599</v>
      </c>
      <c r="T27" s="2">
        <v>22.250000000000099</v>
      </c>
      <c r="U27" s="1"/>
      <c r="V27" s="2">
        <v>14.3055555555556</v>
      </c>
      <c r="W27" s="2">
        <v>31.1388888888889</v>
      </c>
      <c r="X27" s="2">
        <v>30.250000000000099</v>
      </c>
      <c r="Y27" s="2">
        <v>15.1944444444444</v>
      </c>
      <c r="Z27" s="2">
        <v>19.5833333333333</v>
      </c>
      <c r="AA27" s="2">
        <v>22.250000000000099</v>
      </c>
      <c r="AB27" s="1"/>
      <c r="AC27" s="2">
        <v>14.3055555555556</v>
      </c>
      <c r="AD27" s="2">
        <v>31.1388888888889</v>
      </c>
      <c r="AE27" s="2">
        <v>16.0833333333333</v>
      </c>
      <c r="AF27" s="2">
        <v>29.3611111111111</v>
      </c>
      <c r="AG27" s="2">
        <v>19.5833333333333</v>
      </c>
      <c r="AH27" s="2">
        <v>8.0833333333333393</v>
      </c>
      <c r="AI27" s="2">
        <f t="shared" si="29"/>
        <v>511.61111111111148</v>
      </c>
      <c r="AJ27" s="2">
        <f t="shared" si="35"/>
        <v>1446.3141025641057</v>
      </c>
      <c r="AK27" s="2">
        <f t="shared" si="37"/>
        <v>0</v>
      </c>
      <c r="AL27" s="2">
        <f t="shared" si="30"/>
        <v>0</v>
      </c>
      <c r="AM27" s="2">
        <f t="shared" si="31"/>
        <v>2123201.8505249517</v>
      </c>
      <c r="AN27" s="2">
        <f t="shared" si="36"/>
        <v>0</v>
      </c>
      <c r="AO27" s="2">
        <f t="shared" si="32"/>
        <v>2424035.1838582857</v>
      </c>
      <c r="AP27" s="2">
        <f t="shared" si="33"/>
        <v>48480.703677165715</v>
      </c>
      <c r="AQ27" s="2">
        <f t="shared" si="34"/>
        <v>2375554.4801811199</v>
      </c>
    </row>
    <row r="28" spans="1:43">
      <c r="A28" s="5" t="s">
        <v>50</v>
      </c>
      <c r="B28" s="2" t="s">
        <v>25</v>
      </c>
      <c r="C28" s="2" t="s">
        <v>33</v>
      </c>
      <c r="D28" s="2">
        <v>314000</v>
      </c>
      <c r="E28" s="2">
        <v>13.733333333333301</v>
      </c>
      <c r="F28" s="2">
        <v>29.622222222222199</v>
      </c>
      <c r="G28" s="1"/>
      <c r="H28" s="2">
        <v>5.1333333333333302</v>
      </c>
      <c r="I28" s="2">
        <v>22.933333333333401</v>
      </c>
      <c r="J28" s="2">
        <v>10.866666666666699</v>
      </c>
      <c r="K28" s="2">
        <v>21.022222222222201</v>
      </c>
      <c r="L28" s="2">
        <v>29.622222222222199</v>
      </c>
      <c r="M28" s="2">
        <v>12.7777777777778</v>
      </c>
      <c r="N28" s="1"/>
      <c r="O28" s="2">
        <v>14.688888888888901</v>
      </c>
      <c r="P28" s="2">
        <v>32.488888888888901</v>
      </c>
      <c r="Q28" s="2">
        <v>16.600000000000001</v>
      </c>
      <c r="R28" s="2">
        <v>30.577777777777801</v>
      </c>
      <c r="S28" s="2">
        <v>5.1333333333333302</v>
      </c>
      <c r="T28" s="2">
        <v>22.933333333333401</v>
      </c>
      <c r="U28" s="1"/>
      <c r="V28" s="2">
        <v>14.688888888888901</v>
      </c>
      <c r="W28" s="2">
        <v>32.488888888888901</v>
      </c>
      <c r="X28" s="2">
        <v>31.533333333333399</v>
      </c>
      <c r="Y28" s="2">
        <v>15.6444444444444</v>
      </c>
      <c r="Z28" s="2">
        <v>20.066666666666698</v>
      </c>
      <c r="AA28" s="2">
        <v>22.933333333333401</v>
      </c>
      <c r="AB28" s="1"/>
      <c r="AC28" s="2">
        <v>14.688888888888901</v>
      </c>
      <c r="AD28" s="2">
        <v>32.488888888888901</v>
      </c>
      <c r="AE28" s="2">
        <v>16.600000000000001</v>
      </c>
      <c r="AF28" s="2">
        <v>30.577777777777801</v>
      </c>
      <c r="AG28" s="2">
        <v>20.066666666666698</v>
      </c>
      <c r="AH28" s="2">
        <v>8</v>
      </c>
      <c r="AI28" s="2">
        <f t="shared" si="29"/>
        <v>527.9111111111115</v>
      </c>
      <c r="AJ28" s="2">
        <f t="shared" si="35"/>
        <v>1509.6153846153845</v>
      </c>
      <c r="AK28" s="2">
        <f t="shared" si="37"/>
        <v>0</v>
      </c>
      <c r="AL28" s="2">
        <f t="shared" si="30"/>
        <v>0</v>
      </c>
      <c r="AM28" s="2">
        <f t="shared" si="31"/>
        <v>2313122.6886094669</v>
      </c>
      <c r="AN28" s="2">
        <f t="shared" si="36"/>
        <v>0</v>
      </c>
      <c r="AO28" s="2">
        <f t="shared" si="32"/>
        <v>2627122.6886094669</v>
      </c>
      <c r="AP28" s="2">
        <f t="shared" si="33"/>
        <v>52542.453772189336</v>
      </c>
      <c r="AQ28" s="2">
        <f t="shared" si="34"/>
        <v>2574580.2348372773</v>
      </c>
    </row>
    <row r="29" spans="1:43">
      <c r="A29" s="5" t="s">
        <v>51</v>
      </c>
      <c r="B29" s="2" t="s">
        <v>26</v>
      </c>
      <c r="C29" s="2" t="s">
        <v>38</v>
      </c>
      <c r="D29" s="2">
        <v>327166.66666666698</v>
      </c>
      <c r="E29" s="2">
        <v>14.05</v>
      </c>
      <c r="F29" s="2">
        <v>30.772222222222201</v>
      </c>
      <c r="G29" s="1"/>
      <c r="H29" s="2">
        <v>4.8499999999999996</v>
      </c>
      <c r="I29" s="2">
        <v>23.616666666666699</v>
      </c>
      <c r="J29" s="2">
        <v>10.983333333333301</v>
      </c>
      <c r="K29" s="2">
        <v>21.572222222222202</v>
      </c>
      <c r="L29" s="2">
        <v>30.772222222222201</v>
      </c>
      <c r="M29" s="2">
        <v>13.0277777777778</v>
      </c>
      <c r="N29" s="1"/>
      <c r="O29" s="2">
        <v>15.0722222222222</v>
      </c>
      <c r="P29" s="2">
        <v>33.838888888888903</v>
      </c>
      <c r="Q29" s="2">
        <v>17.116666666666699</v>
      </c>
      <c r="R29" s="2">
        <v>31.794444444444402</v>
      </c>
      <c r="S29" s="2">
        <v>4.8499999999999996</v>
      </c>
      <c r="T29" s="2">
        <v>23.616666666666699</v>
      </c>
      <c r="U29" s="1"/>
      <c r="V29" s="2">
        <v>15.0722222222222</v>
      </c>
      <c r="W29" s="2">
        <v>33.838888888888903</v>
      </c>
      <c r="X29" s="2">
        <v>32.816666666666798</v>
      </c>
      <c r="Y29" s="2">
        <v>16.094444444444399</v>
      </c>
      <c r="Z29" s="2">
        <v>20.55</v>
      </c>
      <c r="AA29" s="2">
        <v>23.616666666666699</v>
      </c>
      <c r="AB29" s="1"/>
      <c r="AC29" s="2">
        <v>15.0722222222222</v>
      </c>
      <c r="AD29" s="2">
        <v>33.838888888888903</v>
      </c>
      <c r="AE29" s="2">
        <v>17.116666666666699</v>
      </c>
      <c r="AF29" s="2">
        <v>31.794444444444402</v>
      </c>
      <c r="AG29" s="2">
        <v>20.55</v>
      </c>
      <c r="AH29" s="2">
        <v>7.9166666666666696</v>
      </c>
      <c r="AI29" s="2">
        <f t="shared" si="29"/>
        <v>544.21111111111099</v>
      </c>
      <c r="AJ29" s="2">
        <f t="shared" si="35"/>
        <v>1572.9166666666681</v>
      </c>
      <c r="AK29" s="2">
        <f t="shared" si="37"/>
        <v>0</v>
      </c>
      <c r="AL29" s="2">
        <f t="shared" si="30"/>
        <v>0</v>
      </c>
      <c r="AM29" s="2">
        <f t="shared" si="31"/>
        <v>2511177.8428819492</v>
      </c>
      <c r="AN29" s="2">
        <f t="shared" si="36"/>
        <v>0</v>
      </c>
      <c r="AO29" s="2">
        <f t="shared" si="32"/>
        <v>2838344.5095486161</v>
      </c>
      <c r="AP29" s="2">
        <f t="shared" si="33"/>
        <v>56766.890190972321</v>
      </c>
      <c r="AQ29" s="2">
        <f t="shared" si="34"/>
        <v>2781577.6193576436</v>
      </c>
    </row>
    <row r="30" spans="1:43">
      <c r="A30" s="5" t="s">
        <v>52</v>
      </c>
      <c r="B30" s="2" t="s">
        <v>27</v>
      </c>
      <c r="C30" s="2" t="s">
        <v>32</v>
      </c>
      <c r="D30" s="2">
        <v>340333.33333332802</v>
      </c>
      <c r="E30" s="2">
        <v>14.366666666666699</v>
      </c>
      <c r="F30" s="2">
        <v>31.922222222222199</v>
      </c>
      <c r="G30" s="1"/>
      <c r="H30" s="2">
        <v>4.5666666666666602</v>
      </c>
      <c r="I30" s="2">
        <v>24.3000000000001</v>
      </c>
      <c r="J30" s="2">
        <v>11.1</v>
      </c>
      <c r="K30" s="2">
        <v>22.122222222222199</v>
      </c>
      <c r="L30" s="2">
        <v>31.922222222222199</v>
      </c>
      <c r="M30" s="2">
        <v>13.2777777777778</v>
      </c>
      <c r="N30" s="1"/>
      <c r="O30" s="2">
        <v>15.4555555555556</v>
      </c>
      <c r="P30" s="2">
        <v>35.188888888888897</v>
      </c>
      <c r="Q30" s="2">
        <v>17.6333333333334</v>
      </c>
      <c r="R30" s="2">
        <v>33.011111111111099</v>
      </c>
      <c r="S30" s="2">
        <v>4.5666666666666602</v>
      </c>
      <c r="T30" s="2">
        <v>24.3000000000001</v>
      </c>
      <c r="U30" s="1"/>
      <c r="V30" s="2">
        <v>15.4555555555556</v>
      </c>
      <c r="W30" s="2">
        <v>35.188888888888897</v>
      </c>
      <c r="X30" s="2">
        <v>34.100000000000101</v>
      </c>
      <c r="Y30" s="2">
        <v>16.544444444444402</v>
      </c>
      <c r="Z30" s="2">
        <v>21.033333333333299</v>
      </c>
      <c r="AA30" s="2">
        <v>24.3000000000001</v>
      </c>
      <c r="AB30" s="1"/>
      <c r="AC30" s="2">
        <v>15.4555555555556</v>
      </c>
      <c r="AD30" s="2">
        <v>35.188888888888897</v>
      </c>
      <c r="AE30" s="2">
        <v>17.6333333333334</v>
      </c>
      <c r="AF30" s="2">
        <v>33.011111111111099</v>
      </c>
      <c r="AG30" s="2">
        <v>21.033333333333299</v>
      </c>
      <c r="AH30" s="2">
        <v>7.8333333333333401</v>
      </c>
      <c r="AI30" s="2">
        <f t="shared" si="29"/>
        <v>560.51111111111163</v>
      </c>
      <c r="AJ30" s="2">
        <f t="shared" si="35"/>
        <v>1636.2179487179233</v>
      </c>
      <c r="AK30" s="2">
        <f t="shared" si="37"/>
        <v>0</v>
      </c>
      <c r="AL30" s="2">
        <f t="shared" si="30"/>
        <v>0</v>
      </c>
      <c r="AM30" s="2">
        <f t="shared" si="31"/>
        <v>2717367.3133422891</v>
      </c>
      <c r="AN30" s="2">
        <f t="shared" si="36"/>
        <v>0</v>
      </c>
      <c r="AO30" s="2">
        <f t="shared" si="32"/>
        <v>3057700.646675617</v>
      </c>
      <c r="AP30" s="2">
        <f t="shared" si="33"/>
        <v>61154.012933512342</v>
      </c>
      <c r="AQ30" s="2">
        <f t="shared" si="34"/>
        <v>2996546.6337421048</v>
      </c>
    </row>
    <row r="31" spans="1:43">
      <c r="A31" s="5" t="s">
        <v>53</v>
      </c>
      <c r="B31" s="2" t="s">
        <v>28</v>
      </c>
      <c r="C31" s="2" t="s">
        <v>34</v>
      </c>
      <c r="D31" s="2">
        <v>353499.999999994</v>
      </c>
      <c r="E31" s="2">
        <v>14.6833333333333</v>
      </c>
      <c r="F31" s="2">
        <v>33.072222222222202</v>
      </c>
      <c r="G31" s="1"/>
      <c r="H31" s="2">
        <v>4.2833333333333297</v>
      </c>
      <c r="I31" s="2">
        <v>24.983333333333398</v>
      </c>
      <c r="J31" s="2">
        <v>11.216666666666701</v>
      </c>
      <c r="K31" s="2">
        <v>22.672222222222199</v>
      </c>
      <c r="L31" s="2">
        <v>33.072222222222202</v>
      </c>
      <c r="M31" s="2">
        <v>13.5277777777778</v>
      </c>
      <c r="N31" s="1"/>
      <c r="O31" s="2">
        <v>15.838888888888899</v>
      </c>
      <c r="P31" s="2">
        <v>36.538888888888899</v>
      </c>
      <c r="Q31" s="2">
        <v>18.149999999999999</v>
      </c>
      <c r="R31" s="2">
        <v>34.227777777777703</v>
      </c>
      <c r="S31" s="2">
        <v>4.2833333333333297</v>
      </c>
      <c r="T31" s="2">
        <v>24.983333333333398</v>
      </c>
      <c r="U31" s="1"/>
      <c r="V31" s="2">
        <v>15.838888888888899</v>
      </c>
      <c r="W31" s="2">
        <v>36.538888888888899</v>
      </c>
      <c r="X31" s="2">
        <v>35.383333333333397</v>
      </c>
      <c r="Y31" s="2">
        <v>16.994444444444401</v>
      </c>
      <c r="Z31" s="2">
        <v>21.516666666666701</v>
      </c>
      <c r="AA31" s="2">
        <v>24.983333333333398</v>
      </c>
      <c r="AB31" s="1"/>
      <c r="AC31" s="2">
        <v>15.838888888888899</v>
      </c>
      <c r="AD31" s="2">
        <v>36.538888888888899</v>
      </c>
      <c r="AE31" s="2">
        <v>18.149999999999999</v>
      </c>
      <c r="AF31" s="2">
        <v>34.227777777777703</v>
      </c>
      <c r="AG31" s="2">
        <v>21.516666666666701</v>
      </c>
      <c r="AH31" s="2">
        <v>7.7500000000000098</v>
      </c>
      <c r="AI31" s="2">
        <f t="shared" si="29"/>
        <v>576.81111111111113</v>
      </c>
      <c r="AJ31" s="2">
        <f t="shared" si="35"/>
        <v>1699.5192307692018</v>
      </c>
      <c r="AK31" s="2">
        <f t="shared" si="37"/>
        <v>0</v>
      </c>
      <c r="AL31" s="2">
        <f t="shared" si="30"/>
        <v>0</v>
      </c>
      <c r="AM31" s="2">
        <f t="shared" si="31"/>
        <v>2931691.0999906547</v>
      </c>
      <c r="AN31" s="2">
        <f t="shared" si="36"/>
        <v>0</v>
      </c>
      <c r="AO31" s="2">
        <f t="shared" si="32"/>
        <v>3285191.0999906487</v>
      </c>
      <c r="AP31" s="2">
        <f t="shared" si="33"/>
        <v>65703.821999812979</v>
      </c>
      <c r="AQ31" s="2">
        <f t="shared" si="34"/>
        <v>3219487.2779908357</v>
      </c>
    </row>
    <row r="32" spans="1:43">
      <c r="A32" s="5" t="s">
        <v>54</v>
      </c>
      <c r="B32" s="2" t="s">
        <v>29</v>
      </c>
      <c r="C32" s="2" t="s">
        <v>35</v>
      </c>
      <c r="D32" s="2">
        <v>366666.66666665999</v>
      </c>
      <c r="E32" s="2">
        <v>15</v>
      </c>
      <c r="F32" s="2">
        <v>34.2222222222222</v>
      </c>
      <c r="G32" s="1"/>
      <c r="H32" s="2">
        <v>3.9999999999999898</v>
      </c>
      <c r="I32" s="2">
        <v>25.6666666666667</v>
      </c>
      <c r="J32" s="2">
        <v>11.3333333333333</v>
      </c>
      <c r="K32" s="2">
        <v>23.2222222222222</v>
      </c>
      <c r="L32" s="2">
        <v>34.2222222222222</v>
      </c>
      <c r="M32" s="2">
        <v>13.7777777777778</v>
      </c>
      <c r="N32" s="1"/>
      <c r="O32" s="2">
        <v>16.2222222222222</v>
      </c>
      <c r="P32" s="2">
        <v>37.8888888888889</v>
      </c>
      <c r="Q32" s="2">
        <v>18.6666666666667</v>
      </c>
      <c r="R32" s="2">
        <v>35.4444444444444</v>
      </c>
      <c r="S32" s="2">
        <v>3.9999999999999898</v>
      </c>
      <c r="T32" s="2">
        <v>25.6666666666667</v>
      </c>
      <c r="U32" s="1"/>
      <c r="V32" s="2">
        <v>16.2222222222222</v>
      </c>
      <c r="W32" s="2">
        <v>37.8888888888889</v>
      </c>
      <c r="X32" s="2">
        <v>36.666666666666799</v>
      </c>
      <c r="Y32" s="2">
        <v>17.4444444444444</v>
      </c>
      <c r="Z32" s="2">
        <v>22</v>
      </c>
      <c r="AA32" s="2">
        <v>25.6666666666667</v>
      </c>
      <c r="AB32" s="1"/>
      <c r="AC32" s="2">
        <v>16.2222222222222</v>
      </c>
      <c r="AD32" s="2">
        <v>37.8888888888889</v>
      </c>
      <c r="AE32" s="2">
        <v>18.6666666666667</v>
      </c>
      <c r="AF32" s="2">
        <v>35.4444444444444</v>
      </c>
      <c r="AG32" s="2">
        <v>22</v>
      </c>
      <c r="AH32" s="2">
        <v>7.6666666666666696</v>
      </c>
      <c r="AI32" s="2">
        <f t="shared" si="29"/>
        <v>593.1111111111112</v>
      </c>
      <c r="AJ32" s="2">
        <f t="shared" si="35"/>
        <v>1762.8205128204806</v>
      </c>
      <c r="AK32" s="2">
        <f t="shared" si="37"/>
        <v>0</v>
      </c>
      <c r="AL32" s="2">
        <f t="shared" si="30"/>
        <v>0</v>
      </c>
      <c r="AM32" s="2">
        <f t="shared" si="31"/>
        <v>3154149.2028269721</v>
      </c>
      <c r="AN32" s="2">
        <f t="shared" si="36"/>
        <v>0</v>
      </c>
      <c r="AO32" s="2">
        <f t="shared" si="32"/>
        <v>3520815.8694936321</v>
      </c>
      <c r="AP32" s="2">
        <f t="shared" si="33"/>
        <v>70416.317389872638</v>
      </c>
      <c r="AQ32" s="2">
        <f t="shared" si="34"/>
        <v>3450399.5521037593</v>
      </c>
    </row>
    <row r="33" spans="1:43">
      <c r="A33" s="5" t="s">
        <v>55</v>
      </c>
      <c r="B33" s="2" t="s">
        <v>30</v>
      </c>
      <c r="C33" s="2" t="s">
        <v>32</v>
      </c>
      <c r="D33" s="2">
        <v>379833.33333332598</v>
      </c>
      <c r="E33" s="2">
        <v>15.3166666666667</v>
      </c>
      <c r="F33" s="2">
        <v>35.372222222222199</v>
      </c>
      <c r="G33" s="1"/>
      <c r="H33" s="2">
        <v>3.7166666666666601</v>
      </c>
      <c r="I33" s="2">
        <v>26.350000000000101</v>
      </c>
      <c r="J33" s="2">
        <v>11.45</v>
      </c>
      <c r="K33" s="2">
        <v>23.772222222222201</v>
      </c>
      <c r="L33" s="2">
        <v>35.372222222222199</v>
      </c>
      <c r="M33" s="2">
        <v>14.0277777777778</v>
      </c>
      <c r="N33" s="1"/>
      <c r="O33" s="2">
        <v>16.6055555555556</v>
      </c>
      <c r="P33" s="2">
        <v>39.238888888888901</v>
      </c>
      <c r="Q33" s="2">
        <v>19.183333333333401</v>
      </c>
      <c r="R33" s="2">
        <v>36.661111111111097</v>
      </c>
      <c r="S33" s="2">
        <v>3.7166666666666601</v>
      </c>
      <c r="T33" s="2">
        <v>26.350000000000101</v>
      </c>
      <c r="U33" s="1"/>
      <c r="V33" s="2">
        <v>16.6055555555556</v>
      </c>
      <c r="W33" s="2">
        <v>39.238888888888901</v>
      </c>
      <c r="X33" s="2">
        <v>37.950000000000102</v>
      </c>
      <c r="Y33" s="2">
        <v>17.8944444444444</v>
      </c>
      <c r="Z33" s="2">
        <v>22.483333333333299</v>
      </c>
      <c r="AA33" s="2">
        <v>26.350000000000101</v>
      </c>
      <c r="AB33" s="1"/>
      <c r="AC33" s="2">
        <v>16.6055555555556</v>
      </c>
      <c r="AD33" s="2">
        <v>39.238888888888901</v>
      </c>
      <c r="AE33" s="2">
        <v>19.183333333333401</v>
      </c>
      <c r="AF33" s="2">
        <v>36.661111111111097</v>
      </c>
      <c r="AG33" s="2">
        <v>22.483333333333299</v>
      </c>
      <c r="AH33" s="2">
        <v>7.5833333333333401</v>
      </c>
      <c r="AI33" s="2">
        <f t="shared" si="29"/>
        <v>609.41111111111161</v>
      </c>
      <c r="AJ33" s="2">
        <f t="shared" si="35"/>
        <v>1826.1217948717594</v>
      </c>
      <c r="AK33" s="2">
        <f t="shared" si="37"/>
        <v>0</v>
      </c>
      <c r="AL33" s="2">
        <f t="shared" si="30"/>
        <v>0</v>
      </c>
      <c r="AM33" s="2">
        <f t="shared" si="31"/>
        <v>3384741.6218512412</v>
      </c>
      <c r="AN33" s="2">
        <f t="shared" si="36"/>
        <v>0</v>
      </c>
      <c r="AO33" s="2">
        <f t="shared" si="32"/>
        <v>3764574.9551845673</v>
      </c>
      <c r="AP33" s="2">
        <f t="shared" si="33"/>
        <v>75291.499103691342</v>
      </c>
      <c r="AQ33" s="2">
        <f t="shared" si="34"/>
        <v>3689283.4560808758</v>
      </c>
    </row>
    <row r="34" spans="1:43">
      <c r="A34" s="5" t="s">
        <v>56</v>
      </c>
      <c r="B34" s="2" t="s">
        <v>31</v>
      </c>
      <c r="C34" s="2" t="s">
        <v>33</v>
      </c>
      <c r="D34" s="2">
        <v>392999.99999999203</v>
      </c>
      <c r="E34" s="2">
        <v>15.633333333333301</v>
      </c>
      <c r="F34" s="2">
        <v>36.522222222222197</v>
      </c>
      <c r="G34" s="1"/>
      <c r="H34" s="2">
        <v>3.43333333333333</v>
      </c>
      <c r="I34" s="2">
        <v>27.033333333333399</v>
      </c>
      <c r="J34" s="2">
        <v>11.5666666666667</v>
      </c>
      <c r="K34" s="2">
        <v>24.322222222222202</v>
      </c>
      <c r="L34" s="2">
        <v>36.522222222222197</v>
      </c>
      <c r="M34" s="2">
        <v>14.2777777777778</v>
      </c>
      <c r="N34" s="1"/>
      <c r="O34" s="2">
        <v>16.988888888888901</v>
      </c>
      <c r="P34" s="2">
        <v>40.588888888888903</v>
      </c>
      <c r="Q34" s="2">
        <v>19.7</v>
      </c>
      <c r="R34" s="2">
        <v>37.877777777777702</v>
      </c>
      <c r="S34" s="2">
        <v>3.43333333333333</v>
      </c>
      <c r="T34" s="2">
        <v>27.033333333333399</v>
      </c>
      <c r="U34" s="1"/>
      <c r="V34" s="2">
        <v>16.988888888888901</v>
      </c>
      <c r="W34" s="2">
        <v>40.588888888888903</v>
      </c>
      <c r="X34" s="2">
        <v>39.233333333333498</v>
      </c>
      <c r="Y34" s="2">
        <v>18.344444444444399</v>
      </c>
      <c r="Z34" s="2">
        <v>22.966666666666701</v>
      </c>
      <c r="AA34" s="2">
        <v>27.033333333333399</v>
      </c>
      <c r="AB34" s="1"/>
      <c r="AC34" s="2">
        <v>16.988888888888901</v>
      </c>
      <c r="AD34" s="2">
        <v>40.588888888888903</v>
      </c>
      <c r="AE34" s="2">
        <v>19.7</v>
      </c>
      <c r="AF34" s="2">
        <v>37.877777777777702</v>
      </c>
      <c r="AG34" s="2">
        <v>22.966666666666701</v>
      </c>
      <c r="AH34" s="2">
        <v>7.5000000000000098</v>
      </c>
      <c r="AI34" s="2">
        <f t="shared" si="29"/>
        <v>625.71111111111145</v>
      </c>
      <c r="AJ34" s="2">
        <f t="shared" si="35"/>
        <v>1889.4230769230385</v>
      </c>
      <c r="AK34" s="2">
        <f t="shared" si="37"/>
        <v>0</v>
      </c>
      <c r="AL34" s="2">
        <f t="shared" si="30"/>
        <v>0</v>
      </c>
      <c r="AM34" s="2">
        <f t="shared" si="31"/>
        <v>3623468.357063462</v>
      </c>
      <c r="AN34" s="2">
        <f t="shared" si="36"/>
        <v>0</v>
      </c>
      <c r="AO34" s="2">
        <f t="shared" si="32"/>
        <v>4016468.3570634541</v>
      </c>
      <c r="AP34" s="2">
        <f t="shared" si="33"/>
        <v>80329.367141269089</v>
      </c>
      <c r="AQ34" s="2">
        <f t="shared" si="34"/>
        <v>3936138.989922185</v>
      </c>
    </row>
    <row r="35" spans="1:43" ht="15" customHeight="1"/>
    <row r="36" spans="1:43" ht="15.75">
      <c r="A36" s="16" t="s">
        <v>5</v>
      </c>
      <c r="B36" s="16"/>
      <c r="C36" s="16"/>
      <c r="D36" s="16"/>
      <c r="E36" s="16"/>
      <c r="F36" s="16"/>
      <c r="G36" s="16"/>
      <c r="H36" s="17"/>
      <c r="I36" s="16" t="s">
        <v>57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43" ht="15.75">
      <c r="A37" s="16" t="s">
        <v>59</v>
      </c>
      <c r="B37" s="16"/>
      <c r="C37" s="16"/>
      <c r="D37" s="16"/>
      <c r="E37" s="16"/>
      <c r="F37" s="16"/>
      <c r="G37" s="16"/>
      <c r="H37" s="17"/>
      <c r="I37" s="16" t="s">
        <v>60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43" ht="15.75">
      <c r="A38" s="16" t="s">
        <v>58</v>
      </c>
      <c r="B38" s="16"/>
      <c r="C38" s="16"/>
      <c r="D38" s="16"/>
      <c r="E38" s="16"/>
      <c r="F38" s="16"/>
      <c r="G38" s="16"/>
      <c r="H38" s="17"/>
      <c r="I38" s="16" t="s">
        <v>61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43" ht="15.75">
      <c r="A39" s="16" t="s">
        <v>62</v>
      </c>
      <c r="B39" s="16"/>
      <c r="C39" s="16"/>
      <c r="D39" s="16"/>
      <c r="E39" s="16"/>
      <c r="F39" s="16"/>
      <c r="G39" s="16"/>
      <c r="H39" s="17"/>
      <c r="I39" s="16" t="s">
        <v>66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43" ht="15.75">
      <c r="A40" s="16" t="s">
        <v>63</v>
      </c>
      <c r="B40" s="16"/>
      <c r="C40" s="16"/>
      <c r="D40" s="16"/>
      <c r="E40" s="16"/>
      <c r="F40" s="16"/>
      <c r="G40" s="16"/>
      <c r="H40" s="17"/>
      <c r="I40" s="16" t="s">
        <v>67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43" ht="15.75">
      <c r="A41" s="16" t="s">
        <v>64</v>
      </c>
      <c r="B41" s="16"/>
      <c r="C41" s="16"/>
      <c r="D41" s="16"/>
      <c r="E41" s="16"/>
      <c r="F41" s="16"/>
      <c r="G41" s="16"/>
      <c r="H41" s="17"/>
      <c r="I41" s="16" t="s">
        <v>68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43" ht="15.75">
      <c r="A42" s="16" t="s">
        <v>8</v>
      </c>
      <c r="B42" s="16"/>
      <c r="C42" s="16"/>
      <c r="D42" s="16"/>
      <c r="E42" s="16"/>
      <c r="F42" s="16"/>
      <c r="G42" s="16"/>
      <c r="H42" s="17"/>
      <c r="I42" s="16" t="s">
        <v>69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43" ht="15.75">
      <c r="A43" s="16" t="s">
        <v>65</v>
      </c>
      <c r="B43" s="16"/>
      <c r="C43" s="16"/>
      <c r="D43" s="16"/>
      <c r="E43" s="16"/>
      <c r="F43" s="16"/>
      <c r="G43" s="16"/>
      <c r="H43" s="17"/>
      <c r="I43" s="16" t="s">
        <v>70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43" ht="15.75">
      <c r="A44" s="16" t="s">
        <v>36</v>
      </c>
      <c r="B44" s="16"/>
      <c r="C44" s="16"/>
      <c r="D44" s="16"/>
      <c r="E44" s="16"/>
      <c r="F44" s="16"/>
      <c r="G44" s="16"/>
      <c r="H44" s="17"/>
      <c r="I44" s="16" t="s">
        <v>71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43">
      <c r="C45" s="15"/>
      <c r="D45" s="15"/>
      <c r="E45" s="15"/>
      <c r="F45" s="15"/>
      <c r="G45" s="15"/>
      <c r="H45" s="15"/>
      <c r="I45" s="15"/>
    </row>
  </sheetData>
  <mergeCells count="76">
    <mergeCell ref="AJ1:AQ3"/>
    <mergeCell ref="A44:G44"/>
    <mergeCell ref="C45:I45"/>
    <mergeCell ref="I36:AJ36"/>
    <mergeCell ref="I37:AJ37"/>
    <mergeCell ref="I38:AJ38"/>
    <mergeCell ref="I39:AJ39"/>
    <mergeCell ref="I40:AJ40"/>
    <mergeCell ref="I41:AJ41"/>
    <mergeCell ref="I42:AJ42"/>
    <mergeCell ref="I43:AJ43"/>
    <mergeCell ref="I44:AJ44"/>
    <mergeCell ref="A36:G36"/>
    <mergeCell ref="A37:G37"/>
    <mergeCell ref="A38:G38"/>
    <mergeCell ref="A39:G39"/>
    <mergeCell ref="A40:G40"/>
    <mergeCell ref="A41:G41"/>
    <mergeCell ref="A42:G42"/>
    <mergeCell ref="A43:G43"/>
    <mergeCell ref="G17:G25"/>
    <mergeCell ref="N17:N25"/>
    <mergeCell ref="U17:U25"/>
    <mergeCell ref="AB17:AB25"/>
    <mergeCell ref="G26:G34"/>
    <mergeCell ref="N26:N34"/>
    <mergeCell ref="U26:U34"/>
    <mergeCell ref="AB26:AB34"/>
    <mergeCell ref="N6:N7"/>
    <mergeCell ref="A5:A7"/>
    <mergeCell ref="B5:B7"/>
    <mergeCell ref="C5:C7"/>
    <mergeCell ref="D5:D7"/>
    <mergeCell ref="E6:E7"/>
    <mergeCell ref="F6:F7"/>
    <mergeCell ref="G6:G7"/>
    <mergeCell ref="H6:H7"/>
    <mergeCell ref="A1:AI4"/>
    <mergeCell ref="I6:I7"/>
    <mergeCell ref="J6:J7"/>
    <mergeCell ref="K6:K7"/>
    <mergeCell ref="L6:L7"/>
    <mergeCell ref="M6:M7"/>
    <mergeCell ref="Z6:Z7"/>
    <mergeCell ref="O6:O7"/>
    <mergeCell ref="P6:P7"/>
    <mergeCell ref="Q6:Q7"/>
    <mergeCell ref="R6:R7"/>
    <mergeCell ref="S6:S7"/>
    <mergeCell ref="T6:T7"/>
    <mergeCell ref="AH6:AH7"/>
    <mergeCell ref="AI5:AI7"/>
    <mergeCell ref="AJ5:AJ7"/>
    <mergeCell ref="AK5:AK7"/>
    <mergeCell ref="AL5:AL7"/>
    <mergeCell ref="G8:G16"/>
    <mergeCell ref="N8:N16"/>
    <mergeCell ref="U8:U16"/>
    <mergeCell ref="AB8:AB16"/>
    <mergeCell ref="AG6:AG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AM5:AM7"/>
    <mergeCell ref="AN5:AN7"/>
    <mergeCell ref="AO5:AO7"/>
    <mergeCell ref="AP5:AP7"/>
    <mergeCell ref="AQ5:AQ7"/>
  </mergeCells>
  <printOptions horizontalCentered="1"/>
  <pageMargins left="0.25" right="0.25" top="0.75" bottom="0.75" header="0.3" footer="0.3"/>
  <pageSetup paperSize="8" orientation="landscape" horizontalDpi="300" verticalDpi="300" r:id="rId1"/>
  <ignoredErrors>
    <ignoredError sqref="A8:A16" numberStoredAsText="1"/>
    <ignoredError sqref="AI8:AI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arbaz computers</dc:creator>
  <cp:lastModifiedBy>ta arbaz computers</cp:lastModifiedBy>
  <cp:lastPrinted>2017-10-01T10:04:01Z</cp:lastPrinted>
  <dcterms:created xsi:type="dcterms:W3CDTF">2017-09-22T09:07:23Z</dcterms:created>
  <dcterms:modified xsi:type="dcterms:W3CDTF">2017-10-01T10:04:03Z</dcterms:modified>
</cp:coreProperties>
</file>