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0" yWindow="210" windowWidth="23895" windowHeight="9975" activeTab="1"/>
  </bookViews>
  <sheets>
    <sheet name="Sheet4" sheetId="4" r:id="rId1"/>
    <sheet name="Sheet5" sheetId="5" r:id="rId2"/>
  </sheets>
  <calcPr calcId="124519"/>
</workbook>
</file>

<file path=xl/calcChain.xml><?xml version="1.0" encoding="utf-8"?>
<calcChain xmlns="http://schemas.openxmlformats.org/spreadsheetml/2006/main">
  <c r="F7" i="5"/>
  <c r="G7" s="1"/>
  <c r="F8"/>
  <c r="F9"/>
  <c r="F10"/>
  <c r="F11"/>
  <c r="G11" s="1"/>
  <c r="F12"/>
  <c r="G12" s="1"/>
  <c r="F13"/>
  <c r="F14"/>
  <c r="F15"/>
  <c r="F16"/>
  <c r="F17"/>
  <c r="F18"/>
  <c r="F19"/>
  <c r="G19" s="1"/>
  <c r="F20"/>
  <c r="G20" s="1"/>
  <c r="F21"/>
  <c r="F22"/>
  <c r="F23"/>
  <c r="G23" s="1"/>
  <c r="G9"/>
  <c r="G10"/>
  <c r="G13"/>
  <c r="G14"/>
  <c r="G17"/>
  <c r="G18"/>
  <c r="G21"/>
  <c r="G22"/>
  <c r="G15"/>
  <c r="G16"/>
  <c r="D2" i="4"/>
  <c r="D7"/>
  <c r="G8" i="5"/>
  <c r="A7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</calcChain>
</file>

<file path=xl/sharedStrings.xml><?xml version="1.0" encoding="utf-8"?>
<sst xmlns="http://schemas.openxmlformats.org/spreadsheetml/2006/main" count="70" uniqueCount="37">
  <si>
    <t>ACC NO</t>
  </si>
  <si>
    <t>ACC TITLE</t>
  </si>
  <si>
    <t>ZAKAT SHEET</t>
  </si>
  <si>
    <t xml:space="preserve">AMOUNT </t>
  </si>
  <si>
    <t>DEDUCTION</t>
  </si>
  <si>
    <t>BALANCE</t>
  </si>
  <si>
    <t>BASIL</t>
  </si>
  <si>
    <t>BASIT</t>
  </si>
  <si>
    <t>AKHTER</t>
  </si>
  <si>
    <t>HABIB</t>
  </si>
  <si>
    <t>NASIR</t>
  </si>
  <si>
    <t>JAWAID</t>
  </si>
  <si>
    <t>RELIGION</t>
  </si>
  <si>
    <t>ACC TYPE</t>
  </si>
  <si>
    <t>PLS</t>
  </si>
  <si>
    <t>SAVING</t>
  </si>
  <si>
    <t>CURRENT</t>
  </si>
  <si>
    <t>MUSLIM</t>
  </si>
  <si>
    <t>NON MUSLIM</t>
  </si>
  <si>
    <t>AMOUNT</t>
  </si>
  <si>
    <t>Akber</t>
  </si>
  <si>
    <t>Hamid</t>
  </si>
  <si>
    <t>Shaker</t>
  </si>
  <si>
    <t>Dhoni</t>
  </si>
  <si>
    <t>Salman</t>
  </si>
  <si>
    <t>Yasir</t>
  </si>
  <si>
    <t>Khani</t>
  </si>
  <si>
    <t>Farhan</t>
  </si>
  <si>
    <t>Rashid</t>
  </si>
  <si>
    <t>Naasir</t>
  </si>
  <si>
    <t>Ashad</t>
  </si>
  <si>
    <t>[[AMOUNT ]]*2.5%,0)</t>
  </si>
  <si>
    <t>IF(AND([RELIGION]="MUSLIM",[[AMOUNT ]]&gt;=41600,OR([ACC TYPE]="PLS",([ACC TYPE]="SAVING")))</t>
  </si>
  <si>
    <t>deduction:</t>
  </si>
  <si>
    <t>balance</t>
  </si>
  <si>
    <t>amount-deduction</t>
  </si>
  <si>
    <t>sheet is created by SADIQ MEER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</si>
</sst>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u/>
      <sz val="14"/>
      <color rgb="FF00B0F0"/>
      <name val="Calibri"/>
      <family val="2"/>
      <scheme val="minor"/>
    </font>
    <font>
      <b/>
      <i/>
      <u/>
      <sz val="14"/>
      <color rgb="FFFF0000"/>
      <name val="Calibri"/>
      <family val="2"/>
      <scheme val="minor"/>
    </font>
    <font>
      <b/>
      <i/>
      <u/>
      <sz val="20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left" vertical="center"/>
    </xf>
    <xf numFmtId="10" fontId="0" fillId="0" borderId="0" xfId="0" applyNumberFormat="1"/>
    <xf numFmtId="0" fontId="0" fillId="0" borderId="0" xfId="0" applyNumberFormat="1"/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9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Accent6" xfId="1" builtinId="49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6:G23" totalsRowShown="0">
  <autoFilter ref="A6:G23">
    <filterColumn colId="2"/>
    <filterColumn colId="3"/>
  </autoFilter>
  <tableColumns count="7">
    <tableColumn id="1" name="ACC NO">
      <calculatedColumnFormula>IF(A6+1&gt;999,A6+1,IF(A6+1&gt;99,"0"&amp;A6+1,IF(A6+1&gt;9,"00"&amp;A6+1,"000"&amp;A6+1)))</calculatedColumnFormula>
    </tableColumn>
    <tableColumn id="2" name="ACC TITLE"/>
    <tableColumn id="6" name="RELIGION"/>
    <tableColumn id="7" name="ACC TYPE"/>
    <tableColumn id="3" name="AMOUNT "/>
    <tableColumn id="4" name="DEDUCTION" dataDxfId="0">
      <calculatedColumnFormula>IF(AND([RELIGION]="MUSLIM",[[AMOUNT ]]&gt;=41600,OR([ACC TYPE]="PLS",([ACC TYPE]="SAVING"))),Table1[[#This Row],[AMOUNT ]]*2.5%,0)</calculatedColumnFormula>
    </tableColumn>
    <tableColumn id="5" name="BALANCE" dataDxfId="1">
      <calculatedColumnFormula>Table1[[#This Row],[AMOUNT ]]-Table1[[#This Row],[DEDUCTION]]</calculatedColumnFormula>
    </tableColumn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workbookViewId="0">
      <selection activeCell="E7" sqref="E7"/>
    </sheetView>
  </sheetViews>
  <sheetFormatPr defaultRowHeight="11.25"/>
  <cols>
    <col min="1" max="2" width="3.7109375" style="1" customWidth="1"/>
    <col min="3" max="3" width="7" style="1" customWidth="1"/>
    <col min="4" max="24" width="3.7109375" style="1" customWidth="1"/>
    <col min="25" max="16384" width="9.140625" style="1"/>
  </cols>
  <sheetData>
    <row r="1" spans="1:24" ht="21" customHeight="1"/>
    <row r="2" spans="1:24">
      <c r="A2" s="11" t="s">
        <v>0</v>
      </c>
      <c r="B2" s="6"/>
      <c r="C2" s="6"/>
      <c r="D2" s="7" t="str">
        <f>"000"&amp;1</f>
        <v>0001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</row>
    <row r="3" spans="1:24" ht="2.25" customHeight="1">
      <c r="A3" s="6"/>
      <c r="B3" s="6"/>
      <c r="C3" s="6"/>
    </row>
    <row r="7" spans="1:24" ht="15.75">
      <c r="A7" s="11" t="s">
        <v>1</v>
      </c>
      <c r="B7" s="6"/>
      <c r="C7" s="6"/>
      <c r="D7" s="4" t="str">
        <f>IF(ISERROR(VLOOKUP(ID,ZAKATSHEET,2,FALSE))," ",UPPER(MID(VLOOKUP(ID,ZAKATSHEET,2,FALSE),COUNTBLANK(D5:D5),1)))</f>
        <v xml:space="preserve"> 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11" spans="1:24" ht="15">
      <c r="A11" s="5" t="s">
        <v>12</v>
      </c>
      <c r="B11" s="6"/>
      <c r="C11" s="6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9"/>
    </row>
    <row r="16" spans="1:24" ht="15">
      <c r="A16" s="5" t="s">
        <v>19</v>
      </c>
      <c r="B16" s="6"/>
      <c r="C16" s="6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</row>
    <row r="19" spans="1:24" ht="12.75">
      <c r="A19" s="10" t="s">
        <v>4</v>
      </c>
      <c r="B19" s="8"/>
      <c r="C19" s="9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</row>
  </sheetData>
  <mergeCells count="9">
    <mergeCell ref="A16:C16"/>
    <mergeCell ref="D16:X16"/>
    <mergeCell ref="A19:C19"/>
    <mergeCell ref="D19:X19"/>
    <mergeCell ref="A2:C3"/>
    <mergeCell ref="D2:X2"/>
    <mergeCell ref="A7:C7"/>
    <mergeCell ref="A11:C11"/>
    <mergeCell ref="D11:X11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H41"/>
  <sheetViews>
    <sheetView tabSelected="1" topLeftCell="A16" zoomScale="85" zoomScaleNormal="85" workbookViewId="0">
      <selection activeCell="C43" sqref="C43"/>
    </sheetView>
  </sheetViews>
  <sheetFormatPr defaultRowHeight="15"/>
  <cols>
    <col min="1" max="1" width="10.140625" customWidth="1"/>
    <col min="2" max="2" width="15.7109375" customWidth="1"/>
    <col min="3" max="3" width="16.140625" customWidth="1"/>
    <col min="4" max="4" width="11.42578125" customWidth="1"/>
    <col min="5" max="5" width="16.28515625" customWidth="1"/>
    <col min="6" max="6" width="13.7109375" customWidth="1"/>
    <col min="7" max="7" width="15.5703125" customWidth="1"/>
    <col min="8" max="8" width="12.140625" customWidth="1"/>
    <col min="9" max="9" width="13.28515625" customWidth="1"/>
    <col min="10" max="10" width="12.85546875" bestFit="1" customWidth="1"/>
    <col min="11" max="11" width="13.5703125" customWidth="1"/>
    <col min="12" max="12" width="11.28515625" customWidth="1"/>
    <col min="13" max="13" width="13.85546875" bestFit="1" customWidth="1"/>
    <col min="14" max="14" width="11.42578125" bestFit="1" customWidth="1"/>
  </cols>
  <sheetData>
    <row r="4" spans="1:7">
      <c r="E4" s="2">
        <v>2.5000000000000001E-2</v>
      </c>
      <c r="F4">
        <v>41600</v>
      </c>
    </row>
    <row r="5" spans="1:7" ht="36">
      <c r="A5" s="12" t="s">
        <v>2</v>
      </c>
      <c r="B5" s="12"/>
      <c r="C5" s="12"/>
      <c r="D5" s="12"/>
      <c r="E5" s="12"/>
      <c r="F5" s="12"/>
    </row>
    <row r="6" spans="1:7">
      <c r="A6" t="s">
        <v>0</v>
      </c>
      <c r="B6" t="s">
        <v>1</v>
      </c>
      <c r="C6" t="s">
        <v>12</v>
      </c>
      <c r="D6" t="s">
        <v>13</v>
      </c>
      <c r="E6" t="s">
        <v>3</v>
      </c>
      <c r="F6" t="s">
        <v>4</v>
      </c>
      <c r="G6" t="s">
        <v>5</v>
      </c>
    </row>
    <row r="7" spans="1:7">
      <c r="A7" t="str">
        <f>"000"&amp;1</f>
        <v>0001</v>
      </c>
      <c r="B7" t="s">
        <v>6</v>
      </c>
      <c r="C7" t="s">
        <v>17</v>
      </c>
      <c r="D7" t="s">
        <v>14</v>
      </c>
      <c r="E7">
        <v>50000</v>
      </c>
      <c r="F7" s="3">
        <f>IF(AND([RELIGION]="MUSLIM",[[AMOUNT ]]&gt;=41600,OR([ACC TYPE]="PLS",([ACC TYPE]="SAVING"))),Table1[[#This Row],[AMOUNT ]]*2.5%,0)</f>
        <v>1250</v>
      </c>
      <c r="G7" s="3">
        <f>Table1[[#This Row],[AMOUNT ]]-Table1[[#This Row],[DEDUCTION]]</f>
        <v>48750</v>
      </c>
    </row>
    <row r="8" spans="1:7">
      <c r="A8" t="str">
        <f>IF(A7+1&gt;999,A7+1,IF(A7+1&gt;99,"0"&amp;A7+1,IF(A7+1&gt;9,"00"&amp;A7+1,"000"&amp;A7+1)))</f>
        <v>0002</v>
      </c>
      <c r="B8" t="s">
        <v>7</v>
      </c>
      <c r="C8" t="s">
        <v>17</v>
      </c>
      <c r="D8" t="s">
        <v>15</v>
      </c>
      <c r="E8">
        <v>145623</v>
      </c>
      <c r="F8" s="3">
        <f>IF(AND([RELIGION]="MUSLIM",[[AMOUNT ]]&gt;=41600,OR([ACC TYPE]="PLS",([ACC TYPE]="SAVING"))),Table1[[#This Row],[AMOUNT ]]*2.5%,0)</f>
        <v>3640.5750000000003</v>
      </c>
      <c r="G8" s="3">
        <f>Table1[[#This Row],[AMOUNT ]]-Table1[[#This Row],[DEDUCTION]]</f>
        <v>141982.42499999999</v>
      </c>
    </row>
    <row r="9" spans="1:7">
      <c r="A9" t="str">
        <f t="shared" ref="A9:A12" si="0">IF(A8+1&gt;999,A8+1,IF(A8+1&gt;99,"0"&amp;A8+1,IF(A8+1&gt;9,"00"&amp;A8+1,"000"&amp;A8+1)))</f>
        <v>0003</v>
      </c>
      <c r="B9" t="s">
        <v>8</v>
      </c>
      <c r="C9" t="s">
        <v>18</v>
      </c>
      <c r="D9" t="s">
        <v>16</v>
      </c>
      <c r="E9">
        <v>7894562</v>
      </c>
      <c r="F9" s="3">
        <f>IF(AND([RELIGION]="MUSLIM",[[AMOUNT ]]&gt;=41600,OR([ACC TYPE]="PLS",([ACC TYPE]="SAVING"))),Table1[[#This Row],[AMOUNT ]]*2.5%,0)</f>
        <v>0</v>
      </c>
      <c r="G9" s="3">
        <f>Table1[[#This Row],[AMOUNT ]]-Table1[[#This Row],[DEDUCTION]]</f>
        <v>7894562</v>
      </c>
    </row>
    <row r="10" spans="1:7">
      <c r="A10" t="str">
        <f t="shared" si="0"/>
        <v>0004</v>
      </c>
      <c r="B10" t="s">
        <v>9</v>
      </c>
      <c r="C10" t="s">
        <v>17</v>
      </c>
      <c r="D10" t="s">
        <v>14</v>
      </c>
      <c r="E10">
        <v>123589</v>
      </c>
      <c r="F10" s="3">
        <f>IF(AND([RELIGION]="MUSLIM",[[AMOUNT ]]&gt;=41600,OR([ACC TYPE]="PLS",([ACC TYPE]="SAVING"))),Table1[[#This Row],[AMOUNT ]]*2.5%,0)</f>
        <v>3089.7250000000004</v>
      </c>
      <c r="G10" s="3">
        <f>Table1[[#This Row],[AMOUNT ]]-Table1[[#This Row],[DEDUCTION]]</f>
        <v>120499.27499999999</v>
      </c>
    </row>
    <row r="11" spans="1:7">
      <c r="A11" t="str">
        <f t="shared" si="0"/>
        <v>0005</v>
      </c>
      <c r="B11" t="s">
        <v>10</v>
      </c>
      <c r="C11" t="s">
        <v>18</v>
      </c>
      <c r="D11" t="s">
        <v>15</v>
      </c>
      <c r="E11">
        <v>456862</v>
      </c>
      <c r="F11" s="3">
        <f>IF(AND([RELIGION]="MUSLIM",[[AMOUNT ]]&gt;=41600,OR([ACC TYPE]="PLS",([ACC TYPE]="SAVING"))),Table1[[#This Row],[AMOUNT ]]*2.5%,0)</f>
        <v>0</v>
      </c>
      <c r="G11" s="3">
        <f>Table1[[#This Row],[AMOUNT ]]-Table1[[#This Row],[DEDUCTION]]</f>
        <v>456862</v>
      </c>
    </row>
    <row r="12" spans="1:7">
      <c r="A12" t="str">
        <f>IF(A11+1&gt;999,A11+1,IF(A11+1&gt;99,"0"&amp;A11+1,IF(A11+1&gt;9,"00"&amp;A11+1,"000"&amp;A11+1)))</f>
        <v>0006</v>
      </c>
      <c r="B12" t="s">
        <v>11</v>
      </c>
      <c r="C12" t="s">
        <v>17</v>
      </c>
      <c r="D12" t="s">
        <v>16</v>
      </c>
      <c r="E12">
        <v>1456875</v>
      </c>
      <c r="F12" s="3">
        <f>IF(AND([RELIGION]="MUSLIM",[[AMOUNT ]]&gt;=41600,OR([ACC TYPE]="PLS",([ACC TYPE]="SAVING"))),Table1[[#This Row],[AMOUNT ]]*2.5%,0)</f>
        <v>0</v>
      </c>
      <c r="G12" s="3">
        <f>Table1[[#This Row],[AMOUNT ]]-Table1[[#This Row],[DEDUCTION]]</f>
        <v>1456875</v>
      </c>
    </row>
    <row r="13" spans="1:7">
      <c r="A13" t="str">
        <f t="shared" ref="A13:A23" si="1">IF(A12+1&gt;999,A12+1,IF(A12+1&gt;99,"0"&amp;A12+1,IF(A12+1&gt;9,"00"&amp;A12+1,"000"&amp;A12+1)))</f>
        <v>0007</v>
      </c>
      <c r="B13" t="s">
        <v>20</v>
      </c>
      <c r="C13" t="s">
        <v>18</v>
      </c>
      <c r="D13" t="s">
        <v>16</v>
      </c>
      <c r="E13">
        <v>175000</v>
      </c>
      <c r="F13" s="3">
        <f>IF(AND([RELIGION]="MUSLIM",[[AMOUNT ]]&gt;=41600,OR([ACC TYPE]="PLS",([ACC TYPE]="SAVING"))),Table1[[#This Row],[AMOUNT ]]*2.5%,0)</f>
        <v>0</v>
      </c>
      <c r="G13" s="3">
        <f>Table1[[#This Row],[AMOUNT ]]-Table1[[#This Row],[DEDUCTION]]</f>
        <v>175000</v>
      </c>
    </row>
    <row r="14" spans="1:7">
      <c r="A14" t="str">
        <f t="shared" si="1"/>
        <v>0008</v>
      </c>
      <c r="B14" t="s">
        <v>21</v>
      </c>
      <c r="C14" t="s">
        <v>17</v>
      </c>
      <c r="D14" t="s">
        <v>15</v>
      </c>
      <c r="E14">
        <v>456789</v>
      </c>
      <c r="F14" s="3">
        <f>IF(AND([RELIGION]="MUSLIM",[[AMOUNT ]]&gt;=41600,OR([ACC TYPE]="PLS",([ACC TYPE]="SAVING"))),Table1[[#This Row],[AMOUNT ]]*2.5%,0)</f>
        <v>11419.725</v>
      </c>
      <c r="G14" s="3">
        <f>Table1[[#This Row],[AMOUNT ]]-Table1[[#This Row],[DEDUCTION]]</f>
        <v>445369.27500000002</v>
      </c>
    </row>
    <row r="15" spans="1:7">
      <c r="A15" t="str">
        <f t="shared" si="1"/>
        <v>0009</v>
      </c>
      <c r="B15" t="s">
        <v>22</v>
      </c>
      <c r="C15" t="s">
        <v>18</v>
      </c>
      <c r="D15" t="s">
        <v>14</v>
      </c>
      <c r="E15">
        <v>147852</v>
      </c>
      <c r="F15" s="3">
        <f>IF(AND([RELIGION]="MUSLIM",[[AMOUNT ]]&gt;=41600,OR([ACC TYPE]="PLS",([ACC TYPE]="SAVING"))),Table1[[#This Row],[AMOUNT ]]*2.5%,0)</f>
        <v>0</v>
      </c>
      <c r="G15" s="3">
        <f>Table1[[#This Row],[AMOUNT ]]-Table1[[#This Row],[DEDUCTION]]</f>
        <v>147852</v>
      </c>
    </row>
    <row r="16" spans="1:7">
      <c r="A16" t="str">
        <f t="shared" si="1"/>
        <v>0010</v>
      </c>
      <c r="B16" t="s">
        <v>23</v>
      </c>
      <c r="C16" t="s">
        <v>17</v>
      </c>
      <c r="D16" t="s">
        <v>16</v>
      </c>
      <c r="E16">
        <v>369852</v>
      </c>
      <c r="F16" s="3">
        <f>IF(AND([RELIGION]="MUSLIM",[[AMOUNT ]]&gt;=41600,OR([ACC TYPE]="PLS",([ACC TYPE]="SAVING"))),Table1[[#This Row],[AMOUNT ]]*2.5%,0)</f>
        <v>0</v>
      </c>
      <c r="G16" s="3">
        <f>Table1[[#This Row],[AMOUNT ]]-Table1[[#This Row],[DEDUCTION]]</f>
        <v>369852</v>
      </c>
    </row>
    <row r="17" spans="1:8">
      <c r="A17" t="str">
        <f t="shared" si="1"/>
        <v>0011</v>
      </c>
      <c r="B17" t="s">
        <v>24</v>
      </c>
      <c r="C17" t="s">
        <v>18</v>
      </c>
      <c r="D17" t="s">
        <v>15</v>
      </c>
      <c r="E17">
        <v>456987</v>
      </c>
      <c r="F17" s="3">
        <f>IF(AND([RELIGION]="MUSLIM",[[AMOUNT ]]&gt;=41600,OR([ACC TYPE]="PLS",([ACC TYPE]="SAVING"))),Table1[[#This Row],[AMOUNT ]]*2.5%,0)</f>
        <v>0</v>
      </c>
      <c r="G17" s="3">
        <f>Table1[[#This Row],[AMOUNT ]]-Table1[[#This Row],[DEDUCTION]]</f>
        <v>456987</v>
      </c>
    </row>
    <row r="18" spans="1:8">
      <c r="A18" t="str">
        <f t="shared" si="1"/>
        <v>0012</v>
      </c>
      <c r="B18" t="s">
        <v>25</v>
      </c>
      <c r="C18" t="s">
        <v>17</v>
      </c>
      <c r="D18" t="s">
        <v>14</v>
      </c>
      <c r="E18">
        <v>122245</v>
      </c>
      <c r="F18" s="3">
        <f>IF(AND([RELIGION]="MUSLIM",[[AMOUNT ]]&gt;=41600,OR([ACC TYPE]="PLS",([ACC TYPE]="SAVING"))),Table1[[#This Row],[AMOUNT ]]*2.5%,0)</f>
        <v>3056.125</v>
      </c>
      <c r="G18" s="3">
        <f>Table1[[#This Row],[AMOUNT ]]-Table1[[#This Row],[DEDUCTION]]</f>
        <v>119188.875</v>
      </c>
    </row>
    <row r="19" spans="1:8">
      <c r="A19" t="str">
        <f t="shared" si="1"/>
        <v>0013</v>
      </c>
      <c r="B19" t="s">
        <v>26</v>
      </c>
      <c r="C19" t="s">
        <v>18</v>
      </c>
      <c r="D19" t="s">
        <v>16</v>
      </c>
      <c r="E19">
        <v>42020233</v>
      </c>
      <c r="F19" s="3">
        <f>IF(AND([RELIGION]="MUSLIM",[[AMOUNT ]]&gt;=41600,OR([ACC TYPE]="PLS",([ACC TYPE]="SAVING"))),Table1[[#This Row],[AMOUNT ]]*2.5%,0)</f>
        <v>0</v>
      </c>
      <c r="G19" s="3">
        <f>Table1[[#This Row],[AMOUNT ]]-Table1[[#This Row],[DEDUCTION]]</f>
        <v>42020233</v>
      </c>
    </row>
    <row r="20" spans="1:8">
      <c r="A20" t="str">
        <f t="shared" si="1"/>
        <v>0014</v>
      </c>
      <c r="B20" t="s">
        <v>27</v>
      </c>
      <c r="C20" t="s">
        <v>17</v>
      </c>
      <c r="D20" t="s">
        <v>15</v>
      </c>
      <c r="E20">
        <v>335313.3</v>
      </c>
      <c r="F20" s="3">
        <f>IF(AND([RELIGION]="MUSLIM",[[AMOUNT ]]&gt;=41600,OR([ACC TYPE]="PLS",([ACC TYPE]="SAVING"))),Table1[[#This Row],[AMOUNT ]]*2.5%,0)</f>
        <v>8382.8325000000004</v>
      </c>
      <c r="G20" s="3">
        <f>Table1[[#This Row],[AMOUNT ]]-Table1[[#This Row],[DEDUCTION]]</f>
        <v>326930.46749999997</v>
      </c>
    </row>
    <row r="21" spans="1:8">
      <c r="A21" t="str">
        <f t="shared" si="1"/>
        <v>0015</v>
      </c>
      <c r="B21" t="s">
        <v>28</v>
      </c>
      <c r="C21" t="s">
        <v>18</v>
      </c>
      <c r="D21" t="s">
        <v>14</v>
      </c>
      <c r="E21">
        <v>234560</v>
      </c>
      <c r="F21" s="3">
        <f>IF(AND([RELIGION]="MUSLIM",[[AMOUNT ]]&gt;=41600,OR([ACC TYPE]="PLS",([ACC TYPE]="SAVING"))),Table1[[#This Row],[AMOUNT ]]*2.5%,0)</f>
        <v>0</v>
      </c>
      <c r="G21" s="3">
        <f>Table1[[#This Row],[AMOUNT ]]-Table1[[#This Row],[DEDUCTION]]</f>
        <v>234560</v>
      </c>
    </row>
    <row r="22" spans="1:8">
      <c r="A22" t="str">
        <f t="shared" si="1"/>
        <v>0016</v>
      </c>
      <c r="B22" t="s">
        <v>29</v>
      </c>
      <c r="C22" t="s">
        <v>17</v>
      </c>
      <c r="D22" t="s">
        <v>16</v>
      </c>
      <c r="E22">
        <v>5332056</v>
      </c>
      <c r="F22" s="3">
        <f>IF(AND([RELIGION]="MUSLIM",[[AMOUNT ]]&gt;=41600,OR([ACC TYPE]="PLS",([ACC TYPE]="SAVING"))),Table1[[#This Row],[AMOUNT ]]*2.5%,0)</f>
        <v>0</v>
      </c>
      <c r="G22" s="3">
        <f>Table1[[#This Row],[AMOUNT ]]-Table1[[#This Row],[DEDUCTION]]</f>
        <v>5332056</v>
      </c>
    </row>
    <row r="23" spans="1:8">
      <c r="A23" t="str">
        <f t="shared" si="1"/>
        <v>0017</v>
      </c>
      <c r="B23" t="s">
        <v>30</v>
      </c>
      <c r="C23" t="s">
        <v>18</v>
      </c>
      <c r="D23" t="s">
        <v>15</v>
      </c>
      <c r="E23">
        <v>12359885</v>
      </c>
      <c r="F23" s="3">
        <f>IF(AND([RELIGION]="MUSLIM",[[AMOUNT ]]&gt;=41600,OR([ACC TYPE]="PLS",([ACC TYPE]="SAVING"))),Table1[[#This Row],[AMOUNT ]]*2.5%,0)</f>
        <v>0</v>
      </c>
      <c r="G23" s="3">
        <f>Table1[[#This Row],[AMOUNT ]]-Table1[[#This Row],[DEDUCTION]]</f>
        <v>12359885</v>
      </c>
    </row>
    <row r="27" spans="1:8" ht="18.75">
      <c r="A27" s="18" t="s">
        <v>33</v>
      </c>
      <c r="B27" s="18"/>
      <c r="C27" s="14"/>
      <c r="D27" s="14"/>
      <c r="E27" s="14"/>
      <c r="F27" s="14"/>
      <c r="G27" s="14"/>
    </row>
    <row r="28" spans="1:8" ht="15.75">
      <c r="A28" s="15" t="s">
        <v>32</v>
      </c>
      <c r="B28" s="14"/>
      <c r="C28" s="14"/>
      <c r="D28" s="14"/>
      <c r="E28" s="14"/>
      <c r="F28" s="14"/>
      <c r="G28" s="14"/>
      <c r="H28" s="14"/>
    </row>
    <row r="29" spans="1:8" ht="15.75">
      <c r="A29" s="16" t="s">
        <v>31</v>
      </c>
      <c r="B29" s="16"/>
    </row>
    <row r="30" spans="1:8">
      <c r="A30" s="13"/>
      <c r="B30" s="13"/>
    </row>
    <row r="31" spans="1:8" ht="18.75">
      <c r="A31" s="19" t="s">
        <v>34</v>
      </c>
      <c r="B31" s="17"/>
    </row>
    <row r="32" spans="1:8">
      <c r="A32" s="13" t="s">
        <v>35</v>
      </c>
      <c r="B32" s="13"/>
      <c r="C32" s="13"/>
      <c r="D32" s="13"/>
      <c r="E32" s="13"/>
      <c r="F32" s="13"/>
      <c r="G32" s="13"/>
    </row>
    <row r="37" spans="1:7" ht="26.25" customHeight="1">
      <c r="A37" s="21" t="s">
        <v>36</v>
      </c>
      <c r="B37" s="20"/>
      <c r="C37" s="20"/>
      <c r="D37" s="20"/>
      <c r="E37" s="20"/>
      <c r="F37" s="20"/>
      <c r="G37" s="20"/>
    </row>
    <row r="38" spans="1:7">
      <c r="A38" s="22"/>
      <c r="B38" s="22"/>
      <c r="C38" s="22"/>
      <c r="D38" s="22"/>
      <c r="E38" s="22"/>
      <c r="F38" s="22"/>
      <c r="G38" s="22"/>
    </row>
    <row r="39" spans="1:7" ht="6.75" customHeight="1">
      <c r="A39" s="22"/>
      <c r="B39" s="22"/>
      <c r="C39" s="22"/>
      <c r="D39" s="22"/>
      <c r="E39" s="22"/>
      <c r="F39" s="22"/>
      <c r="G39" s="22"/>
    </row>
    <row r="40" spans="1:7">
      <c r="A40" s="13"/>
      <c r="B40" s="13"/>
      <c r="C40" s="13"/>
      <c r="D40" s="13"/>
      <c r="E40" s="13"/>
      <c r="F40" s="13"/>
      <c r="G40" s="13"/>
    </row>
    <row r="41" spans="1:7">
      <c r="A41" s="13"/>
      <c r="B41" s="13"/>
      <c r="C41" s="13"/>
      <c r="D41" s="13"/>
      <c r="E41" s="13"/>
      <c r="F41" s="13"/>
      <c r="G41" s="13"/>
    </row>
  </sheetData>
  <mergeCells count="10">
    <mergeCell ref="A30:B30"/>
    <mergeCell ref="A31:B31"/>
    <mergeCell ref="A32:G32"/>
    <mergeCell ref="A37:G37"/>
    <mergeCell ref="A40:G40"/>
    <mergeCell ref="A41:G41"/>
    <mergeCell ref="A38:G39"/>
    <mergeCell ref="A5:F5"/>
    <mergeCell ref="A29:B29"/>
    <mergeCell ref="A27:B27"/>
  </mergeCells>
  <pageMargins left="0.25" right="0.25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arbaz computers</dc:creator>
  <cp:lastModifiedBy>ta arbaz computers</cp:lastModifiedBy>
  <cp:lastPrinted>2017-09-30T14:12:30Z</cp:lastPrinted>
  <dcterms:created xsi:type="dcterms:W3CDTF">2017-09-10T05:07:00Z</dcterms:created>
  <dcterms:modified xsi:type="dcterms:W3CDTF">2017-09-30T14:12:47Z</dcterms:modified>
</cp:coreProperties>
</file>