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CB967F01-4302-45A3-BD31-8277C5375771}" xr6:coauthVersionLast="47" xr6:coauthVersionMax="47" xr10:uidLastSave="{00000000-0000-0000-0000-000000000000}"/>
  <bookViews>
    <workbookView xWindow="-120" yWindow="-120" windowWidth="20730" windowHeight="11040" activeTab="7" xr2:uid="{2AEF46C9-B234-4134-BF6B-24C035D30AFA}"/>
  </bookViews>
  <sheets>
    <sheet name="1(a,b)" sheetId="1" r:id="rId1"/>
    <sheet name="1(c)" sheetId="3" r:id="rId2"/>
    <sheet name="1(d)" sheetId="4" r:id="rId3"/>
    <sheet name="1(e)" sheetId="6" r:id="rId4"/>
    <sheet name="2(a,b)" sheetId="7" r:id="rId5"/>
    <sheet name="2(c)" sheetId="8" r:id="rId6"/>
    <sheet name="2(d)" sheetId="9" r:id="rId7"/>
    <sheet name="3(a,b)" sheetId="10" r:id="rId8"/>
    <sheet name="4" sheetId="15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9" l="1"/>
  <c r="I8" i="9"/>
  <c r="T27" i="10"/>
  <c r="X6" i="10"/>
  <c r="W6" i="10"/>
  <c r="P6" i="10"/>
  <c r="O6" i="10"/>
  <c r="H7" i="10"/>
  <c r="G7" i="10"/>
  <c r="F21" i="10"/>
  <c r="P17" i="15"/>
  <c r="P16" i="15"/>
  <c r="P15" i="15"/>
  <c r="P14" i="15"/>
  <c r="P13" i="15"/>
  <c r="P12" i="15"/>
  <c r="P11" i="15"/>
  <c r="P10" i="15"/>
  <c r="P9" i="15"/>
  <c r="P8" i="15"/>
  <c r="P7" i="15"/>
  <c r="P6" i="15"/>
  <c r="E17" i="15"/>
  <c r="E16" i="15"/>
  <c r="E15" i="15"/>
  <c r="E14" i="15"/>
  <c r="E13" i="15"/>
  <c r="E12" i="15"/>
  <c r="E11" i="15"/>
  <c r="E10" i="15"/>
  <c r="E9" i="15"/>
  <c r="E8" i="15"/>
  <c r="E7" i="15"/>
  <c r="E6" i="15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14" i="8"/>
  <c r="H14" i="8" s="1"/>
  <c r="G13" i="8"/>
  <c r="H13" i="8" s="1"/>
  <c r="G12" i="8"/>
  <c r="H12" i="8" s="1"/>
  <c r="G11" i="8"/>
  <c r="H11" i="8" s="1"/>
  <c r="H10" i="8"/>
  <c r="G10" i="8"/>
  <c r="H9" i="8"/>
  <c r="G9" i="8"/>
  <c r="O9" i="7"/>
  <c r="O10" i="7"/>
  <c r="O12" i="7"/>
  <c r="N9" i="7"/>
  <c r="N10" i="7"/>
  <c r="N11" i="7"/>
  <c r="O11" i="7" s="1"/>
  <c r="N12" i="7"/>
  <c r="N13" i="7"/>
  <c r="O13" i="7" s="1"/>
  <c r="N8" i="7"/>
  <c r="O8" i="7" s="1"/>
  <c r="M28" i="10" l="1"/>
  <c r="M29" i="10"/>
  <c r="M27" i="10"/>
  <c r="L28" i="10"/>
  <c r="L29" i="10"/>
  <c r="L27" i="10"/>
  <c r="V20" i="10"/>
  <c r="N20" i="10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80" i="1" s="1"/>
  <c r="G4" i="1"/>
</calcChain>
</file>

<file path=xl/sharedStrings.xml><?xml version="1.0" encoding="utf-8"?>
<sst xmlns="http://schemas.openxmlformats.org/spreadsheetml/2006/main" count="473" uniqueCount="82">
  <si>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</si>
  <si>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</si>
  <si>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</si>
  <si>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</si>
  <si>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</si>
  <si>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</si>
  <si>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</si>
  <si>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</si>
  <si>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</si>
  <si>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</si>
  <si>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</si>
  <si>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</si>
  <si>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</si>
  <si>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</si>
  <si>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</si>
  <si>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</si>
  <si>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</si>
  <si>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</si>
  <si>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</si>
  <si>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</si>
  <si>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</si>
  <si>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</si>
  <si>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</si>
  <si>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</si>
  <si>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</si>
  <si>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</si>
  <si>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</si>
  <si>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</si>
  <si>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>Column Labels</t>
  </si>
  <si>
    <t>January</t>
  </si>
  <si>
    <t>Statistics of sales represatative</t>
  </si>
  <si>
    <t>Id</t>
  </si>
  <si>
    <t>Name</t>
  </si>
  <si>
    <t>Salary</t>
  </si>
  <si>
    <t>Sales</t>
  </si>
  <si>
    <t>Bonus</t>
  </si>
  <si>
    <t>Total</t>
  </si>
  <si>
    <t>Nabila sultana</t>
  </si>
  <si>
    <t>Expense report of XYZ company</t>
  </si>
  <si>
    <t>Items</t>
  </si>
  <si>
    <t>Category</t>
  </si>
  <si>
    <t>Unit price</t>
  </si>
  <si>
    <t>product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</si>
  <si>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</si>
  <si>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</si>
  <si>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</si>
  <si>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</si>
  <si>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</si>
  <si>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</si>
  <si>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</si>
  <si>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</si>
  <si>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</si>
  <si>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</si>
  <si>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</si>
  <si>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 xml:space="preserve">Voucher </t>
  </si>
  <si>
    <t>Printing materials</t>
  </si>
  <si>
    <t>Additional Cost</t>
  </si>
  <si>
    <t>February</t>
  </si>
  <si>
    <t>March</t>
  </si>
  <si>
    <t>Month</t>
  </si>
  <si>
    <t>Expenses</t>
  </si>
  <si>
    <t>Retail Profit</t>
  </si>
  <si>
    <t>Profit/Loss</t>
  </si>
  <si>
    <t>Average salary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</si>
  <si>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</si>
  <si>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</si>
  <si>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</si>
  <si>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</si>
  <si>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</si>
  <si>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</si>
  <si>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</si>
  <si>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</si>
  <si>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</si>
  <si>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</si>
  <si>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</si>
  <si>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product quantity</t>
  </si>
  <si>
    <t>product category</t>
  </si>
  <si>
    <t>item under "product"category</t>
  </si>
  <si>
    <t>Total product Quantity</t>
  </si>
  <si>
    <t>Lowest Product Quantity</t>
  </si>
  <si>
    <t>Total Sale=</t>
  </si>
  <si>
    <t>Round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</si>
</sst>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7C80"/>
      <color rgb="FFA1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[Sadiya 14 batch 60 Final project excel.xlsx]1(c)!PivotTable5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A-477B-BB70-83A7BDB87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A-477B-BB70-83A7BDB87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3A-477B-BB70-83A7BDB87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3A-477B-BB70-83A7BDB87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3A-477B-BB70-83A7BDB873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3A-477B-BB70-83A7BDB87313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F74-A7E2-D4EFF3B5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[Sadiya 14 batch 60 Final project excel.xlsx]1(d)!PivotTable6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3-4600-A1D1-96A1A613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87744"/>
        <c:axId val="1488572864"/>
      </c:barChart>
      <c:catAx>
        <c:axId val="14885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72864"/>
        <c:crosses val="autoZero"/>
        <c:auto val="1"/>
        <c:lblAlgn val="ctr"/>
        <c:lblOffset val="100"/>
        <c:noMultiLvlLbl val="0"/>
      </c:catAx>
      <c:valAx>
        <c:axId val="1488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'2(c)'!$H$8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'2(c)'!$D$9:$D$14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'2(c)'!$H$9:$H$14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427E-BDBE-607B1DC4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2471423"/>
        <c:axId val="1749764975"/>
      </c:barChart>
      <c:catAx>
        <c:axId val="175247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64975"/>
        <c:crosses val="autoZero"/>
        <c:auto val="1"/>
        <c:lblAlgn val="ctr"/>
        <c:lblOffset val="100"/>
        <c:noMultiLvlLbl val="0"/>
      </c:catAx>
      <c:valAx>
        <c:axId val="17497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6245370370370371"/>
          <c:w val="0.82686351706036743"/>
          <c:h val="0.57275736366287544"/>
        </c:manualLayout>
      </c:layout>
      <c:lineChart>
        <c:grouping val="standard"/>
        <c:varyColors val="0"/>
        <c:ser>
          <c:idx val="0"/>
          <c:order val="0"/>
          <c:tx>
            <c:strRef>
              <c:f>'4'!$C$4:$C$5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8-4094-9866-4E6FD118B892}"/>
            </c:ext>
          </c:extLst>
        </c:ser>
        <c:ser>
          <c:idx val="1"/>
          <c:order val="1"/>
          <c:tx>
            <c:strRef>
              <c:f>'4'!$D$4:$D$5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8-4094-9866-4E6FD118B892}"/>
            </c:ext>
          </c:extLst>
        </c:ser>
        <c:ser>
          <c:idx val="2"/>
          <c:order val="2"/>
          <c:tx>
            <c:strRef>
              <c:f>'4'!$E$4:$E$5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8-4094-9866-4E6FD118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441007"/>
        <c:axId val="1849478751"/>
      </c:lineChart>
      <c:catAx>
        <c:axId val="18624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78751"/>
        <c:crosses val="autoZero"/>
        <c:auto val="1"/>
        <c:lblAlgn val="ctr"/>
        <c:lblOffset val="100"/>
        <c:noMultiLvlLbl val="0"/>
      </c:catAx>
      <c:valAx>
        <c:axId val="18494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'4'!$N$4:$N$5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'4'!$N$6:$N$17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D-456E-BE9E-DB323C530EE3}"/>
            </c:ext>
          </c:extLst>
        </c:ser>
        <c:ser>
          <c:idx val="1"/>
          <c:order val="1"/>
          <c:tx>
            <c:strRef>
              <c:f>'4'!$O$4:$O$5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'4'!$O$6:$O$17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D-456E-BE9E-DB323C53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55759"/>
        <c:axId val="1751459087"/>
      </c:barChart>
      <c:lineChart>
        <c:grouping val="standard"/>
        <c:varyColors val="0"/>
        <c:ser>
          <c:idx val="2"/>
          <c:order val="2"/>
          <c:tx>
            <c:strRef>
              <c:f>'4'!$P$4:$P$5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'4'!$P$6:$P$17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D-456E-BE9E-DB323C53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355759"/>
        <c:axId val="1751459087"/>
      </c:lineChart>
      <c:catAx>
        <c:axId val="16603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59087"/>
        <c:crosses val="autoZero"/>
        <c:auto val="1"/>
        <c:lblAlgn val="ctr"/>
        <c:lblOffset val="100"/>
        <c:noMultiLvlLbl val="0"/>
      </c:catAx>
      <c:valAx>
        <c:axId val="17514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10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D596-5663-6E37-1DC5-6A34B2A1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138112</xdr:rowOff>
    </xdr:from>
    <xdr:to>
      <xdr:col>10</xdr:col>
      <xdr:colOff>76200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9D516-50AC-9944-93F2-C6E5C18C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9525</xdr:rowOff>
    </xdr:from>
    <xdr:to>
      <xdr:col>16</xdr:col>
      <xdr:colOff>514350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B703C-D035-4D4E-A072-BC747A15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561976</xdr:colOff>
      <xdr:row>18</xdr:row>
      <xdr:rowOff>57149</xdr:rowOff>
    </xdr:from>
    <xdr:to>
      <xdr:col>6</xdr:col>
      <xdr:colOff>438151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E00A1-0653-47E2-9040-5C23A9C9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371476</xdr:colOff>
      <xdr:row>19</xdr:row>
      <xdr:rowOff>28575</xdr:rowOff>
    </xdr:from>
    <xdr:to>
      <xdr:col>17</xdr:col>
      <xdr:colOff>295276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8147B-1079-4591-963F-FD569676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N" refreshedDate="45675.604423611112" createdVersion="8" refreshedVersion="8" minRefreshableVersion="3" recordCount="76" xr:uid="{AF1D780A-980B-43E2-BF6A-71AB6C576E6F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7A0F-F967-44C8-B1CB-C696B249B9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74D0-9308-430D-BF77-46223D01CD6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C2683-C6ED-4E8D-870D-0860A14BE80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numFmtId="14" showAll="0"/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946B0-8DAF-4F85-90B1-6831743F870B}" name="Table1" displayName="Table1" ref="A3:G79" totalsRowShown="0" headerRowDxfId="10" dataDxfId="9">
  <autoFilter ref="A3:G79" xr:uid="{4A9946B0-8DAF-4F85-90B1-6831743F870B}"/>
  <tableColumns count="7">
    <tableColumn id="1" xr3:uid="{16F0249C-EA62-4CFB-9D6B-B1C7A9006755}" name="Date" dataDxfId="8"/>
    <tableColumn id="2" xr3:uid="{9A23F75D-1842-4B08-ADF7-C2C60A703502}" name="Region" dataDxfId="7"/>
    <tableColumn id="3" xr3:uid="{99976071-FFE7-4512-8D4C-6550731BA062}" name="Sales Rep" dataDxfId="6"/>
    <tableColumn id="4" xr3:uid="{835C092B-7C06-4284-8DE6-E3041C03F929}" name="Product" dataDxfId="5"/>
    <tableColumn id="5" xr3:uid="{055E13D7-E855-4B5B-B54E-69ABFBDC93AD}" name="Quantity" dataDxfId="4"/>
    <tableColumn id="6" xr3:uid="{B6F6DB14-F3BA-4C5C-B650-DDE04B5B6CE7}" name="Unit Price (BDT)" dataDxfId="3"/>
    <tableColumn id="7" xr3:uid="{942A2D02-B170-41B4-B414-09A44AF91ED6}" name="Total Sales (BDT)" dataDxfId="2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64" workbookViewId="0">
      <selection activeCell="J78" sqref="J78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25">
      <c r="F80" t="s">
        <v>80</v>
      </c>
      <c r="G80" s="3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5B2F-4E8A-4200-8E06-61F152FBE2D7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CDD1-C88E-41AF-9BBE-662229B784A5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0FD9-7F68-4CF1-9AEC-4E9A932A683D}">
  <dimension ref="A3:C6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28515625" bestFit="1" customWidth="1"/>
    <col min="4" max="4" width="12.140625" bestFit="1" customWidth="1"/>
    <col min="5" max="5" width="13.85546875" bestFit="1" customWidth="1"/>
    <col min="7" max="7" width="12.5703125" bestFit="1" customWidth="1"/>
    <col min="8" max="8" width="11.28515625" bestFit="1" customWidth="1"/>
  </cols>
  <sheetData>
    <row r="3" spans="1:3" x14ac:dyDescent="0.25">
      <c r="A3" s="4" t="s">
        <v>27</v>
      </c>
      <c r="B3" s="4" t="s">
        <v>28</v>
      </c>
    </row>
    <row r="4" spans="1:3" x14ac:dyDescent="0.25">
      <c r="A4" s="4" t="s">
        <v>24</v>
      </c>
      <c r="B4" t="s">
        <v>9</v>
      </c>
      <c r="C4" t="s">
        <v>25</v>
      </c>
    </row>
    <row r="5" spans="1:3" x14ac:dyDescent="0.25">
      <c r="A5" s="5" t="s">
        <v>19</v>
      </c>
      <c r="B5">
        <v>42</v>
      </c>
      <c r="C5">
        <v>42</v>
      </c>
    </row>
    <row r="6" spans="1:3" x14ac:dyDescent="0.25">
      <c r="A6" s="5" t="s">
        <v>25</v>
      </c>
      <c r="B6">
        <v>42</v>
      </c>
      <c r="C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BC3D-4B98-4BCD-9584-D306617E7E5D}">
  <dimension ref="B5:O13"/>
  <sheetViews>
    <sheetView workbookViewId="0">
      <selection activeCell="O8" sqref="O8"/>
    </sheetView>
  </sheetViews>
  <sheetFormatPr defaultRowHeight="15" x14ac:dyDescent="0.25"/>
  <cols>
    <col min="3" max="3" width="13.7109375" bestFit="1" customWidth="1"/>
    <col min="11" max="11" width="13.7109375" bestFit="1" customWidth="1"/>
  </cols>
  <sheetData>
    <row r="5" spans="2:15" x14ac:dyDescent="0.25">
      <c r="B5" s="14" t="s">
        <v>30</v>
      </c>
      <c r="C5" s="14"/>
      <c r="D5" s="14"/>
      <c r="E5" s="14"/>
      <c r="F5" s="14"/>
      <c r="G5" s="14"/>
      <c r="J5" s="14" t="s">
        <v>30</v>
      </c>
      <c r="K5" s="14"/>
      <c r="L5" s="14"/>
      <c r="M5" s="14"/>
      <c r="N5" s="14"/>
      <c r="O5" s="14"/>
    </row>
    <row r="6" spans="2:15" x14ac:dyDescent="0.25">
      <c r="B6" s="13" t="s">
        <v>29</v>
      </c>
      <c r="C6" s="13"/>
      <c r="D6" s="13"/>
      <c r="E6" s="13"/>
      <c r="F6" s="13"/>
      <c r="G6" s="13"/>
      <c r="J6" s="13" t="s">
        <v>29</v>
      </c>
      <c r="K6" s="13"/>
      <c r="L6" s="13"/>
      <c r="M6" s="13"/>
      <c r="N6" s="13"/>
      <c r="O6" s="13"/>
    </row>
    <row r="7" spans="2:15" x14ac:dyDescent="0.25">
      <c r="B7" s="7" t="s">
        <v>31</v>
      </c>
      <c r="C7" s="7" t="s">
        <v>32</v>
      </c>
      <c r="D7" s="7" t="s">
        <v>33</v>
      </c>
      <c r="E7" s="7" t="s">
        <v>34</v>
      </c>
      <c r="F7" s="7" t="s">
        <v>35</v>
      </c>
      <c r="G7" s="7" t="s">
        <v>36</v>
      </c>
      <c r="J7" s="7" t="s">
        <v>31</v>
      </c>
      <c r="K7" s="7" t="s">
        <v>32</v>
      </c>
      <c r="L7" s="7" t="s">
        <v>33</v>
      </c>
      <c r="M7" s="7" t="s">
        <v>34</v>
      </c>
      <c r="N7" s="7" t="s">
        <v>35</v>
      </c>
      <c r="O7" s="7" t="s">
        <v>36</v>
      </c>
    </row>
    <row r="8" spans="2:15" x14ac:dyDescent="0.25">
      <c r="B8" s="7">
        <v>1</v>
      </c>
      <c r="C8" s="7" t="s">
        <v>15</v>
      </c>
      <c r="D8" s="7">
        <v>30000</v>
      </c>
      <c r="E8" s="7"/>
      <c r="F8" s="7"/>
      <c r="G8" s="7"/>
      <c r="J8" s="7">
        <v>1</v>
      </c>
      <c r="K8" s="7" t="s">
        <v>15</v>
      </c>
      <c r="L8" s="7">
        <v>30000</v>
      </c>
      <c r="M8" s="7">
        <v>1150000</v>
      </c>
      <c r="N8" s="7">
        <f>IF(M8&gt;=2000000,M8*10%,IF(M8&gt;=1000000,M8*8%,IF(M8&lt;1000000,M8*6%)))</f>
        <v>92000</v>
      </c>
      <c r="O8" s="7">
        <f>SUM(L8+N8)</f>
        <v>122000</v>
      </c>
    </row>
    <row r="9" spans="2:15" x14ac:dyDescent="0.25">
      <c r="B9" s="7">
        <v>2</v>
      </c>
      <c r="C9" s="7" t="s">
        <v>9</v>
      </c>
      <c r="D9" s="7">
        <v>30000</v>
      </c>
      <c r="E9" s="7"/>
      <c r="F9" s="7"/>
      <c r="G9" s="7"/>
      <c r="J9" s="7">
        <v>2</v>
      </c>
      <c r="K9" s="7" t="s">
        <v>9</v>
      </c>
      <c r="L9" s="7">
        <v>30000</v>
      </c>
      <c r="M9" s="7">
        <v>1760000</v>
      </c>
      <c r="N9" s="7">
        <f t="shared" ref="N9:N13" si="0">IF(M9&gt;=2000000,M9*10%,IF(M9&gt;=1000000,M9*8%,IF(M9&lt;1000000,M9*6%)))</f>
        <v>140800</v>
      </c>
      <c r="O9" s="7">
        <f t="shared" ref="O9:O13" si="1">SUM(L9+N9)</f>
        <v>170800</v>
      </c>
    </row>
    <row r="10" spans="2:15" x14ac:dyDescent="0.25">
      <c r="B10" s="7">
        <v>3</v>
      </c>
      <c r="C10" s="7" t="s">
        <v>37</v>
      </c>
      <c r="D10" s="7">
        <v>30000</v>
      </c>
      <c r="E10" s="7"/>
      <c r="F10" s="7"/>
      <c r="G10" s="7"/>
      <c r="J10" s="7">
        <v>3</v>
      </c>
      <c r="K10" s="7" t="s">
        <v>37</v>
      </c>
      <c r="L10" s="7">
        <v>30000</v>
      </c>
      <c r="M10" s="7">
        <v>3340000</v>
      </c>
      <c r="N10" s="7">
        <f t="shared" si="0"/>
        <v>334000</v>
      </c>
      <c r="O10" s="7">
        <f t="shared" si="1"/>
        <v>364000</v>
      </c>
    </row>
    <row r="11" spans="2:15" x14ac:dyDescent="0.25">
      <c r="B11" s="7">
        <v>4</v>
      </c>
      <c r="C11" s="7" t="s">
        <v>21</v>
      </c>
      <c r="D11" s="7">
        <v>30000</v>
      </c>
      <c r="E11" s="7"/>
      <c r="F11" s="7"/>
      <c r="G11" s="7"/>
      <c r="J11" s="7">
        <v>4</v>
      </c>
      <c r="K11" s="7" t="s">
        <v>21</v>
      </c>
      <c r="L11" s="7">
        <v>30000</v>
      </c>
      <c r="M11" s="7">
        <v>960000</v>
      </c>
      <c r="N11" s="7">
        <f t="shared" si="0"/>
        <v>57600</v>
      </c>
      <c r="O11" s="7">
        <f t="shared" si="1"/>
        <v>87600</v>
      </c>
    </row>
    <row r="12" spans="2:15" x14ac:dyDescent="0.25">
      <c r="B12" s="7">
        <v>5</v>
      </c>
      <c r="C12" s="7" t="s">
        <v>12</v>
      </c>
      <c r="D12" s="7">
        <v>30000</v>
      </c>
      <c r="E12" s="7"/>
      <c r="F12" s="7"/>
      <c r="G12" s="7"/>
      <c r="J12" s="7">
        <v>5</v>
      </c>
      <c r="K12" s="7" t="s">
        <v>12</v>
      </c>
      <c r="L12" s="7">
        <v>30000</v>
      </c>
      <c r="M12" s="7">
        <v>840000</v>
      </c>
      <c r="N12" s="7">
        <f t="shared" si="0"/>
        <v>50400</v>
      </c>
      <c r="O12" s="7">
        <f t="shared" si="1"/>
        <v>80400</v>
      </c>
    </row>
    <row r="13" spans="2:15" x14ac:dyDescent="0.25">
      <c r="B13" s="7">
        <v>6</v>
      </c>
      <c r="C13" s="7" t="s">
        <v>23</v>
      </c>
      <c r="D13" s="7">
        <v>30000</v>
      </c>
      <c r="E13" s="7"/>
      <c r="F13" s="7"/>
      <c r="G13" s="7"/>
      <c r="J13" s="7">
        <v>6</v>
      </c>
      <c r="K13" s="7" t="s">
        <v>23</v>
      </c>
      <c r="L13" s="7">
        <v>30000</v>
      </c>
      <c r="M13" s="7">
        <v>700000</v>
      </c>
      <c r="N13" s="7">
        <f t="shared" si="0"/>
        <v>42000</v>
      </c>
      <c r="O13" s="7">
        <f t="shared" si="1"/>
        <v>72000</v>
      </c>
    </row>
  </sheetData>
  <sortState xmlns:xlrd2="http://schemas.microsoft.com/office/spreadsheetml/2017/richdata2" ref="B8:B13">
    <sortCondition ref="B8:B13"/>
  </sortState>
  <mergeCells count="4">
    <mergeCell ref="B6:G6"/>
    <mergeCell ref="B5:G5"/>
    <mergeCell ref="J5:O5"/>
    <mergeCell ref="J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9027-5870-4A3B-829F-30674BF75797}">
  <dimension ref="C6:H14"/>
  <sheetViews>
    <sheetView workbookViewId="0">
      <selection activeCell="I11" sqref="I11"/>
    </sheetView>
  </sheetViews>
  <sheetFormatPr defaultRowHeight="15" x14ac:dyDescent="0.25"/>
  <cols>
    <col min="3" max="3" width="5.42578125" customWidth="1"/>
    <col min="4" max="4" width="13.7109375" bestFit="1" customWidth="1"/>
  </cols>
  <sheetData>
    <row r="6" spans="3:8" x14ac:dyDescent="0.25">
      <c r="C6" s="14" t="s">
        <v>30</v>
      </c>
      <c r="D6" s="14"/>
      <c r="E6" s="14"/>
      <c r="F6" s="14"/>
      <c r="G6" s="14"/>
      <c r="H6" s="14"/>
    </row>
    <row r="7" spans="3:8" x14ac:dyDescent="0.25">
      <c r="C7" s="13" t="s">
        <v>29</v>
      </c>
      <c r="D7" s="13"/>
      <c r="E7" s="13"/>
      <c r="F7" s="13"/>
      <c r="G7" s="13"/>
      <c r="H7" s="13"/>
    </row>
    <row r="8" spans="3:8" x14ac:dyDescent="0.25">
      <c r="C8" s="7" t="s">
        <v>31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</row>
    <row r="9" spans="3:8" x14ac:dyDescent="0.25">
      <c r="C9" s="7">
        <v>1</v>
      </c>
      <c r="D9" s="7" t="s">
        <v>15</v>
      </c>
      <c r="E9" s="7">
        <v>30000</v>
      </c>
      <c r="F9" s="7">
        <v>1150000</v>
      </c>
      <c r="G9" s="7">
        <f>IF(F9&gt;=2000000,F9*10%,IF(F9&gt;=1000000,F9*8%,IF(F9&lt;1000000,F9*6%)))</f>
        <v>92000</v>
      </c>
      <c r="H9" s="7">
        <f t="shared" ref="H9:H14" si="0">SUM(E9+G9)</f>
        <v>122000</v>
      </c>
    </row>
    <row r="10" spans="3:8" x14ac:dyDescent="0.25">
      <c r="C10" s="7">
        <v>2</v>
      </c>
      <c r="D10" s="7" t="s">
        <v>9</v>
      </c>
      <c r="E10" s="7">
        <v>30000</v>
      </c>
      <c r="F10" s="7">
        <v>1760000</v>
      </c>
      <c r="G10" s="7">
        <f t="shared" ref="G10:G14" si="1">IF(F10&gt;=2000000,F10*10%,IF(F10&gt;=1000000,F10*8%,IF(F10&lt;1000000,F10*6%)))</f>
        <v>140800</v>
      </c>
      <c r="H10" s="7">
        <f t="shared" si="0"/>
        <v>170800</v>
      </c>
    </row>
    <row r="11" spans="3:8" x14ac:dyDescent="0.25">
      <c r="C11" s="7">
        <v>3</v>
      </c>
      <c r="D11" s="7" t="s">
        <v>37</v>
      </c>
      <c r="E11" s="7">
        <v>30000</v>
      </c>
      <c r="F11" s="7">
        <v>3340000</v>
      </c>
      <c r="G11" s="7">
        <f t="shared" si="1"/>
        <v>334000</v>
      </c>
      <c r="H11" s="8">
        <f t="shared" si="0"/>
        <v>364000</v>
      </c>
    </row>
    <row r="12" spans="3:8" x14ac:dyDescent="0.25">
      <c r="C12" s="7">
        <v>4</v>
      </c>
      <c r="D12" s="7" t="s">
        <v>21</v>
      </c>
      <c r="E12" s="7">
        <v>30000</v>
      </c>
      <c r="F12" s="7">
        <v>960000</v>
      </c>
      <c r="G12" s="7">
        <f t="shared" si="1"/>
        <v>57600</v>
      </c>
      <c r="H12" s="7">
        <f t="shared" si="0"/>
        <v>87600</v>
      </c>
    </row>
    <row r="13" spans="3:8" x14ac:dyDescent="0.25">
      <c r="C13" s="7">
        <v>5</v>
      </c>
      <c r="D13" s="7" t="s">
        <v>12</v>
      </c>
      <c r="E13" s="7">
        <v>30000</v>
      </c>
      <c r="F13" s="7">
        <v>840000</v>
      </c>
      <c r="G13" s="7">
        <f t="shared" si="1"/>
        <v>50400</v>
      </c>
      <c r="H13" s="7">
        <f t="shared" si="0"/>
        <v>80400</v>
      </c>
    </row>
    <row r="14" spans="3:8" x14ac:dyDescent="0.25">
      <c r="C14" s="7">
        <v>6</v>
      </c>
      <c r="D14" s="7" t="s">
        <v>23</v>
      </c>
      <c r="E14" s="7">
        <v>30000</v>
      </c>
      <c r="F14" s="7">
        <v>700000</v>
      </c>
      <c r="G14" s="7">
        <f t="shared" si="1"/>
        <v>42000</v>
      </c>
      <c r="H14" s="7">
        <f t="shared" si="0"/>
        <v>72000</v>
      </c>
    </row>
  </sheetData>
  <sortState xmlns:xlrd2="http://schemas.microsoft.com/office/spreadsheetml/2017/richdata2" ref="H9:H14">
    <sortCondition descending="1" ref="H8"/>
  </sortState>
  <mergeCells count="2">
    <mergeCell ref="C6:H6"/>
    <mergeCell ref="C7:H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7B4C-07C3-4ED3-AAFC-E1E6CC94AB00}">
  <dimension ref="C5:J13"/>
  <sheetViews>
    <sheetView workbookViewId="0">
      <selection activeCell="K10" sqref="K10"/>
    </sheetView>
  </sheetViews>
  <sheetFormatPr defaultRowHeight="15" x14ac:dyDescent="0.25"/>
  <cols>
    <col min="4" max="4" width="13.7109375" bestFit="1" customWidth="1"/>
    <col min="9" max="9" width="14" bestFit="1" customWidth="1"/>
    <col min="10" max="10" width="14.28515625" bestFit="1" customWidth="1"/>
  </cols>
  <sheetData>
    <row r="5" spans="3:10" x14ac:dyDescent="0.25">
      <c r="C5" s="14" t="s">
        <v>30</v>
      </c>
      <c r="D5" s="14"/>
      <c r="E5" s="14"/>
      <c r="F5" s="14"/>
      <c r="G5" s="14"/>
      <c r="H5" s="14"/>
    </row>
    <row r="6" spans="3:10" x14ac:dyDescent="0.25">
      <c r="C6" s="15" t="s">
        <v>29</v>
      </c>
      <c r="D6" s="15"/>
      <c r="E6" s="15"/>
      <c r="F6" s="15"/>
      <c r="G6" s="15"/>
      <c r="H6" s="15"/>
    </row>
    <row r="7" spans="3:10" x14ac:dyDescent="0.25"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  <c r="H7" s="7" t="s">
        <v>36</v>
      </c>
      <c r="I7" s="7" t="s">
        <v>63</v>
      </c>
      <c r="J7" s="7" t="s">
        <v>81</v>
      </c>
    </row>
    <row r="8" spans="3:10" x14ac:dyDescent="0.25">
      <c r="C8" s="7">
        <v>1</v>
      </c>
      <c r="D8" s="7" t="s">
        <v>15</v>
      </c>
      <c r="E8" s="7">
        <v>30000</v>
      </c>
      <c r="F8" s="7">
        <v>1150000</v>
      </c>
      <c r="G8" s="7">
        <f>IF(F8&gt;=2000000,F8*10%,IF(F8&gt;=1000000,F8*8%,IF(F8&lt;1000000,F8*6%)))</f>
        <v>92000</v>
      </c>
      <c r="H8" s="7">
        <f>SUM(E8+G8)</f>
        <v>122000</v>
      </c>
      <c r="I8" s="16">
        <f>AVERAGE(H8:H13)</f>
        <v>149466.66666666666</v>
      </c>
      <c r="J8" s="16">
        <f>ROUND(I8,0)</f>
        <v>149467</v>
      </c>
    </row>
    <row r="9" spans="3:10" x14ac:dyDescent="0.25">
      <c r="C9" s="7">
        <v>2</v>
      </c>
      <c r="D9" s="7" t="s">
        <v>9</v>
      </c>
      <c r="E9" s="7">
        <v>30000</v>
      </c>
      <c r="F9" s="7">
        <v>1760000</v>
      </c>
      <c r="G9" s="7">
        <f t="shared" ref="G9:G13" si="0">IF(F9&gt;=2000000,F9*10%,IF(F9&gt;=1000000,F9*8%,IF(F9&lt;1000000,F9*6%)))</f>
        <v>140800</v>
      </c>
      <c r="H9" s="7">
        <f t="shared" ref="H9:H13" si="1">SUM(E9+G9)</f>
        <v>170800</v>
      </c>
      <c r="I9" s="16"/>
      <c r="J9" s="16"/>
    </row>
    <row r="10" spans="3:10" x14ac:dyDescent="0.25">
      <c r="C10" s="7">
        <v>3</v>
      </c>
      <c r="D10" s="7" t="s">
        <v>37</v>
      </c>
      <c r="E10" s="7">
        <v>30000</v>
      </c>
      <c r="F10" s="7">
        <v>3340000</v>
      </c>
      <c r="G10" s="7">
        <f t="shared" si="0"/>
        <v>334000</v>
      </c>
      <c r="H10" s="7">
        <f t="shared" si="1"/>
        <v>364000</v>
      </c>
      <c r="I10" s="16"/>
      <c r="J10" s="16"/>
    </row>
    <row r="11" spans="3:10" x14ac:dyDescent="0.25">
      <c r="C11" s="7">
        <v>4</v>
      </c>
      <c r="D11" s="7" t="s">
        <v>21</v>
      </c>
      <c r="E11" s="7">
        <v>30000</v>
      </c>
      <c r="F11" s="7">
        <v>960000</v>
      </c>
      <c r="G11" s="7">
        <f t="shared" si="0"/>
        <v>57600</v>
      </c>
      <c r="H11" s="7">
        <f t="shared" si="1"/>
        <v>87600</v>
      </c>
      <c r="I11" s="16"/>
      <c r="J11" s="16"/>
    </row>
    <row r="12" spans="3:10" x14ac:dyDescent="0.25">
      <c r="C12" s="7">
        <v>5</v>
      </c>
      <c r="D12" s="7" t="s">
        <v>12</v>
      </c>
      <c r="E12" s="7">
        <v>30000</v>
      </c>
      <c r="F12" s="7">
        <v>840000</v>
      </c>
      <c r="G12" s="7">
        <f t="shared" si="0"/>
        <v>50400</v>
      </c>
      <c r="H12" s="7">
        <f t="shared" si="1"/>
        <v>80400</v>
      </c>
      <c r="I12" s="16"/>
      <c r="J12" s="16"/>
    </row>
    <row r="13" spans="3:10" x14ac:dyDescent="0.25">
      <c r="C13" s="7">
        <v>6</v>
      </c>
      <c r="D13" s="7" t="s">
        <v>23</v>
      </c>
      <c r="E13" s="7">
        <v>30000</v>
      </c>
      <c r="F13" s="7">
        <v>700000</v>
      </c>
      <c r="G13" s="7">
        <f t="shared" si="0"/>
        <v>42000</v>
      </c>
      <c r="H13" s="7">
        <f t="shared" si="1"/>
        <v>72000</v>
      </c>
      <c r="I13" s="16"/>
      <c r="J13" s="16"/>
    </row>
  </sheetData>
  <mergeCells count="4">
    <mergeCell ref="C5:H5"/>
    <mergeCell ref="C6:H6"/>
    <mergeCell ref="I8:I13"/>
    <mergeCell ref="J8:J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58C1-93A7-4FAB-B40B-79DB3371AA59}">
  <dimension ref="B4:X29"/>
  <sheetViews>
    <sheetView tabSelected="1" topLeftCell="H1" workbookViewId="0">
      <selection activeCell="T27" sqref="T27:T29"/>
    </sheetView>
  </sheetViews>
  <sheetFormatPr defaultRowHeight="15" x14ac:dyDescent="0.25"/>
  <cols>
    <col min="2" max="2" width="16.85546875" bestFit="1" customWidth="1"/>
    <col min="3" max="3" width="19.140625" bestFit="1" customWidth="1"/>
    <col min="4" max="4" width="9" customWidth="1"/>
    <col min="7" max="7" width="20.85546875" bestFit="1" customWidth="1"/>
    <col min="8" max="8" width="16" bestFit="1" customWidth="1"/>
    <col min="10" max="10" width="16.85546875" bestFit="1" customWidth="1"/>
    <col min="11" max="11" width="19.140625" bestFit="1" customWidth="1"/>
    <col min="12" max="12" width="11.5703125" bestFit="1" customWidth="1"/>
    <col min="13" max="13" width="10.5703125" bestFit="1" customWidth="1"/>
    <col min="15" max="15" width="20.85546875" bestFit="1" customWidth="1"/>
    <col min="16" max="16" width="16" bestFit="1" customWidth="1"/>
    <col min="17" max="17" width="11" customWidth="1"/>
    <col min="18" max="18" width="28" bestFit="1" customWidth="1"/>
    <col min="19" max="19" width="21.140625" bestFit="1" customWidth="1"/>
    <col min="20" max="20" width="23.140625" bestFit="1" customWidth="1"/>
    <col min="23" max="23" width="20.85546875" bestFit="1" customWidth="1"/>
    <col min="24" max="24" width="16" bestFit="1" customWidth="1"/>
  </cols>
  <sheetData>
    <row r="4" spans="2:24" x14ac:dyDescent="0.25">
      <c r="B4" s="17" t="s">
        <v>38</v>
      </c>
      <c r="C4" s="18"/>
      <c r="D4" s="18"/>
      <c r="E4" s="18"/>
      <c r="F4" s="19"/>
      <c r="J4" s="20" t="s">
        <v>57</v>
      </c>
      <c r="K4" s="21"/>
      <c r="L4" s="21"/>
      <c r="M4" s="21"/>
      <c r="N4" s="22"/>
      <c r="R4" s="20" t="s">
        <v>58</v>
      </c>
      <c r="S4" s="21"/>
      <c r="T4" s="21"/>
      <c r="U4" s="21"/>
      <c r="V4" s="22"/>
    </row>
    <row r="5" spans="2:24" x14ac:dyDescent="0.25">
      <c r="B5" s="20" t="s">
        <v>29</v>
      </c>
      <c r="C5" s="21"/>
      <c r="D5" s="21"/>
      <c r="E5" s="21"/>
      <c r="F5" s="22"/>
      <c r="J5" s="7" t="s">
        <v>39</v>
      </c>
      <c r="K5" s="7" t="s">
        <v>40</v>
      </c>
      <c r="L5" s="7" t="s">
        <v>5</v>
      </c>
      <c r="M5" s="7" t="s">
        <v>41</v>
      </c>
      <c r="N5" s="7" t="s">
        <v>36</v>
      </c>
      <c r="O5" s="7" t="s">
        <v>75</v>
      </c>
      <c r="P5" s="7" t="s">
        <v>76</v>
      </c>
      <c r="R5" s="7" t="s">
        <v>39</v>
      </c>
      <c r="S5" s="7" t="s">
        <v>40</v>
      </c>
      <c r="T5" s="7" t="s">
        <v>5</v>
      </c>
      <c r="U5" s="7" t="s">
        <v>41</v>
      </c>
      <c r="V5" s="7" t="s">
        <v>36</v>
      </c>
      <c r="W5" s="9" t="s">
        <v>75</v>
      </c>
      <c r="X5" s="9" t="s">
        <v>76</v>
      </c>
    </row>
    <row r="6" spans="2:24" x14ac:dyDescent="0.25">
      <c r="B6" s="7" t="s">
        <v>39</v>
      </c>
      <c r="C6" s="7" t="s">
        <v>40</v>
      </c>
      <c r="D6" s="7" t="s">
        <v>5</v>
      </c>
      <c r="E6" s="7" t="s">
        <v>41</v>
      </c>
      <c r="F6" s="7" t="s">
        <v>36</v>
      </c>
      <c r="G6" s="7" t="s">
        <v>75</v>
      </c>
      <c r="H6" s="7" t="s">
        <v>76</v>
      </c>
      <c r="J6" s="7" t="s">
        <v>10</v>
      </c>
      <c r="K6" s="7" t="s">
        <v>42</v>
      </c>
      <c r="L6" s="7">
        <v>55</v>
      </c>
      <c r="M6" s="7">
        <v>60000</v>
      </c>
      <c r="N6" s="7">
        <v>3300000</v>
      </c>
      <c r="O6" s="16">
        <f>SUMIF(K6:K19,K6,L6:L19)</f>
        <v>244</v>
      </c>
      <c r="P6" s="16">
        <f>COUNTIF(K6:K19,K6)</f>
        <v>4</v>
      </c>
      <c r="R6" s="7" t="s">
        <v>10</v>
      </c>
      <c r="S6" s="7" t="s">
        <v>42</v>
      </c>
      <c r="T6" s="7">
        <v>67</v>
      </c>
      <c r="U6" s="7">
        <v>60000</v>
      </c>
      <c r="V6" s="7">
        <v>4020000</v>
      </c>
      <c r="W6" s="16">
        <f>SUMIF(S6:S19,S6,T6:T19)</f>
        <v>236</v>
      </c>
      <c r="X6" s="16">
        <f>COUNTIF(S6:S19,S6)</f>
        <v>4</v>
      </c>
    </row>
    <row r="7" spans="2:24" x14ac:dyDescent="0.25">
      <c r="B7" s="7" t="s">
        <v>10</v>
      </c>
      <c r="C7" s="7" t="s">
        <v>42</v>
      </c>
      <c r="D7" s="7">
        <v>53</v>
      </c>
      <c r="E7" s="7">
        <v>60000</v>
      </c>
      <c r="F7" s="7">
        <v>3180000</v>
      </c>
      <c r="G7" s="16">
        <f>SUMIF(C7:C20,C7,D7:D20)</f>
        <v>205</v>
      </c>
      <c r="H7" s="16">
        <f>COUNTIF(C7:C20,C7)</f>
        <v>4</v>
      </c>
      <c r="J7" s="7" t="s">
        <v>13</v>
      </c>
      <c r="K7" s="7" t="s">
        <v>4</v>
      </c>
      <c r="L7" s="7">
        <v>50</v>
      </c>
      <c r="M7" s="7">
        <v>45000</v>
      </c>
      <c r="N7" s="7">
        <v>2250000</v>
      </c>
      <c r="O7" s="16"/>
      <c r="P7" s="16"/>
      <c r="R7" s="7" t="s">
        <v>13</v>
      </c>
      <c r="S7" s="7" t="s">
        <v>4</v>
      </c>
      <c r="T7" s="7">
        <v>41</v>
      </c>
      <c r="U7" s="7">
        <v>45000</v>
      </c>
      <c r="V7" s="7">
        <v>1845000</v>
      </c>
      <c r="W7" s="16"/>
      <c r="X7" s="16"/>
    </row>
    <row r="8" spans="2:24" x14ac:dyDescent="0.25">
      <c r="B8" s="7" t="s">
        <v>13</v>
      </c>
      <c r="C8" s="7" t="s">
        <v>4</v>
      </c>
      <c r="D8" s="7">
        <v>48</v>
      </c>
      <c r="E8" s="7">
        <v>45000</v>
      </c>
      <c r="F8" s="7">
        <v>2160000</v>
      </c>
      <c r="G8" s="16"/>
      <c r="H8" s="16"/>
      <c r="J8" s="7" t="s">
        <v>19</v>
      </c>
      <c r="K8" s="7" t="s">
        <v>42</v>
      </c>
      <c r="L8" s="7">
        <v>79</v>
      </c>
      <c r="M8" s="7">
        <v>26000</v>
      </c>
      <c r="N8" s="7">
        <v>2054000</v>
      </c>
      <c r="O8" s="16"/>
      <c r="P8" s="16"/>
      <c r="R8" s="7" t="s">
        <v>19</v>
      </c>
      <c r="S8" s="7" t="s">
        <v>42</v>
      </c>
      <c r="T8" s="7">
        <v>70</v>
      </c>
      <c r="U8" s="7">
        <v>26000</v>
      </c>
      <c r="V8" s="7">
        <v>1820000</v>
      </c>
      <c r="W8" s="16"/>
      <c r="X8" s="16"/>
    </row>
    <row r="9" spans="2:24" x14ac:dyDescent="0.25">
      <c r="B9" s="7" t="s">
        <v>19</v>
      </c>
      <c r="C9" s="7" t="s">
        <v>42</v>
      </c>
      <c r="D9" s="7">
        <v>56</v>
      </c>
      <c r="E9" s="7">
        <v>26000</v>
      </c>
      <c r="F9" s="7">
        <v>1456000</v>
      </c>
      <c r="G9" s="16"/>
      <c r="H9" s="16"/>
      <c r="J9" s="7" t="s">
        <v>16</v>
      </c>
      <c r="K9" s="7" t="s">
        <v>4</v>
      </c>
      <c r="L9" s="7">
        <v>60</v>
      </c>
      <c r="M9" s="7">
        <v>17000</v>
      </c>
      <c r="N9" s="7">
        <v>1020000</v>
      </c>
      <c r="O9" s="16"/>
      <c r="P9" s="16"/>
      <c r="R9" s="7" t="s">
        <v>16</v>
      </c>
      <c r="S9" s="7" t="s">
        <v>4</v>
      </c>
      <c r="T9" s="7">
        <v>58</v>
      </c>
      <c r="U9" s="7">
        <v>17000</v>
      </c>
      <c r="V9" s="7">
        <v>986000</v>
      </c>
      <c r="W9" s="16"/>
      <c r="X9" s="16"/>
    </row>
    <row r="10" spans="2:24" x14ac:dyDescent="0.25">
      <c r="B10" s="7" t="s">
        <v>16</v>
      </c>
      <c r="C10" s="7" t="s">
        <v>4</v>
      </c>
      <c r="D10" s="7">
        <v>48</v>
      </c>
      <c r="E10" s="7">
        <v>17000</v>
      </c>
      <c r="F10" s="7">
        <v>816000</v>
      </c>
      <c r="G10" s="16"/>
      <c r="H10" s="16"/>
      <c r="J10" s="7" t="s">
        <v>43</v>
      </c>
      <c r="K10" s="7" t="s">
        <v>44</v>
      </c>
      <c r="L10" s="7"/>
      <c r="M10" s="7"/>
      <c r="N10" s="7">
        <v>12000</v>
      </c>
      <c r="O10" s="16"/>
      <c r="P10" s="16"/>
      <c r="R10" s="7" t="s">
        <v>43</v>
      </c>
      <c r="S10" s="7" t="s">
        <v>44</v>
      </c>
      <c r="T10" s="7"/>
      <c r="U10" s="7"/>
      <c r="V10" s="7">
        <v>13000</v>
      </c>
      <c r="W10" s="16"/>
      <c r="X10" s="16"/>
    </row>
    <row r="11" spans="2:24" x14ac:dyDescent="0.25">
      <c r="B11" s="7" t="s">
        <v>43</v>
      </c>
      <c r="C11" s="7" t="s">
        <v>44</v>
      </c>
      <c r="D11" s="7"/>
      <c r="E11" s="7"/>
      <c r="F11" s="7">
        <v>12000</v>
      </c>
      <c r="G11" s="16"/>
      <c r="H11" s="16"/>
      <c r="J11" s="7" t="s">
        <v>45</v>
      </c>
      <c r="K11" s="7" t="s">
        <v>46</v>
      </c>
      <c r="L11" s="7"/>
      <c r="M11" s="7"/>
      <c r="N11" s="7">
        <v>8000</v>
      </c>
      <c r="O11" s="16"/>
      <c r="P11" s="16"/>
      <c r="R11" s="7" t="s">
        <v>45</v>
      </c>
      <c r="S11" s="7" t="s">
        <v>46</v>
      </c>
      <c r="T11" s="7"/>
      <c r="U11" s="7"/>
      <c r="V11" s="7">
        <v>2000</v>
      </c>
      <c r="W11" s="16"/>
      <c r="X11" s="16"/>
    </row>
    <row r="12" spans="2:24" x14ac:dyDescent="0.25">
      <c r="B12" s="7" t="s">
        <v>45</v>
      </c>
      <c r="C12" s="7" t="s">
        <v>46</v>
      </c>
      <c r="D12" s="7"/>
      <c r="E12" s="7"/>
      <c r="F12" s="7">
        <v>5000</v>
      </c>
      <c r="G12" s="16"/>
      <c r="H12" s="16"/>
      <c r="J12" s="7" t="s">
        <v>47</v>
      </c>
      <c r="K12" s="7" t="s">
        <v>44</v>
      </c>
      <c r="L12" s="7"/>
      <c r="M12" s="7"/>
      <c r="N12" s="7">
        <v>8000</v>
      </c>
      <c r="O12" s="16"/>
      <c r="P12" s="16"/>
      <c r="R12" s="7" t="s">
        <v>47</v>
      </c>
      <c r="S12" s="7" t="s">
        <v>44</v>
      </c>
      <c r="T12" s="7"/>
      <c r="U12" s="7"/>
      <c r="V12" s="7">
        <v>8000</v>
      </c>
      <c r="W12" s="16"/>
      <c r="X12" s="16"/>
    </row>
    <row r="13" spans="2:24" x14ac:dyDescent="0.25">
      <c r="B13" s="7" t="s">
        <v>47</v>
      </c>
      <c r="C13" s="7" t="s">
        <v>44</v>
      </c>
      <c r="D13" s="7"/>
      <c r="E13" s="7"/>
      <c r="F13" s="7">
        <v>8000</v>
      </c>
      <c r="G13" s="16"/>
      <c r="H13" s="16"/>
      <c r="J13" s="7" t="s">
        <v>48</v>
      </c>
      <c r="K13" s="7" t="s">
        <v>49</v>
      </c>
      <c r="L13" s="7"/>
      <c r="M13" s="7"/>
      <c r="N13" s="7">
        <v>1500</v>
      </c>
      <c r="O13" s="16"/>
      <c r="P13" s="16"/>
      <c r="R13" s="7" t="s">
        <v>48</v>
      </c>
      <c r="S13" s="7" t="s">
        <v>49</v>
      </c>
      <c r="T13" s="7"/>
      <c r="U13" s="7"/>
      <c r="V13" s="7">
        <v>1500</v>
      </c>
      <c r="W13" s="16"/>
      <c r="X13" s="16"/>
    </row>
    <row r="14" spans="2:24" x14ac:dyDescent="0.25">
      <c r="B14" s="7" t="s">
        <v>48</v>
      </c>
      <c r="C14" s="7" t="s">
        <v>49</v>
      </c>
      <c r="D14" s="7"/>
      <c r="E14" s="7"/>
      <c r="F14" s="7">
        <v>1500</v>
      </c>
      <c r="G14" s="16"/>
      <c r="H14" s="16"/>
      <c r="J14" s="7" t="s">
        <v>50</v>
      </c>
      <c r="K14" s="7" t="s">
        <v>51</v>
      </c>
      <c r="L14" s="7">
        <v>5</v>
      </c>
      <c r="M14" s="7">
        <v>30000</v>
      </c>
      <c r="N14" s="7">
        <v>150000</v>
      </c>
      <c r="O14" s="16"/>
      <c r="P14" s="16"/>
      <c r="R14" s="7" t="s">
        <v>50</v>
      </c>
      <c r="S14" s="7" t="s">
        <v>51</v>
      </c>
      <c r="T14" s="7">
        <v>5</v>
      </c>
      <c r="U14" s="7">
        <v>30000</v>
      </c>
      <c r="V14" s="7">
        <v>150000</v>
      </c>
      <c r="W14" s="16"/>
      <c r="X14" s="16"/>
    </row>
    <row r="15" spans="2:24" x14ac:dyDescent="0.25">
      <c r="B15" s="7" t="s">
        <v>50</v>
      </c>
      <c r="C15" s="7" t="s">
        <v>51</v>
      </c>
      <c r="D15" s="7">
        <v>5</v>
      </c>
      <c r="E15" s="7">
        <v>30000</v>
      </c>
      <c r="F15" s="7">
        <v>150000</v>
      </c>
      <c r="G15" s="16"/>
      <c r="H15" s="16"/>
      <c r="J15" s="7" t="s">
        <v>52</v>
      </c>
      <c r="K15" s="7" t="s">
        <v>51</v>
      </c>
      <c r="L15" s="7"/>
      <c r="M15" s="7"/>
      <c r="N15" s="7">
        <v>20000</v>
      </c>
      <c r="O15" s="16"/>
      <c r="P15" s="16"/>
      <c r="R15" s="7" t="s">
        <v>52</v>
      </c>
      <c r="S15" s="7" t="s">
        <v>51</v>
      </c>
      <c r="T15" s="7"/>
      <c r="U15" s="7"/>
      <c r="V15" s="7">
        <v>20000</v>
      </c>
      <c r="W15" s="16"/>
      <c r="X15" s="16"/>
    </row>
    <row r="16" spans="2:24" x14ac:dyDescent="0.25">
      <c r="B16" s="7" t="s">
        <v>52</v>
      </c>
      <c r="C16" s="7" t="s">
        <v>51</v>
      </c>
      <c r="D16" s="7"/>
      <c r="E16" s="7"/>
      <c r="F16" s="7">
        <v>20000</v>
      </c>
      <c r="G16" s="16"/>
      <c r="H16" s="16"/>
      <c r="J16" s="7" t="s">
        <v>53</v>
      </c>
      <c r="K16" s="7" t="s">
        <v>49</v>
      </c>
      <c r="L16" s="7"/>
      <c r="M16" s="7"/>
      <c r="N16" s="7">
        <v>3000</v>
      </c>
      <c r="O16" s="16"/>
      <c r="P16" s="16"/>
      <c r="R16" s="7" t="s">
        <v>53</v>
      </c>
      <c r="S16" s="7" t="s">
        <v>49</v>
      </c>
      <c r="T16" s="7"/>
      <c r="U16" s="7"/>
      <c r="V16" s="7">
        <v>2000</v>
      </c>
      <c r="W16" s="16"/>
      <c r="X16" s="16"/>
    </row>
    <row r="17" spans="2:24" x14ac:dyDescent="0.25">
      <c r="B17" s="7" t="s">
        <v>53</v>
      </c>
      <c r="C17" s="7" t="s">
        <v>49</v>
      </c>
      <c r="D17" s="7"/>
      <c r="E17" s="7"/>
      <c r="F17" s="7">
        <v>2000</v>
      </c>
      <c r="G17" s="16"/>
      <c r="H17" s="16"/>
      <c r="J17" s="7" t="s">
        <v>54</v>
      </c>
      <c r="K17" s="7" t="s">
        <v>46</v>
      </c>
      <c r="L17" s="7"/>
      <c r="M17" s="7"/>
      <c r="N17" s="7">
        <v>1000</v>
      </c>
      <c r="O17" s="16"/>
      <c r="P17" s="16"/>
      <c r="R17" s="7" t="s">
        <v>54</v>
      </c>
      <c r="S17" s="7" t="s">
        <v>46</v>
      </c>
      <c r="T17" s="7"/>
      <c r="U17" s="7"/>
      <c r="V17" s="7">
        <v>7000</v>
      </c>
      <c r="W17" s="16"/>
      <c r="X17" s="16"/>
    </row>
    <row r="18" spans="2:24" x14ac:dyDescent="0.25">
      <c r="B18" s="7" t="s">
        <v>54</v>
      </c>
      <c r="C18" s="7" t="s">
        <v>46</v>
      </c>
      <c r="D18" s="7"/>
      <c r="E18" s="7"/>
      <c r="F18" s="7">
        <v>3000</v>
      </c>
      <c r="G18" s="16"/>
      <c r="H18" s="16"/>
      <c r="J18" s="7" t="s">
        <v>55</v>
      </c>
      <c r="K18" s="7" t="s">
        <v>49</v>
      </c>
      <c r="L18" s="7"/>
      <c r="M18" s="7"/>
      <c r="N18" s="7">
        <v>800</v>
      </c>
      <c r="O18" s="16"/>
      <c r="P18" s="16"/>
      <c r="R18" s="7" t="s">
        <v>55</v>
      </c>
      <c r="S18" s="7" t="s">
        <v>49</v>
      </c>
      <c r="T18" s="7"/>
      <c r="U18" s="7"/>
      <c r="V18" s="7">
        <v>1200</v>
      </c>
      <c r="W18" s="16"/>
      <c r="X18" s="16"/>
    </row>
    <row r="19" spans="2:24" x14ac:dyDescent="0.25">
      <c r="B19" s="7" t="s">
        <v>55</v>
      </c>
      <c r="C19" s="7" t="s">
        <v>49</v>
      </c>
      <c r="D19" s="7"/>
      <c r="E19" s="7"/>
      <c r="F19" s="7">
        <v>1000</v>
      </c>
      <c r="G19" s="16"/>
      <c r="H19" s="16"/>
      <c r="J19" s="7" t="s">
        <v>56</v>
      </c>
      <c r="K19" s="7"/>
      <c r="L19" s="7"/>
      <c r="M19" s="7"/>
      <c r="N19" s="7">
        <v>1170000</v>
      </c>
      <c r="O19" s="16"/>
      <c r="P19" s="16"/>
      <c r="R19" s="7" t="s">
        <v>56</v>
      </c>
      <c r="S19" s="7"/>
      <c r="T19" s="7"/>
      <c r="U19" s="7"/>
      <c r="V19" s="7">
        <v>110000</v>
      </c>
      <c r="W19" s="16"/>
      <c r="X19" s="16"/>
    </row>
    <row r="20" spans="2:24" x14ac:dyDescent="0.25">
      <c r="B20" s="7" t="s">
        <v>56</v>
      </c>
      <c r="C20" s="7"/>
      <c r="D20" s="7"/>
      <c r="E20" s="7"/>
      <c r="F20" s="7">
        <v>40000</v>
      </c>
      <c r="G20" s="16"/>
      <c r="H20" s="16"/>
      <c r="N20">
        <f>SUM(N6:N19)</f>
        <v>9998300</v>
      </c>
      <c r="V20">
        <f>SUM(V6:V19)</f>
        <v>8985700</v>
      </c>
    </row>
    <row r="21" spans="2:24" x14ac:dyDescent="0.25">
      <c r="B21" s="6"/>
      <c r="C21" s="6"/>
      <c r="D21" s="6"/>
      <c r="E21" s="6"/>
      <c r="F21" s="6">
        <f>SUM(F7:F20)</f>
        <v>7854500</v>
      </c>
    </row>
    <row r="22" spans="2:24" x14ac:dyDescent="0.25">
      <c r="B22" s="6"/>
      <c r="C22" s="6"/>
      <c r="D22" s="6"/>
      <c r="E22" s="6"/>
      <c r="F22" s="6"/>
    </row>
    <row r="26" spans="2:24" x14ac:dyDescent="0.25">
      <c r="I26" s="7" t="s">
        <v>59</v>
      </c>
      <c r="J26" s="7" t="s">
        <v>60</v>
      </c>
      <c r="K26" s="7" t="s">
        <v>34</v>
      </c>
      <c r="L26" s="7" t="s">
        <v>61</v>
      </c>
      <c r="M26" s="7" t="s">
        <v>62</v>
      </c>
      <c r="Q26" s="11" t="s">
        <v>59</v>
      </c>
      <c r="R26" s="11" t="s">
        <v>77</v>
      </c>
      <c r="S26" s="11" t="s">
        <v>78</v>
      </c>
      <c r="T26" s="11" t="s">
        <v>79</v>
      </c>
    </row>
    <row r="27" spans="2:24" x14ac:dyDescent="0.25">
      <c r="I27" s="7" t="s">
        <v>29</v>
      </c>
      <c r="J27" s="7">
        <v>7854500</v>
      </c>
      <c r="K27" s="7">
        <v>8750000</v>
      </c>
      <c r="L27" s="7">
        <f>SUM(K27-J27)</f>
        <v>895500</v>
      </c>
      <c r="M27" s="7" t="str">
        <f>IF(K27&gt;J27,"Profit","Loss")</f>
        <v>Profit</v>
      </c>
      <c r="Q27" s="7" t="s">
        <v>29</v>
      </c>
      <c r="R27" s="7">
        <v>4</v>
      </c>
      <c r="S27" s="7">
        <v>205</v>
      </c>
      <c r="T27" s="16" t="str">
        <f>INDEX(Q27:Q29,MATCH(MIN(S27:S29),S27:S29,0))</f>
        <v>January</v>
      </c>
    </row>
    <row r="28" spans="2:24" x14ac:dyDescent="0.25">
      <c r="I28" s="7" t="s">
        <v>57</v>
      </c>
      <c r="J28" s="7">
        <v>9998300</v>
      </c>
      <c r="K28" s="7">
        <v>9920000</v>
      </c>
      <c r="L28" s="7">
        <f t="shared" ref="L28:L29" si="0">SUM(K28-J28)</f>
        <v>-78300</v>
      </c>
      <c r="M28" s="7" t="str">
        <f t="shared" ref="M28:M29" si="1">IF(K28&gt;J28,"Profit","Loss")</f>
        <v>Loss</v>
      </c>
      <c r="Q28" s="7" t="s">
        <v>57</v>
      </c>
      <c r="R28" s="7">
        <v>4</v>
      </c>
      <c r="S28" s="7">
        <v>244</v>
      </c>
      <c r="T28" s="16"/>
    </row>
    <row r="29" spans="2:24" x14ac:dyDescent="0.25">
      <c r="I29" s="7" t="s">
        <v>58</v>
      </c>
      <c r="J29" s="7">
        <v>8985700</v>
      </c>
      <c r="K29" s="7">
        <v>10000000</v>
      </c>
      <c r="L29" s="7">
        <f t="shared" si="0"/>
        <v>1014300</v>
      </c>
      <c r="M29" s="7" t="str">
        <f t="shared" si="1"/>
        <v>Profit</v>
      </c>
      <c r="Q29" s="7" t="s">
        <v>58</v>
      </c>
      <c r="R29" s="7">
        <v>4</v>
      </c>
      <c r="S29" s="7">
        <v>236</v>
      </c>
      <c r="T29" s="16"/>
    </row>
  </sheetData>
  <mergeCells count="11">
    <mergeCell ref="T27:T29"/>
    <mergeCell ref="G7:G20"/>
    <mergeCell ref="H7:H20"/>
    <mergeCell ref="O6:O19"/>
    <mergeCell ref="P6:P19"/>
    <mergeCell ref="B4:F4"/>
    <mergeCell ref="B5:F5"/>
    <mergeCell ref="J4:N4"/>
    <mergeCell ref="R4:V4"/>
    <mergeCell ref="X6:X19"/>
    <mergeCell ref="W6:W19"/>
  </mergeCells>
  <conditionalFormatting sqref="M27:M29">
    <cfRule type="containsText" dxfId="1" priority="1" operator="containsText" text="loss">
      <formula>NOT(ISERROR(SEARCH("loss",M27)))</formula>
    </cfRule>
    <cfRule type="containsText" dxfId="0" priority="2" operator="containsText" text="profit">
      <formula>NOT(ISERROR(SEARCH("profit",M27)))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1DC9-2933-4F43-B784-ADBFCC2E57FE}">
  <dimension ref="B4:P17"/>
  <sheetViews>
    <sheetView workbookViewId="0">
      <selection activeCell="I31" sqref="I31"/>
    </sheetView>
  </sheetViews>
  <sheetFormatPr defaultRowHeight="15" x14ac:dyDescent="0.25"/>
  <cols>
    <col min="2" max="2" width="13.85546875" customWidth="1"/>
    <col min="3" max="3" width="12.5703125" customWidth="1"/>
    <col min="4" max="4" width="12.42578125" customWidth="1"/>
    <col min="5" max="5" width="12.140625" customWidth="1"/>
    <col min="13" max="13" width="15" customWidth="1"/>
    <col min="14" max="14" width="13.5703125" customWidth="1"/>
    <col min="15" max="15" width="13.140625" customWidth="1"/>
    <col min="16" max="16" width="12.5703125" customWidth="1"/>
  </cols>
  <sheetData>
    <row r="4" spans="2:16" x14ac:dyDescent="0.25">
      <c r="B4" s="23" t="s">
        <v>64</v>
      </c>
      <c r="C4" s="23"/>
      <c r="D4" s="23"/>
      <c r="E4" s="23"/>
      <c r="M4" s="23" t="s">
        <v>64</v>
      </c>
      <c r="N4" s="23"/>
      <c r="O4" s="23"/>
      <c r="P4" s="23"/>
    </row>
    <row r="5" spans="2:16" x14ac:dyDescent="0.25">
      <c r="B5" s="10" t="s">
        <v>59</v>
      </c>
      <c r="C5" s="10" t="s">
        <v>60</v>
      </c>
      <c r="D5" s="10" t="s">
        <v>34</v>
      </c>
      <c r="E5" s="10" t="s">
        <v>65</v>
      </c>
      <c r="M5" s="10" t="s">
        <v>59</v>
      </c>
      <c r="N5" s="10" t="s">
        <v>60</v>
      </c>
      <c r="O5" s="10" t="s">
        <v>34</v>
      </c>
      <c r="P5" s="10" t="s">
        <v>65</v>
      </c>
    </row>
    <row r="6" spans="2:16" x14ac:dyDescent="0.25">
      <c r="B6" s="9" t="s">
        <v>29</v>
      </c>
      <c r="C6" s="9">
        <v>9288500</v>
      </c>
      <c r="D6" s="9">
        <v>8750000</v>
      </c>
      <c r="E6" s="9">
        <f>SUM(D6-C6)</f>
        <v>-538500</v>
      </c>
      <c r="M6" s="9" t="s">
        <v>29</v>
      </c>
      <c r="N6" s="9">
        <v>9288500</v>
      </c>
      <c r="O6" s="9">
        <v>8750000</v>
      </c>
      <c r="P6" s="9">
        <f>SUM(O6-N6)</f>
        <v>-538500</v>
      </c>
    </row>
    <row r="7" spans="2:16" x14ac:dyDescent="0.25">
      <c r="B7" s="9" t="s">
        <v>57</v>
      </c>
      <c r="C7" s="9">
        <v>9744300</v>
      </c>
      <c r="D7" s="9">
        <v>9920000</v>
      </c>
      <c r="E7" s="9">
        <f t="shared" ref="E7:E17" si="0">SUM(D7-C7)</f>
        <v>175700</v>
      </c>
      <c r="M7" s="9" t="s">
        <v>57</v>
      </c>
      <c r="N7" s="9">
        <v>9744300</v>
      </c>
      <c r="O7" s="9">
        <v>9920000</v>
      </c>
      <c r="P7" s="9">
        <f t="shared" ref="P7:P17" si="1">SUM(O7-N7)</f>
        <v>175700</v>
      </c>
    </row>
    <row r="8" spans="2:16" x14ac:dyDescent="0.25">
      <c r="B8" s="9" t="s">
        <v>58</v>
      </c>
      <c r="C8" s="9">
        <v>8904700</v>
      </c>
      <c r="D8" s="9">
        <v>10000000</v>
      </c>
      <c r="E8" s="9">
        <f t="shared" si="0"/>
        <v>1095300</v>
      </c>
      <c r="M8" s="9" t="s">
        <v>58</v>
      </c>
      <c r="N8" s="9">
        <v>8904700</v>
      </c>
      <c r="O8" s="9">
        <v>10000000</v>
      </c>
      <c r="P8" s="9">
        <f t="shared" si="1"/>
        <v>1095300</v>
      </c>
    </row>
    <row r="9" spans="2:16" x14ac:dyDescent="0.25">
      <c r="B9" s="9" t="s">
        <v>66</v>
      </c>
      <c r="C9" s="9">
        <v>7345200</v>
      </c>
      <c r="D9" s="9">
        <v>7957400</v>
      </c>
      <c r="E9" s="9">
        <f t="shared" si="0"/>
        <v>612200</v>
      </c>
      <c r="M9" s="9" t="s">
        <v>66</v>
      </c>
      <c r="N9" s="9">
        <v>7345200</v>
      </c>
      <c r="O9" s="9">
        <v>7957400</v>
      </c>
      <c r="P9" s="9">
        <f t="shared" si="1"/>
        <v>612200</v>
      </c>
    </row>
    <row r="10" spans="2:16" x14ac:dyDescent="0.25">
      <c r="B10" s="9" t="s">
        <v>67</v>
      </c>
      <c r="C10" s="9">
        <v>8987000</v>
      </c>
      <c r="D10" s="9">
        <v>9876500</v>
      </c>
      <c r="E10" s="9">
        <f t="shared" si="0"/>
        <v>889500</v>
      </c>
      <c r="M10" s="9" t="s">
        <v>67</v>
      </c>
      <c r="N10" s="9">
        <v>8987000</v>
      </c>
      <c r="O10" s="9">
        <v>9876500</v>
      </c>
      <c r="P10" s="9">
        <f t="shared" si="1"/>
        <v>889500</v>
      </c>
    </row>
    <row r="11" spans="2:16" x14ac:dyDescent="0.25">
      <c r="B11" s="9" t="s">
        <v>68</v>
      </c>
      <c r="C11" s="9">
        <v>5215400</v>
      </c>
      <c r="D11" s="9">
        <v>5164500</v>
      </c>
      <c r="E11" s="9">
        <f t="shared" si="0"/>
        <v>-50900</v>
      </c>
      <c r="M11" s="9" t="s">
        <v>68</v>
      </c>
      <c r="N11" s="9">
        <v>5215400</v>
      </c>
      <c r="O11" s="9">
        <v>5164500</v>
      </c>
      <c r="P11" s="9">
        <f t="shared" si="1"/>
        <v>-50900</v>
      </c>
    </row>
    <row r="12" spans="2:16" x14ac:dyDescent="0.25">
      <c r="B12" s="9" t="s">
        <v>69</v>
      </c>
      <c r="C12" s="9">
        <v>9976500</v>
      </c>
      <c r="D12" s="9">
        <v>11543600</v>
      </c>
      <c r="E12" s="9">
        <f t="shared" si="0"/>
        <v>1567100</v>
      </c>
      <c r="M12" s="9" t="s">
        <v>69</v>
      </c>
      <c r="N12" s="9">
        <v>9976500</v>
      </c>
      <c r="O12" s="9">
        <v>11543600</v>
      </c>
      <c r="P12" s="9">
        <f t="shared" si="1"/>
        <v>1567100</v>
      </c>
    </row>
    <row r="13" spans="2:16" x14ac:dyDescent="0.25">
      <c r="B13" s="9" t="s">
        <v>70</v>
      </c>
      <c r="C13" s="9">
        <v>7976700</v>
      </c>
      <c r="D13" s="9">
        <v>8087900</v>
      </c>
      <c r="E13" s="9">
        <f t="shared" si="0"/>
        <v>111200</v>
      </c>
      <c r="M13" s="9" t="s">
        <v>70</v>
      </c>
      <c r="N13" s="9">
        <v>7976700</v>
      </c>
      <c r="O13" s="9">
        <v>8087900</v>
      </c>
      <c r="P13" s="9">
        <f t="shared" si="1"/>
        <v>111200</v>
      </c>
    </row>
    <row r="14" spans="2:16" x14ac:dyDescent="0.25">
      <c r="B14" s="9" t="s">
        <v>71</v>
      </c>
      <c r="C14" s="9">
        <v>9879000</v>
      </c>
      <c r="D14" s="9">
        <v>9969800</v>
      </c>
      <c r="E14" s="9">
        <f t="shared" si="0"/>
        <v>90800</v>
      </c>
      <c r="M14" s="9" t="s">
        <v>71</v>
      </c>
      <c r="N14" s="9">
        <v>9879000</v>
      </c>
      <c r="O14" s="9">
        <v>9969800</v>
      </c>
      <c r="P14" s="9">
        <f t="shared" si="1"/>
        <v>90800</v>
      </c>
    </row>
    <row r="15" spans="2:16" x14ac:dyDescent="0.25">
      <c r="B15" s="9" t="s">
        <v>72</v>
      </c>
      <c r="C15" s="9">
        <v>6234800</v>
      </c>
      <c r="D15" s="9">
        <v>7024000</v>
      </c>
      <c r="E15" s="9">
        <f t="shared" si="0"/>
        <v>789200</v>
      </c>
      <c r="M15" s="9" t="s">
        <v>72</v>
      </c>
      <c r="N15" s="9">
        <v>6234800</v>
      </c>
      <c r="O15" s="9">
        <v>7024000</v>
      </c>
      <c r="P15" s="9">
        <f t="shared" si="1"/>
        <v>789200</v>
      </c>
    </row>
    <row r="16" spans="2:16" x14ac:dyDescent="0.25">
      <c r="B16" s="9" t="s">
        <v>73</v>
      </c>
      <c r="C16" s="9">
        <v>4534800</v>
      </c>
      <c r="D16" s="9">
        <v>4809300</v>
      </c>
      <c r="E16" s="9">
        <f t="shared" si="0"/>
        <v>274500</v>
      </c>
      <c r="M16" s="9" t="s">
        <v>73</v>
      </c>
      <c r="N16" s="9">
        <v>4534800</v>
      </c>
      <c r="O16" s="9">
        <v>4809300</v>
      </c>
      <c r="P16" s="9">
        <f t="shared" si="1"/>
        <v>274500</v>
      </c>
    </row>
    <row r="17" spans="2:16" x14ac:dyDescent="0.25">
      <c r="B17" s="9" t="s">
        <v>74</v>
      </c>
      <c r="C17" s="9">
        <v>8348700</v>
      </c>
      <c r="D17" s="9">
        <v>8834800</v>
      </c>
      <c r="E17" s="9">
        <f t="shared" si="0"/>
        <v>486100</v>
      </c>
      <c r="M17" s="9" t="s">
        <v>74</v>
      </c>
      <c r="N17" s="9">
        <v>8348700</v>
      </c>
      <c r="O17" s="9">
        <v>8834800</v>
      </c>
      <c r="P17" s="9">
        <f t="shared" si="1"/>
        <v>486100</v>
      </c>
    </row>
  </sheetData>
  <mergeCells count="2">
    <mergeCell ref="B4:E4"/>
    <mergeCell ref="M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1(a,b)</vt:lpstr>
      <vt:lpstr>1(c)</vt:lpstr>
      <vt:lpstr>1(d)</vt:lpstr>
      <vt:lpstr>1(e)</vt:lpstr>
      <vt:lpstr>2(a,b)</vt:lpstr>
      <vt:lpstr>2(c)</vt:lpstr>
      <vt:lpstr>2(d)</vt:lpstr>
      <vt:lpstr>3(a,b)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user2</cp:lastModifiedBy>
  <dcterms:created xsi:type="dcterms:W3CDTF">2024-05-29T21:50:26Z</dcterms:created>
  <dcterms:modified xsi:type="dcterms:W3CDTF">2025-02-05T11:21:28Z</dcterms:modified>
</cp:coreProperties>
</file>