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itching Planning project\Stitching planning Project Docs\Docs\"/>
    </mc:Choice>
  </mc:AlternateContent>
  <bookViews>
    <workbookView minimized="1" xWindow="0" yWindow="0" windowWidth="28800" windowHeight="12135"/>
  </bookViews>
  <sheets>
    <sheet name="TNA-2-08-2022" sheetId="6" r:id="rId1"/>
    <sheet name="Sheet1" sheetId="7" r:id="rId2"/>
    <sheet name="Sheet2" sheetId="8" r:id="rId3"/>
  </sheets>
  <definedNames>
    <definedName name="_xlnm._FilterDatabase" localSheetId="2" hidden="1">Sheet2!$A$1:$F$29</definedName>
  </definedNames>
  <calcPr calcId="152511"/>
  <customWorkbookViews>
    <customWorkbookView name="HP - Personal View" guid="{39242154-E6D6-4A90-8089-AB92DEE5B678}" mergeInterval="0" personalView="1" maximized="1" xWindow="1" yWindow="1" windowWidth="1600" windowHeight="64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L1048576" i="6" l="1"/>
  <c r="H1048576" i="6"/>
  <c r="J1048576" i="6"/>
  <c r="AM3" i="6"/>
  <c r="AM4" i="6"/>
  <c r="AM8" i="6"/>
  <c r="AM1048576" i="6" l="1"/>
  <c r="M3" i="6"/>
  <c r="L3" i="6"/>
  <c r="M4" i="6"/>
  <c r="N4" i="6" s="1"/>
  <c r="AK4" i="6"/>
  <c r="AF4" i="6" s="1"/>
  <c r="AK8" i="6"/>
  <c r="AF8" i="6" s="1"/>
  <c r="M8" i="6"/>
  <c r="N8" i="6" s="1"/>
  <c r="AG4" i="6" l="1"/>
  <c r="Y4" i="6"/>
  <c r="AE4" i="6"/>
  <c r="AG8" i="6"/>
  <c r="AE8" i="6"/>
  <c r="Y8" i="6"/>
  <c r="AK3" i="6"/>
  <c r="AF3" i="6" s="1"/>
  <c r="AG3" i="6" s="1"/>
  <c r="N3" i="6"/>
  <c r="Z4" i="6" l="1"/>
  <c r="AA4" i="6" s="1"/>
  <c r="W4" i="6"/>
  <c r="T4" i="6"/>
  <c r="AD4" i="6"/>
  <c r="AC4" i="6" s="1"/>
  <c r="AB4" i="6" s="1"/>
  <c r="P4" i="6" s="1"/>
  <c r="Z8" i="6"/>
  <c r="AA8" i="6" s="1"/>
  <c r="W8" i="6"/>
  <c r="T8" i="6"/>
  <c r="AD8" i="6"/>
  <c r="AC8" i="6" s="1"/>
  <c r="AB8" i="6" s="1"/>
  <c r="P8" i="6" s="1"/>
  <c r="AE3" i="6"/>
  <c r="AD3" i="6" s="1"/>
  <c r="Y3" i="6"/>
  <c r="Z3" i="6" s="1"/>
  <c r="AA3" i="6" s="1"/>
  <c r="V4" i="6" l="1"/>
  <c r="U4" i="6" s="1"/>
  <c r="J4" i="6" s="1"/>
  <c r="X4" i="6"/>
  <c r="AH4" i="6"/>
  <c r="AI4" i="6"/>
  <c r="AJ4" i="6" s="1"/>
  <c r="V8" i="6"/>
  <c r="U8" i="6" s="1"/>
  <c r="J8" i="6" s="1"/>
  <c r="X8" i="6"/>
  <c r="AI8" i="6"/>
  <c r="AJ8" i="6" s="1"/>
  <c r="AH8" i="6"/>
  <c r="AI3" i="6"/>
  <c r="AJ3" i="6" s="1"/>
  <c r="AH3" i="6"/>
  <c r="W3" i="6"/>
  <c r="AC3" i="6"/>
  <c r="AB3" i="6" s="1"/>
  <c r="P3" i="6" s="1"/>
  <c r="T3" i="6"/>
  <c r="R4" i="6" l="1"/>
  <c r="Q4" i="6" s="1"/>
  <c r="O4" i="6"/>
  <c r="L4" i="6"/>
  <c r="S4" i="6"/>
  <c r="O8" i="6"/>
  <c r="S8" i="6"/>
  <c r="R8" i="6"/>
  <c r="Q8" i="6" s="1"/>
  <c r="L8" i="6"/>
  <c r="X3" i="6"/>
  <c r="V3" i="6"/>
  <c r="U3" i="6" s="1"/>
  <c r="J3" i="6" s="1"/>
  <c r="S3" i="6" l="1"/>
  <c r="R3" i="6"/>
  <c r="Q3" i="6" s="1"/>
  <c r="O3" i="6"/>
</calcChain>
</file>

<file path=xl/comments1.xml><?xml version="1.0" encoding="utf-8"?>
<comments xmlns="http://schemas.openxmlformats.org/spreadsheetml/2006/main">
  <authors>
    <author>Microsoft Office User</author>
  </authors>
  <commentList>
    <comment ref="U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Considering 50 Days Production Lead Time</t>
        </r>
      </text>
    </comment>
    <comment ref="V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Considering FCL &amp; Faster Vessel and 30 Days from Ex-mill to Inhouse
</t>
        </r>
      </text>
    </comment>
    <comment ref="W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Ex-mill to In-house:
</t>
        </r>
        <r>
          <rPr>
            <sz val="10"/>
            <color rgb="FF000000"/>
            <rFont val="Tahoma"/>
            <family val="2"/>
          </rPr>
          <t xml:space="preserve">India: 25 Days, China: 30 days,
</t>
        </r>
        <r>
          <rPr>
            <sz val="10"/>
            <color rgb="FF000000"/>
            <rFont val="Tahoma"/>
            <family val="2"/>
          </rPr>
          <t xml:space="preserve">HK: 25 Days, Thailand: 30 Days
</t>
        </r>
        <r>
          <rPr>
            <sz val="10"/>
            <color rgb="FF000000"/>
            <rFont val="Tahoma"/>
            <family val="2"/>
          </rPr>
          <t>Pakistan: 42 days</t>
        </r>
      </text>
    </comment>
    <comment ref="X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Sewing Trim: Same as fab inh
</t>
        </r>
        <r>
          <rPr>
            <sz val="10"/>
            <color rgb="FF000000"/>
            <rFont val="Tahoma"/>
            <family val="2"/>
          </rPr>
          <t>Finshing Trim: 7 Days within PCD</t>
        </r>
      </text>
    </comment>
    <comment ref="U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Considering 50 Days Production Lead Time</t>
        </r>
      </text>
    </comment>
    <comment ref="V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Considering FCL &amp; Faster Vessel and 30 Days from Ex-mill to Inhouse
</t>
        </r>
      </text>
    </comment>
    <comment ref="W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Ex-mill to In-house:
</t>
        </r>
        <r>
          <rPr>
            <sz val="10"/>
            <color rgb="FF000000"/>
            <rFont val="Tahoma"/>
            <family val="2"/>
          </rPr>
          <t xml:space="preserve">India: 25 Days, China: 30 days,
</t>
        </r>
        <r>
          <rPr>
            <sz val="10"/>
            <color rgb="FF000000"/>
            <rFont val="Tahoma"/>
            <family val="2"/>
          </rPr>
          <t xml:space="preserve">HK: 25 Days, Thailand: 30 Days
</t>
        </r>
        <r>
          <rPr>
            <sz val="10"/>
            <color rgb="FF000000"/>
            <rFont val="Tahoma"/>
            <family val="2"/>
          </rPr>
          <t>Pakistan: 42 days</t>
        </r>
      </text>
    </comment>
    <comment ref="X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Sewing Trim: Same as fab inh
</t>
        </r>
        <r>
          <rPr>
            <sz val="10"/>
            <color rgb="FF000000"/>
            <rFont val="Tahoma"/>
            <family val="2"/>
          </rPr>
          <t>Finshing Trim: 7 Days within PCD</t>
        </r>
      </text>
    </comment>
  </commentList>
</comments>
</file>

<file path=xl/sharedStrings.xml><?xml version="1.0" encoding="utf-8"?>
<sst xmlns="http://schemas.openxmlformats.org/spreadsheetml/2006/main" count="253" uniqueCount="95">
  <si>
    <t>Fabric</t>
  </si>
  <si>
    <t>Image</t>
  </si>
  <si>
    <t>Quantity</t>
  </si>
  <si>
    <t>New/CF</t>
  </si>
  <si>
    <t>Handover date</t>
  </si>
  <si>
    <t xml:space="preserve">CMS date </t>
  </si>
  <si>
    <t>REMARKS</t>
  </si>
  <si>
    <t>New</t>
  </si>
  <si>
    <t xml:space="preserve">Style </t>
  </si>
  <si>
    <t>Wash Name</t>
  </si>
  <si>
    <t>Initial Plan Date</t>
  </si>
  <si>
    <t>Final Plan Date</t>
  </si>
  <si>
    <t>CFT Meeting Date</t>
  </si>
  <si>
    <t>Fabric In-house</t>
  </si>
  <si>
    <t>Sewing Start Date</t>
  </si>
  <si>
    <t>Wash Start Date</t>
  </si>
  <si>
    <t>Trims In-house Status</t>
  </si>
  <si>
    <t xml:space="preserve">Order Confirmation/ BA Date/ VA Date </t>
  </si>
  <si>
    <t>Pre-production Completion Date</t>
  </si>
  <si>
    <t>Factory</t>
  </si>
  <si>
    <t>Season</t>
  </si>
  <si>
    <t>CAL</t>
  </si>
  <si>
    <t>CGL</t>
  </si>
  <si>
    <t>Z8TK29: GFMN SLIM STRAIGHT DENIM</t>
  </si>
  <si>
    <t>C3-22 Fall</t>
  </si>
  <si>
    <t>10YXYP: GFMN SKINNY DENIM</t>
  </si>
  <si>
    <t>Zinger</t>
  </si>
  <si>
    <t>Pyle</t>
  </si>
  <si>
    <t>Fabric Delivery</t>
  </si>
  <si>
    <t>Fabric Booking</t>
  </si>
  <si>
    <t>Sewing Trim: Same as fab inh
Finshing Trim: 7 Days within PCD</t>
  </si>
  <si>
    <t>3 days after Pre-production completion date</t>
  </si>
  <si>
    <t>2 Days after Submission</t>
  </si>
  <si>
    <t>1 day from shadeband approval</t>
  </si>
  <si>
    <t>7 days from shadeband approval</t>
  </si>
  <si>
    <t>7 days from DUPRO</t>
  </si>
  <si>
    <t>30 Days prior from FRI date</t>
  </si>
  <si>
    <t>3 Days prior from PCD</t>
  </si>
  <si>
    <t>2 Days prior from TPR</t>
  </si>
  <si>
    <t>3 Days prior from Internal TPR</t>
  </si>
  <si>
    <t>7 Days prior from Size Set</t>
  </si>
  <si>
    <t>1 Day Prior from PCD Date</t>
  </si>
  <si>
    <t>7 Days Prior from Pre-production completion date</t>
  </si>
  <si>
    <t>30 Days Prior from Fabric In-house date</t>
  </si>
  <si>
    <t>50 Days Prior from Fabric Delivery date</t>
  </si>
  <si>
    <t>1 Day Prior from Fabric Booking date</t>
  </si>
  <si>
    <t>Based on Required ISD</t>
  </si>
  <si>
    <t>1 Day Prior from Handover Date</t>
  </si>
  <si>
    <t>Mill Name</t>
  </si>
  <si>
    <t>60 Days prior from Handover date</t>
  </si>
  <si>
    <t>10 Days from Order confirmation</t>
  </si>
  <si>
    <t>7 Days  from CMS  date</t>
  </si>
  <si>
    <t>15 Days from Order confirmation</t>
  </si>
  <si>
    <t>15 Days prior from PP Approval date</t>
  </si>
  <si>
    <t>7 Days after Order confirmation</t>
  </si>
  <si>
    <t xml:space="preserve">21 Days from order confirmation </t>
  </si>
  <si>
    <t>7 Days Prior from  TPR date</t>
  </si>
  <si>
    <t>PCD Date</t>
  </si>
  <si>
    <t>2 Days Prior CFT meeting</t>
  </si>
  <si>
    <t>Wash Sample Approval Date</t>
  </si>
  <si>
    <t>Proto/Fit Sample Approval Date</t>
  </si>
  <si>
    <t>Internal Test Completion Date</t>
  </si>
  <si>
    <t>Tollgate Meeting Date</t>
  </si>
  <si>
    <t>PPT Completion Date</t>
  </si>
  <si>
    <t>Shadeband Submission Date</t>
  </si>
  <si>
    <t>Shadeband Approval Date</t>
  </si>
  <si>
    <t>PP/GSA Sample Approval Date</t>
  </si>
  <si>
    <t>Size Set Sample Completion Date</t>
  </si>
  <si>
    <t>1 Day from PCD</t>
  </si>
  <si>
    <t>DUPRO Date</t>
  </si>
  <si>
    <t>Garment Test/TOP Test Pass Report Date</t>
  </si>
  <si>
    <t>AM</t>
  </si>
  <si>
    <t>STOLZ</t>
  </si>
  <si>
    <t>FRI/VSI/Final Inspection Date</t>
  </si>
  <si>
    <t>Stakeholder</t>
  </si>
  <si>
    <t>Planning</t>
  </si>
  <si>
    <t>Merchant</t>
  </si>
  <si>
    <t>PD &amp;D</t>
  </si>
  <si>
    <t xml:space="preserve">Sample </t>
  </si>
  <si>
    <t>Internal TPR Date</t>
  </si>
  <si>
    <t>TPR Date</t>
  </si>
  <si>
    <t>Washing Plant</t>
  </si>
  <si>
    <t>level</t>
  </si>
  <si>
    <t>depandant</t>
  </si>
  <si>
    <t xml:space="preserve">TNA Date </t>
  </si>
  <si>
    <t>Depandan TNA Date</t>
  </si>
  <si>
    <t xml:space="preserve"> date diff</t>
  </si>
  <si>
    <t>positive/negative</t>
  </si>
  <si>
    <t>CMS date</t>
  </si>
  <si>
    <t>-</t>
  </si>
  <si>
    <t>Order Confirmation/ BA/VA Date</t>
  </si>
  <si>
    <t>+</t>
  </si>
  <si>
    <t xml:space="preserve">Order Confirmation/ BA / VA Date </t>
  </si>
  <si>
    <t xml:space="preserve">  Date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</si>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</sst>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" fontId="0" fillId="4" borderId="1" xfId="0" applyNumberFormat="1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164" fontId="1" fillId="10" borderId="1" xfId="0" applyNumberFormat="1" applyFont="1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/>
    </xf>
    <xf numFmtId="0" fontId="0" fillId="10" borderId="0" xfId="0" applyFill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14" fontId="0" fillId="10" borderId="0" xfId="0" applyNumberFormat="1" applyFill="1" applyAlignment="1">
      <alignment vertical="center"/>
    </xf>
    <xf numFmtId="0" fontId="1" fillId="10" borderId="1" xfId="0" applyFont="1" applyFill="1" applyBorder="1" applyAlignment="1">
      <alignment horizontal="center" vertical="center" wrapText="1"/>
    </xf>
    <xf numFmtId="16" fontId="0" fillId="1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164" fontId="1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230095</xdr:colOff>
      <xdr:row>3</xdr:row>
      <xdr:rowOff>71719</xdr:rowOff>
    </xdr:from>
    <xdr:to>
      <xdr:col>6</xdr:col>
      <xdr:colOff>750794</xdr:colOff>
      <xdr:row>3</xdr:row>
      <xdr:rowOff>653678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3A8F92B6-3959-FE40-A88A-97768AE5C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1448" y="1976719"/>
          <a:ext cx="520699" cy="581959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2</xdr:row>
      <xdr:rowOff>111017</xdr:rowOff>
    </xdr:from>
    <xdr:to>
      <xdr:col>6</xdr:col>
      <xdr:colOff>847725</xdr:colOff>
      <xdr:row>2</xdr:row>
      <xdr:rowOff>808915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D870F657-1448-C34C-BFD0-446E61A9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063517"/>
          <a:ext cx="581025" cy="697898"/>
        </a:xfrm>
        <a:prstGeom prst="rect">
          <a:avLst/>
        </a:prstGeom>
      </xdr:spPr>
    </xdr:pic>
    <xdr:clientData/>
  </xdr:twoCellAnchor>
  <xdr:oneCellAnchor>
    <xdr:from>
      <xdr:col>6</xdr:col>
      <xdr:colOff>266700</xdr:colOff>
      <xdr:row>7</xdr:row>
      <xdr:rowOff>111017</xdr:rowOff>
    </xdr:from>
    <xdr:ext cx="652182" cy="783368"/>
    <xdr:pic>
      <xdr:nvPicPr>
        <xdr:cNvPr id="5" name="Picture 4">
          <a:extLst>
            <a:ext uri="{FF2B5EF4-FFF2-40B4-BE49-F238E27FC236}">
              <a16:creationId xmlns="" xmlns:a16="http://schemas.microsoft.com/office/drawing/2014/main" id="{D870F657-1448-C34C-BFD0-446E61A9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053" y="4302017"/>
          <a:ext cx="652182" cy="7833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48576"/>
  <sheetViews>
    <sheetView tabSelected="1" zoomScale="85" zoomScaleNormal="85" workbookViewId="0">
      <selection activeCell="O4" sqref="O4"/>
    </sheetView>
  </sheetViews>
  <sheetFormatPr defaultColWidth="8.85546875" defaultRowHeight="15" x14ac:dyDescent="0.25"/>
  <cols>
    <col min="1" max="1" width="13.7109375" style="15" customWidth="1"/>
    <col min="2" max="5" width="8.85546875" style="15"/>
    <col min="6" max="6" width="12.140625" style="15" customWidth="1"/>
    <col min="7" max="7" width="16.42578125" style="15" customWidth="1"/>
    <col min="8" max="9" width="8.85546875" style="15"/>
    <col min="10" max="10" width="13.28515625" style="26" customWidth="1"/>
    <col min="11" max="11" width="10.28515625" style="15" customWidth="1"/>
    <col min="12" max="12" width="11.140625" style="15" customWidth="1"/>
    <col min="13" max="13" width="9.7109375" style="15" bestFit="1" customWidth="1"/>
    <col min="14" max="14" width="9.7109375" style="15" customWidth="1"/>
    <col min="15" max="15" width="11" style="15" customWidth="1"/>
    <col min="16" max="16" width="9.7109375" style="15" customWidth="1"/>
    <col min="17" max="17" width="11" style="15" customWidth="1"/>
    <col min="18" max="19" width="12.42578125" style="15" customWidth="1"/>
    <col min="20" max="20" width="10.140625" style="15" customWidth="1"/>
    <col min="21" max="21" width="8.85546875" style="26"/>
    <col min="22" max="23" width="15.140625" style="26" customWidth="1"/>
    <col min="24" max="24" width="15.140625" style="15" customWidth="1"/>
    <col min="25" max="25" width="15.140625" style="26" customWidth="1"/>
    <col min="26" max="28" width="15.140625" style="15" customWidth="1"/>
    <col min="29" max="30" width="11.140625" style="15" customWidth="1"/>
    <col min="31" max="31" width="8.85546875" style="15"/>
    <col min="32" max="32" width="8.85546875" style="26"/>
    <col min="33" max="33" width="8.85546875" style="15"/>
    <col min="34" max="34" width="18" style="15" customWidth="1"/>
    <col min="35" max="35" width="8.85546875" style="15"/>
    <col min="36" max="36" width="12.42578125" style="15" customWidth="1"/>
    <col min="37" max="37" width="13.28515625" style="26" customWidth="1"/>
    <col min="38" max="38" width="19.28515625" style="15" customWidth="1"/>
    <col min="39" max="16384" width="8.85546875" style="15"/>
  </cols>
  <sheetData>
    <row r="1" spans="1:39" x14ac:dyDescent="0.25">
      <c r="AK1" s="26">
        <v>0</v>
      </c>
    </row>
    <row r="2" spans="1:39" s="1" customFormat="1" ht="60" x14ac:dyDescent="0.25">
      <c r="A2" s="9" t="s">
        <v>19</v>
      </c>
      <c r="B2" s="9" t="s">
        <v>20</v>
      </c>
      <c r="C2" s="9" t="s">
        <v>8</v>
      </c>
      <c r="D2" s="9" t="s">
        <v>0</v>
      </c>
      <c r="E2" s="9" t="s">
        <v>48</v>
      </c>
      <c r="F2" s="9" t="s">
        <v>9</v>
      </c>
      <c r="G2" s="9" t="s">
        <v>1</v>
      </c>
      <c r="H2" s="9" t="s">
        <v>2</v>
      </c>
      <c r="I2" s="9" t="s">
        <v>3</v>
      </c>
      <c r="J2" s="27" t="s">
        <v>17</v>
      </c>
      <c r="K2" s="9" t="s">
        <v>4</v>
      </c>
      <c r="L2" s="10" t="s">
        <v>10</v>
      </c>
      <c r="M2" s="9" t="s">
        <v>5</v>
      </c>
      <c r="N2" s="9" t="s">
        <v>11</v>
      </c>
      <c r="O2" s="9" t="s">
        <v>59</v>
      </c>
      <c r="P2" s="9" t="s">
        <v>60</v>
      </c>
      <c r="Q2" s="9" t="s">
        <v>61</v>
      </c>
      <c r="R2" s="9" t="s">
        <v>12</v>
      </c>
      <c r="S2" s="9" t="s">
        <v>62</v>
      </c>
      <c r="T2" s="9" t="s">
        <v>63</v>
      </c>
      <c r="U2" s="33" t="s">
        <v>29</v>
      </c>
      <c r="V2" s="33" t="s">
        <v>28</v>
      </c>
      <c r="W2" s="33" t="s">
        <v>13</v>
      </c>
      <c r="X2" s="9" t="s">
        <v>16</v>
      </c>
      <c r="Y2" s="33" t="s">
        <v>18</v>
      </c>
      <c r="Z2" s="9" t="s">
        <v>64</v>
      </c>
      <c r="AA2" s="9" t="s">
        <v>65</v>
      </c>
      <c r="AB2" s="9" t="s">
        <v>66</v>
      </c>
      <c r="AC2" s="9" t="s">
        <v>67</v>
      </c>
      <c r="AD2" s="9" t="s">
        <v>79</v>
      </c>
      <c r="AE2" s="9" t="s">
        <v>80</v>
      </c>
      <c r="AF2" s="33" t="s">
        <v>57</v>
      </c>
      <c r="AG2" s="9" t="s">
        <v>14</v>
      </c>
      <c r="AH2" s="9" t="s">
        <v>15</v>
      </c>
      <c r="AI2" s="9" t="s">
        <v>69</v>
      </c>
      <c r="AJ2" s="9" t="s">
        <v>70</v>
      </c>
      <c r="AK2" s="33" t="s">
        <v>73</v>
      </c>
      <c r="AL2" s="9" t="s">
        <v>6</v>
      </c>
    </row>
    <row r="3" spans="1:39" s="4" customFormat="1" ht="75" x14ac:dyDescent="0.25">
      <c r="A3" s="5" t="s">
        <v>21</v>
      </c>
      <c r="B3" s="5" t="s">
        <v>24</v>
      </c>
      <c r="C3" s="6" t="s">
        <v>23</v>
      </c>
      <c r="D3" s="6" t="s">
        <v>72</v>
      </c>
      <c r="E3" s="6" t="s">
        <v>71</v>
      </c>
      <c r="F3" s="6" t="s">
        <v>26</v>
      </c>
      <c r="G3" s="7"/>
      <c r="H3" s="6">
        <v>37212</v>
      </c>
      <c r="I3" s="6" t="s">
        <v>7</v>
      </c>
      <c r="J3" s="28">
        <f>U3-1</f>
        <v>44172</v>
      </c>
      <c r="K3" s="11">
        <v>44292</v>
      </c>
      <c r="L3" s="8">
        <f>J3+10</f>
        <v>44182</v>
      </c>
      <c r="M3" s="8">
        <f>K3-60</f>
        <v>44232</v>
      </c>
      <c r="N3" s="8">
        <f>M3+7</f>
        <v>44239</v>
      </c>
      <c r="O3" s="13">
        <f>J3+15</f>
        <v>44187</v>
      </c>
      <c r="P3" s="12">
        <f>AB3-15</f>
        <v>44231</v>
      </c>
      <c r="Q3" s="12">
        <f>R3-2</f>
        <v>44177</v>
      </c>
      <c r="R3" s="12">
        <f>J3+7</f>
        <v>44179</v>
      </c>
      <c r="S3" s="12">
        <f>J3+21</f>
        <v>44193</v>
      </c>
      <c r="T3" s="12">
        <f>AE3-7</f>
        <v>44251</v>
      </c>
      <c r="U3" s="34">
        <f>V3-50</f>
        <v>44173</v>
      </c>
      <c r="V3" s="34">
        <f>W3-30</f>
        <v>44223</v>
      </c>
      <c r="W3" s="34">
        <f>Y3-7</f>
        <v>44253</v>
      </c>
      <c r="X3" s="12">
        <f>W3</f>
        <v>44253</v>
      </c>
      <c r="Y3" s="34">
        <f>AF3-1</f>
        <v>44260</v>
      </c>
      <c r="Z3" s="12">
        <f>Y3+3</f>
        <v>44263</v>
      </c>
      <c r="AA3" s="12">
        <f>Z3+2</f>
        <v>44265</v>
      </c>
      <c r="AB3" s="12">
        <f>AC3-7</f>
        <v>44246</v>
      </c>
      <c r="AC3" s="12">
        <f>AD3-3</f>
        <v>44253</v>
      </c>
      <c r="AD3" s="12">
        <f>AE3-2</f>
        <v>44256</v>
      </c>
      <c r="AE3" s="12">
        <f>AF3-3</f>
        <v>44258</v>
      </c>
      <c r="AF3" s="34">
        <f>AK3-30</f>
        <v>44261</v>
      </c>
      <c r="AG3" s="12">
        <f>AF3+1</f>
        <v>44262</v>
      </c>
      <c r="AH3" s="12">
        <f>AA3+1</f>
        <v>44266</v>
      </c>
      <c r="AI3" s="12">
        <f>AA3+7</f>
        <v>44272</v>
      </c>
      <c r="AJ3" s="12">
        <f>AI3+7</f>
        <v>44279</v>
      </c>
      <c r="AK3" s="34">
        <f>K3-1</f>
        <v>44291</v>
      </c>
      <c r="AL3" s="2"/>
      <c r="AM3" s="3">
        <f>SUM(H3:K3)</f>
        <v>125676</v>
      </c>
    </row>
    <row r="4" spans="1:39" s="4" customFormat="1" ht="60" x14ac:dyDescent="0.25">
      <c r="A4" s="5" t="s">
        <v>22</v>
      </c>
      <c r="B4" s="5" t="s">
        <v>24</v>
      </c>
      <c r="C4" s="6" t="s">
        <v>25</v>
      </c>
      <c r="D4" s="6" t="s">
        <v>72</v>
      </c>
      <c r="E4" s="6" t="s">
        <v>71</v>
      </c>
      <c r="F4" s="6" t="s">
        <v>27</v>
      </c>
      <c r="G4" s="5"/>
      <c r="H4" s="6">
        <v>15582</v>
      </c>
      <c r="I4" s="6" t="s">
        <v>7</v>
      </c>
      <c r="J4" s="28">
        <f>U4-1</f>
        <v>44172</v>
      </c>
      <c r="K4" s="11">
        <v>44292</v>
      </c>
      <c r="L4" s="8">
        <f>J4+10</f>
        <v>44182</v>
      </c>
      <c r="M4" s="8">
        <f>K4-60</f>
        <v>44232</v>
      </c>
      <c r="N4" s="8">
        <f>M4+7</f>
        <v>44239</v>
      </c>
      <c r="O4" s="13">
        <f>J4+15</f>
        <v>44187</v>
      </c>
      <c r="P4" s="12">
        <f>AB4-15</f>
        <v>44231</v>
      </c>
      <c r="Q4" s="12">
        <f>R4-2</f>
        <v>44177</v>
      </c>
      <c r="R4" s="12">
        <f>J4+7</f>
        <v>44179</v>
      </c>
      <c r="S4" s="12">
        <f>J4+21</f>
        <v>44193</v>
      </c>
      <c r="T4" s="12">
        <f>AE4-7</f>
        <v>44251</v>
      </c>
      <c r="U4" s="34">
        <f>V4-50</f>
        <v>44173</v>
      </c>
      <c r="V4" s="34">
        <f>W4-30</f>
        <v>44223</v>
      </c>
      <c r="W4" s="34">
        <f>Y4-7</f>
        <v>44253</v>
      </c>
      <c r="X4" s="12">
        <f>W4</f>
        <v>44253</v>
      </c>
      <c r="Y4" s="34">
        <f>AF4-1</f>
        <v>44260</v>
      </c>
      <c r="Z4" s="12">
        <f>Y4+3</f>
        <v>44263</v>
      </c>
      <c r="AA4" s="12">
        <f>Z4+2</f>
        <v>44265</v>
      </c>
      <c r="AB4" s="12">
        <f>AC4-7</f>
        <v>44246</v>
      </c>
      <c r="AC4" s="12">
        <f>AD4-3</f>
        <v>44253</v>
      </c>
      <c r="AD4" s="12">
        <f>AE4-2</f>
        <v>44256</v>
      </c>
      <c r="AE4" s="12">
        <f>AF4-3</f>
        <v>44258</v>
      </c>
      <c r="AF4" s="34">
        <f>AK4-30</f>
        <v>44261</v>
      </c>
      <c r="AG4" s="12">
        <f>AF4+1</f>
        <v>44262</v>
      </c>
      <c r="AH4" s="12">
        <f>AA4+1</f>
        <v>44266</v>
      </c>
      <c r="AI4" s="12">
        <f>AA4+7</f>
        <v>44272</v>
      </c>
      <c r="AJ4" s="12">
        <f>AI4+7</f>
        <v>44279</v>
      </c>
      <c r="AK4" s="34">
        <f>K4-1</f>
        <v>44291</v>
      </c>
      <c r="AL4" s="2"/>
      <c r="AM4" s="4">
        <f>SUM(H4:K4)</f>
        <v>104046</v>
      </c>
    </row>
    <row r="5" spans="1:39" x14ac:dyDescent="0.25">
      <c r="A5" s="18" t="s">
        <v>75</v>
      </c>
      <c r="B5" s="17" t="s">
        <v>76</v>
      </c>
      <c r="C5" s="17" t="s">
        <v>76</v>
      </c>
      <c r="D5" s="17" t="s">
        <v>76</v>
      </c>
      <c r="E5" s="17" t="s">
        <v>76</v>
      </c>
      <c r="F5" s="17" t="s">
        <v>76</v>
      </c>
      <c r="G5" s="17" t="s">
        <v>76</v>
      </c>
      <c r="H5" s="17" t="s">
        <v>76</v>
      </c>
      <c r="I5" s="17" t="s">
        <v>76</v>
      </c>
      <c r="J5" s="29" t="s">
        <v>76</v>
      </c>
      <c r="K5" s="17" t="s">
        <v>76</v>
      </c>
      <c r="L5" s="18" t="s">
        <v>75</v>
      </c>
      <c r="M5" s="17" t="s">
        <v>76</v>
      </c>
      <c r="N5" s="18" t="s">
        <v>75</v>
      </c>
      <c r="O5" s="19" t="s">
        <v>77</v>
      </c>
      <c r="P5" s="20" t="s">
        <v>78</v>
      </c>
      <c r="Q5" s="19" t="s">
        <v>77</v>
      </c>
      <c r="R5" s="17" t="s">
        <v>76</v>
      </c>
      <c r="S5" s="17" t="s">
        <v>76</v>
      </c>
      <c r="T5" s="17" t="s">
        <v>76</v>
      </c>
      <c r="U5" s="29" t="s">
        <v>76</v>
      </c>
      <c r="V5" s="29" t="s">
        <v>76</v>
      </c>
      <c r="W5" s="29" t="s">
        <v>76</v>
      </c>
      <c r="X5" s="17" t="s">
        <v>76</v>
      </c>
      <c r="Y5" s="29" t="s">
        <v>19</v>
      </c>
      <c r="Z5" s="14" t="s">
        <v>81</v>
      </c>
      <c r="AA5" s="17" t="s">
        <v>76</v>
      </c>
      <c r="AB5" s="20" t="s">
        <v>78</v>
      </c>
      <c r="AC5" s="20" t="s">
        <v>78</v>
      </c>
      <c r="AD5" s="21" t="s">
        <v>19</v>
      </c>
      <c r="AE5" s="21" t="s">
        <v>19</v>
      </c>
      <c r="AF5" s="29" t="s">
        <v>19</v>
      </c>
      <c r="AG5" s="21" t="s">
        <v>19</v>
      </c>
      <c r="AH5" s="14" t="s">
        <v>81</v>
      </c>
      <c r="AI5" s="21" t="s">
        <v>19</v>
      </c>
      <c r="AJ5" s="17" t="s">
        <v>76</v>
      </c>
      <c r="AK5" s="29" t="s">
        <v>19</v>
      </c>
      <c r="AL5" s="22" t="s">
        <v>74</v>
      </c>
    </row>
    <row r="6" spans="1:39" x14ac:dyDescent="0.25">
      <c r="AL6" s="23"/>
    </row>
    <row r="7" spans="1:39" ht="90" x14ac:dyDescent="0.25">
      <c r="J7" s="30" t="s">
        <v>45</v>
      </c>
      <c r="K7" s="16" t="s">
        <v>46</v>
      </c>
      <c r="L7" s="16" t="s">
        <v>50</v>
      </c>
      <c r="M7" s="16" t="s">
        <v>49</v>
      </c>
      <c r="N7" s="16" t="s">
        <v>51</v>
      </c>
      <c r="O7" s="16" t="s">
        <v>52</v>
      </c>
      <c r="P7" s="16" t="s">
        <v>53</v>
      </c>
      <c r="Q7" s="16" t="s">
        <v>58</v>
      </c>
      <c r="R7" s="16" t="s">
        <v>54</v>
      </c>
      <c r="S7" s="16" t="s">
        <v>55</v>
      </c>
      <c r="T7" s="16" t="s">
        <v>56</v>
      </c>
      <c r="U7" s="30" t="s">
        <v>44</v>
      </c>
      <c r="V7" s="30" t="s">
        <v>43</v>
      </c>
      <c r="W7" s="30" t="s">
        <v>42</v>
      </c>
      <c r="X7" s="16" t="s">
        <v>30</v>
      </c>
      <c r="Y7" s="30" t="s">
        <v>41</v>
      </c>
      <c r="Z7" s="16" t="s">
        <v>31</v>
      </c>
      <c r="AA7" s="16" t="s">
        <v>32</v>
      </c>
      <c r="AB7" s="16" t="s">
        <v>40</v>
      </c>
      <c r="AC7" s="16" t="s">
        <v>39</v>
      </c>
      <c r="AD7" s="16" t="s">
        <v>38</v>
      </c>
      <c r="AE7" s="16" t="s">
        <v>37</v>
      </c>
      <c r="AF7" s="30" t="s">
        <v>36</v>
      </c>
      <c r="AG7" s="16" t="s">
        <v>68</v>
      </c>
      <c r="AH7" s="16" t="s">
        <v>33</v>
      </c>
      <c r="AI7" s="16" t="s">
        <v>34</v>
      </c>
      <c r="AJ7" s="16" t="s">
        <v>35</v>
      </c>
      <c r="AK7" s="30" t="s">
        <v>47</v>
      </c>
    </row>
    <row r="8" spans="1:39" s="4" customFormat="1" ht="75" x14ac:dyDescent="0.25">
      <c r="A8" s="5" t="s">
        <v>21</v>
      </c>
      <c r="B8" s="5" t="s">
        <v>24</v>
      </c>
      <c r="C8" s="6" t="s">
        <v>23</v>
      </c>
      <c r="D8" s="6" t="s">
        <v>72</v>
      </c>
      <c r="E8" s="6" t="s">
        <v>71</v>
      </c>
      <c r="F8" s="6" t="s">
        <v>26</v>
      </c>
      <c r="G8" s="7"/>
      <c r="H8" s="6">
        <v>37212</v>
      </c>
      <c r="I8" s="6" t="s">
        <v>7</v>
      </c>
      <c r="J8" s="28">
        <f>U8-1</f>
        <v>44333</v>
      </c>
      <c r="K8" s="11">
        <v>44453</v>
      </c>
      <c r="L8" s="8">
        <f>J8+10</f>
        <v>44343</v>
      </c>
      <c r="M8" s="8">
        <f>K8-60</f>
        <v>44393</v>
      </c>
      <c r="N8" s="8">
        <f>M8+7</f>
        <v>44400</v>
      </c>
      <c r="O8" s="13">
        <f>J8+15</f>
        <v>44348</v>
      </c>
      <c r="P8" s="12">
        <f>AB8-15</f>
        <v>44392</v>
      </c>
      <c r="Q8" s="12">
        <f>R8-2</f>
        <v>44338</v>
      </c>
      <c r="R8" s="12">
        <f>J8+7</f>
        <v>44340</v>
      </c>
      <c r="S8" s="12">
        <f>J8+21</f>
        <v>44354</v>
      </c>
      <c r="T8" s="12">
        <f>AE8-7</f>
        <v>44412</v>
      </c>
      <c r="U8" s="34">
        <f>V8-50</f>
        <v>44334</v>
      </c>
      <c r="V8" s="34">
        <f>W8-30</f>
        <v>44384</v>
      </c>
      <c r="W8" s="34">
        <f>Y8-7</f>
        <v>44414</v>
      </c>
      <c r="X8" s="12">
        <f>W8</f>
        <v>44414</v>
      </c>
      <c r="Y8" s="34">
        <f>AF8-1</f>
        <v>44421</v>
      </c>
      <c r="Z8" s="12">
        <f>Y8+3</f>
        <v>44424</v>
      </c>
      <c r="AA8" s="12">
        <f>Z8+2</f>
        <v>44426</v>
      </c>
      <c r="AB8" s="12">
        <f>AC8-7</f>
        <v>44407</v>
      </c>
      <c r="AC8" s="12">
        <f>AD8-3</f>
        <v>44414</v>
      </c>
      <c r="AD8" s="12">
        <f>AE8-2</f>
        <v>44417</v>
      </c>
      <c r="AE8" s="12">
        <f>AF8-3</f>
        <v>44419</v>
      </c>
      <c r="AF8" s="34">
        <f>AK8-30</f>
        <v>44422</v>
      </c>
      <c r="AG8" s="12">
        <f>AF8+1</f>
        <v>44423</v>
      </c>
      <c r="AH8" s="12">
        <f>AA8+1</f>
        <v>44427</v>
      </c>
      <c r="AI8" s="12">
        <f>AA8+7</f>
        <v>44433</v>
      </c>
      <c r="AJ8" s="12">
        <f>AI8+7</f>
        <v>44440</v>
      </c>
      <c r="AK8" s="34">
        <f>K8-1</f>
        <v>44452</v>
      </c>
      <c r="AL8" s="2"/>
      <c r="AM8" s="3">
        <f>SUM(H8:K8)</f>
        <v>125998</v>
      </c>
    </row>
    <row r="10" spans="1:39" s="25" customFormat="1" ht="30.75" customHeight="1" x14ac:dyDescent="0.25">
      <c r="A10" s="25" t="s">
        <v>82</v>
      </c>
      <c r="J10" s="31">
        <v>4.0999999999999996</v>
      </c>
      <c r="K10" s="25">
        <v>0</v>
      </c>
      <c r="M10" s="25">
        <v>1.1000000000000001</v>
      </c>
      <c r="N10" s="25">
        <v>2.1</v>
      </c>
      <c r="U10" s="31"/>
      <c r="V10" s="31"/>
      <c r="W10" s="31"/>
      <c r="Y10" s="31">
        <v>3.1</v>
      </c>
      <c r="AF10" s="31">
        <v>2.2000000000000002</v>
      </c>
      <c r="AG10" s="25">
        <v>3.1</v>
      </c>
      <c r="AK10" s="31">
        <v>1.2</v>
      </c>
    </row>
    <row r="11" spans="1:39" s="25" customFormat="1" ht="30" customHeight="1" x14ac:dyDescent="0.25">
      <c r="A11" s="25" t="s">
        <v>83</v>
      </c>
      <c r="J11" s="31"/>
      <c r="K11" s="25">
        <v>0</v>
      </c>
      <c r="M11" s="25">
        <v>0</v>
      </c>
      <c r="N11" s="25">
        <v>1.1000000000000001</v>
      </c>
      <c r="U11" s="31"/>
      <c r="V11" s="31"/>
      <c r="W11" s="31"/>
      <c r="Y11" s="31">
        <v>2.2000000000000002</v>
      </c>
      <c r="AF11" s="31">
        <v>1.2</v>
      </c>
      <c r="AG11" s="25">
        <v>2.2000000000000002</v>
      </c>
      <c r="AK11" s="31">
        <v>0</v>
      </c>
    </row>
    <row r="1048576" spans="8:39" x14ac:dyDescent="0.25">
      <c r="H1048576" s="15">
        <f>SUM(H3:H1048575)</f>
        <v>90006</v>
      </c>
      <c r="J1048576" s="32">
        <f>SUM(J3:J1048575)</f>
        <v>132681.1</v>
      </c>
      <c r="L1048576" s="24">
        <f>SUM(L3:L1048575)</f>
        <v>132707</v>
      </c>
      <c r="AM1048576" s="15">
        <f>SUM(H1048576:K1048576)</f>
        <v>222687.1</v>
      </c>
    </row>
  </sheetData>
  <pageMargins left="0.7" right="0.7" top="0.75" bottom="0.75" header="0.3" footer="0.3"/>
  <pageSetup paperSize="9" orientation="portrait" verticalDpi="0" r:id="rId1"/>
  <ignoredErrors>
    <ignoredError sqref="AD3:AD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7" workbookViewId="0">
      <selection activeCell="B1" sqref="B1:B1048576"/>
    </sheetView>
  </sheetViews>
  <sheetFormatPr defaultRowHeight="15" x14ac:dyDescent="0.25"/>
  <cols>
    <col min="1" max="1" width="9.140625" style="35"/>
    <col min="2" max="2" width="20.5703125" style="36" customWidth="1"/>
  </cols>
  <sheetData>
    <row r="1" spans="1:2" x14ac:dyDescent="0.25">
      <c r="A1" s="35">
        <v>1</v>
      </c>
      <c r="B1" s="37" t="s">
        <v>19</v>
      </c>
    </row>
    <row r="2" spans="1:2" x14ac:dyDescent="0.25">
      <c r="A2" s="35">
        <v>2</v>
      </c>
      <c r="B2" s="37" t="s">
        <v>20</v>
      </c>
    </row>
    <row r="3" spans="1:2" x14ac:dyDescent="0.25">
      <c r="A3" s="35">
        <v>3</v>
      </c>
      <c r="B3" s="37" t="s">
        <v>8</v>
      </c>
    </row>
    <row r="4" spans="1:2" x14ac:dyDescent="0.25">
      <c r="A4" s="35">
        <v>4</v>
      </c>
      <c r="B4" s="37" t="s">
        <v>0</v>
      </c>
    </row>
    <row r="5" spans="1:2" x14ac:dyDescent="0.25">
      <c r="A5" s="35">
        <v>5</v>
      </c>
      <c r="B5" s="37" t="s">
        <v>48</v>
      </c>
    </row>
    <row r="6" spans="1:2" x14ac:dyDescent="0.25">
      <c r="A6" s="35">
        <v>6</v>
      </c>
      <c r="B6" s="37" t="s">
        <v>9</v>
      </c>
    </row>
    <row r="7" spans="1:2" x14ac:dyDescent="0.25">
      <c r="A7" s="35">
        <v>7</v>
      </c>
      <c r="B7" s="37" t="s">
        <v>1</v>
      </c>
    </row>
    <row r="8" spans="1:2" x14ac:dyDescent="0.25">
      <c r="A8" s="35">
        <v>8</v>
      </c>
      <c r="B8" s="37" t="s">
        <v>2</v>
      </c>
    </row>
    <row r="9" spans="1:2" x14ac:dyDescent="0.25">
      <c r="A9" s="35">
        <v>9</v>
      </c>
      <c r="B9" s="37" t="s">
        <v>3</v>
      </c>
    </row>
    <row r="10" spans="1:2" ht="28.5" customHeight="1" x14ac:dyDescent="0.25">
      <c r="A10" s="35">
        <v>10</v>
      </c>
      <c r="B10" s="38" t="s">
        <v>17</v>
      </c>
    </row>
    <row r="11" spans="1:2" x14ac:dyDescent="0.25">
      <c r="A11" s="35">
        <v>11</v>
      </c>
      <c r="B11" s="37" t="s">
        <v>4</v>
      </c>
    </row>
    <row r="12" spans="1:2" x14ac:dyDescent="0.25">
      <c r="A12" s="35">
        <v>12</v>
      </c>
      <c r="B12" s="38" t="s">
        <v>10</v>
      </c>
    </row>
    <row r="13" spans="1:2" x14ac:dyDescent="0.25">
      <c r="A13" s="35">
        <v>13</v>
      </c>
      <c r="B13" s="37" t="s">
        <v>5</v>
      </c>
    </row>
    <row r="14" spans="1:2" x14ac:dyDescent="0.25">
      <c r="A14" s="35">
        <v>14</v>
      </c>
      <c r="B14" s="37" t="s">
        <v>11</v>
      </c>
    </row>
    <row r="15" spans="1:2" ht="30" x14ac:dyDescent="0.25">
      <c r="A15" s="35">
        <v>15</v>
      </c>
      <c r="B15" s="37" t="s">
        <v>59</v>
      </c>
    </row>
    <row r="16" spans="1:2" ht="30" x14ac:dyDescent="0.25">
      <c r="A16" s="35">
        <v>16</v>
      </c>
      <c r="B16" s="37" t="s">
        <v>60</v>
      </c>
    </row>
    <row r="17" spans="1:2" ht="30" x14ac:dyDescent="0.25">
      <c r="A17" s="35">
        <v>17</v>
      </c>
      <c r="B17" s="37" t="s">
        <v>61</v>
      </c>
    </row>
    <row r="18" spans="1:2" x14ac:dyDescent="0.25">
      <c r="A18" s="35">
        <v>18</v>
      </c>
      <c r="B18" s="37" t="s">
        <v>12</v>
      </c>
    </row>
    <row r="19" spans="1:2" ht="30" x14ac:dyDescent="0.25">
      <c r="A19" s="35">
        <v>19</v>
      </c>
      <c r="B19" s="37" t="s">
        <v>62</v>
      </c>
    </row>
    <row r="20" spans="1:2" x14ac:dyDescent="0.25">
      <c r="A20" s="35">
        <v>20</v>
      </c>
      <c r="B20" s="37" t="s">
        <v>63</v>
      </c>
    </row>
    <row r="21" spans="1:2" x14ac:dyDescent="0.25">
      <c r="A21" s="35">
        <v>21</v>
      </c>
      <c r="B21" s="37" t="s">
        <v>29</v>
      </c>
    </row>
    <row r="22" spans="1:2" x14ac:dyDescent="0.25">
      <c r="A22" s="35">
        <v>22</v>
      </c>
      <c r="B22" s="37" t="s">
        <v>28</v>
      </c>
    </row>
    <row r="23" spans="1:2" x14ac:dyDescent="0.25">
      <c r="A23" s="35">
        <v>23</v>
      </c>
      <c r="B23" s="37" t="s">
        <v>13</v>
      </c>
    </row>
    <row r="24" spans="1:2" x14ac:dyDescent="0.25">
      <c r="A24" s="35">
        <v>24</v>
      </c>
      <c r="B24" s="37" t="s">
        <v>16</v>
      </c>
    </row>
    <row r="25" spans="1:2" ht="30" x14ac:dyDescent="0.25">
      <c r="A25" s="35">
        <v>25</v>
      </c>
      <c r="B25" s="37" t="s">
        <v>18</v>
      </c>
    </row>
    <row r="26" spans="1:2" ht="30" x14ac:dyDescent="0.25">
      <c r="A26" s="35">
        <v>26</v>
      </c>
      <c r="B26" s="37" t="s">
        <v>64</v>
      </c>
    </row>
    <row r="27" spans="1:2" ht="30" x14ac:dyDescent="0.25">
      <c r="A27" s="35">
        <v>27</v>
      </c>
      <c r="B27" s="37" t="s">
        <v>65</v>
      </c>
    </row>
    <row r="28" spans="1:2" ht="30" x14ac:dyDescent="0.25">
      <c r="A28" s="35">
        <v>28</v>
      </c>
      <c r="B28" s="37" t="s">
        <v>66</v>
      </c>
    </row>
    <row r="29" spans="1:2" ht="30" x14ac:dyDescent="0.25">
      <c r="A29" s="35">
        <v>29</v>
      </c>
      <c r="B29" s="37" t="s">
        <v>67</v>
      </c>
    </row>
    <row r="30" spans="1:2" x14ac:dyDescent="0.25">
      <c r="A30" s="35">
        <v>30</v>
      </c>
      <c r="B30" s="37" t="s">
        <v>79</v>
      </c>
    </row>
    <row r="31" spans="1:2" x14ac:dyDescent="0.25">
      <c r="A31" s="35">
        <v>31</v>
      </c>
      <c r="B31" s="37" t="s">
        <v>80</v>
      </c>
    </row>
    <row r="32" spans="1:2" x14ac:dyDescent="0.25">
      <c r="A32" s="35">
        <v>32</v>
      </c>
      <c r="B32" s="37" t="s">
        <v>57</v>
      </c>
    </row>
    <row r="33" spans="1:2" x14ac:dyDescent="0.25">
      <c r="A33" s="35">
        <v>33</v>
      </c>
      <c r="B33" s="37" t="s">
        <v>14</v>
      </c>
    </row>
    <row r="34" spans="1:2" x14ac:dyDescent="0.25">
      <c r="A34" s="35">
        <v>34</v>
      </c>
      <c r="B34" s="37" t="s">
        <v>15</v>
      </c>
    </row>
    <row r="35" spans="1:2" x14ac:dyDescent="0.25">
      <c r="A35" s="35">
        <v>35</v>
      </c>
      <c r="B35" s="37" t="s">
        <v>69</v>
      </c>
    </row>
    <row r="36" spans="1:2" ht="30" x14ac:dyDescent="0.25">
      <c r="A36" s="35">
        <v>36</v>
      </c>
      <c r="B36" s="37" t="s">
        <v>70</v>
      </c>
    </row>
    <row r="37" spans="1:2" ht="30" x14ac:dyDescent="0.25">
      <c r="A37" s="35">
        <v>37</v>
      </c>
      <c r="B37" s="37" t="s">
        <v>73</v>
      </c>
    </row>
    <row r="38" spans="1:2" x14ac:dyDescent="0.25">
      <c r="A38" s="35">
        <v>38</v>
      </c>
      <c r="B38" s="3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" sqref="E4"/>
    </sheetView>
  </sheetViews>
  <sheetFormatPr defaultRowHeight="15" x14ac:dyDescent="0.25"/>
  <cols>
    <col min="1" max="1" width="35.5703125" style="39" customWidth="1"/>
    <col min="2" max="2" width="38.42578125" style="39" customWidth="1"/>
    <col min="3" max="3" width="8.7109375" style="39" customWidth="1"/>
    <col min="4" max="4" width="11" style="39" customWidth="1"/>
    <col min="5" max="5" width="18.7109375" style="39" customWidth="1"/>
    <col min="6" max="6" width="9.140625" style="39"/>
  </cols>
  <sheetData>
    <row r="1" spans="1:6" ht="25.5" customHeight="1" x14ac:dyDescent="0.25">
      <c r="A1" s="40" t="s">
        <v>84</v>
      </c>
      <c r="B1" s="40" t="s">
        <v>85</v>
      </c>
      <c r="C1" s="40" t="s">
        <v>87</v>
      </c>
      <c r="D1" s="40" t="s">
        <v>86</v>
      </c>
      <c r="E1" s="40" t="s">
        <v>93</v>
      </c>
      <c r="F1" s="43" t="s">
        <v>94</v>
      </c>
    </row>
    <row r="2" spans="1:6" ht="18.75" x14ac:dyDescent="0.25">
      <c r="A2" s="39" t="s">
        <v>4</v>
      </c>
      <c r="C2" s="41"/>
      <c r="E2" s="42">
        <v>44903</v>
      </c>
      <c r="F2" s="39">
        <v>1</v>
      </c>
    </row>
    <row r="3" spans="1:6" ht="18.75" x14ac:dyDescent="0.25">
      <c r="A3" s="39" t="s">
        <v>88</v>
      </c>
      <c r="B3" s="39" t="s">
        <v>4</v>
      </c>
      <c r="C3" s="41" t="s">
        <v>89</v>
      </c>
      <c r="D3" s="39">
        <v>60</v>
      </c>
      <c r="E3" s="42">
        <f>E2-D3</f>
        <v>44843</v>
      </c>
      <c r="F3" s="39">
        <v>2</v>
      </c>
    </row>
    <row r="4" spans="1:6" ht="18.75" x14ac:dyDescent="0.25">
      <c r="A4" s="39" t="s">
        <v>73</v>
      </c>
      <c r="B4" s="39" t="s">
        <v>4</v>
      </c>
      <c r="C4" s="41" t="s">
        <v>89</v>
      </c>
      <c r="D4" s="39">
        <v>1</v>
      </c>
      <c r="E4" s="42"/>
      <c r="F4" s="39">
        <v>2</v>
      </c>
    </row>
    <row r="5" spans="1:6" ht="18.75" x14ac:dyDescent="0.25">
      <c r="A5" s="39" t="s">
        <v>11</v>
      </c>
      <c r="B5" s="39" t="s">
        <v>88</v>
      </c>
      <c r="C5" s="41" t="s">
        <v>91</v>
      </c>
      <c r="D5" s="39">
        <v>7</v>
      </c>
      <c r="E5"/>
      <c r="F5" s="39">
        <v>3</v>
      </c>
    </row>
    <row r="6" spans="1:6" ht="18.75" x14ac:dyDescent="0.25">
      <c r="A6" s="39" t="s">
        <v>57</v>
      </c>
      <c r="B6" s="39" t="s">
        <v>73</v>
      </c>
      <c r="C6" s="41" t="s">
        <v>89</v>
      </c>
      <c r="D6" s="39">
        <v>30</v>
      </c>
      <c r="E6"/>
      <c r="F6" s="39">
        <v>3</v>
      </c>
    </row>
    <row r="7" spans="1:6" ht="18.75" x14ac:dyDescent="0.25">
      <c r="A7" s="39" t="s">
        <v>18</v>
      </c>
      <c r="B7" s="39" t="s">
        <v>57</v>
      </c>
      <c r="C7" s="41" t="s">
        <v>89</v>
      </c>
      <c r="D7" s="39">
        <v>1</v>
      </c>
      <c r="E7"/>
      <c r="F7" s="39">
        <v>4</v>
      </c>
    </row>
    <row r="8" spans="1:6" ht="18.75" x14ac:dyDescent="0.25">
      <c r="A8" s="39" t="s">
        <v>80</v>
      </c>
      <c r="B8" s="39" t="s">
        <v>57</v>
      </c>
      <c r="C8" s="41" t="s">
        <v>89</v>
      </c>
      <c r="D8" s="39">
        <v>3</v>
      </c>
      <c r="E8"/>
      <c r="F8" s="39">
        <v>4</v>
      </c>
    </row>
    <row r="9" spans="1:6" ht="18.75" x14ac:dyDescent="0.25">
      <c r="A9" s="39" t="s">
        <v>14</v>
      </c>
      <c r="B9" s="39" t="s">
        <v>57</v>
      </c>
      <c r="C9" s="41" t="s">
        <v>91</v>
      </c>
      <c r="D9" s="39">
        <v>1</v>
      </c>
      <c r="E9"/>
      <c r="F9" s="39">
        <v>4</v>
      </c>
    </row>
    <row r="10" spans="1:6" ht="18.75" x14ac:dyDescent="0.25">
      <c r="A10" s="39" t="s">
        <v>63</v>
      </c>
      <c r="B10" s="39" t="s">
        <v>80</v>
      </c>
      <c r="C10" s="41" t="s">
        <v>89</v>
      </c>
      <c r="D10" s="39">
        <v>7</v>
      </c>
      <c r="E10"/>
      <c r="F10" s="39">
        <v>5</v>
      </c>
    </row>
    <row r="11" spans="1:6" ht="18.75" x14ac:dyDescent="0.25">
      <c r="A11" s="39" t="s">
        <v>13</v>
      </c>
      <c r="B11" s="39" t="s">
        <v>18</v>
      </c>
      <c r="C11" s="41" t="s">
        <v>89</v>
      </c>
      <c r="D11" s="39">
        <v>7</v>
      </c>
      <c r="E11"/>
      <c r="F11" s="39">
        <v>5</v>
      </c>
    </row>
    <row r="12" spans="1:6" ht="18.75" x14ac:dyDescent="0.25">
      <c r="A12" s="39" t="s">
        <v>64</v>
      </c>
      <c r="B12" s="39" t="s">
        <v>18</v>
      </c>
      <c r="C12" s="41" t="s">
        <v>91</v>
      </c>
      <c r="D12" s="39">
        <v>3</v>
      </c>
      <c r="E12"/>
      <c r="F12" s="39">
        <v>5</v>
      </c>
    </row>
    <row r="13" spans="1:6" ht="18.75" x14ac:dyDescent="0.25">
      <c r="A13" s="39" t="s">
        <v>79</v>
      </c>
      <c r="B13" s="39" t="s">
        <v>80</v>
      </c>
      <c r="C13" s="41" t="s">
        <v>89</v>
      </c>
      <c r="D13" s="39">
        <v>2</v>
      </c>
      <c r="E13"/>
      <c r="F13" s="39">
        <v>5</v>
      </c>
    </row>
    <row r="14" spans="1:6" ht="18.75" x14ac:dyDescent="0.25">
      <c r="A14" s="39" t="s">
        <v>28</v>
      </c>
      <c r="B14" s="39" t="s">
        <v>13</v>
      </c>
      <c r="C14" s="41" t="s">
        <v>89</v>
      </c>
      <c r="D14" s="39">
        <v>30</v>
      </c>
      <c r="E14"/>
      <c r="F14" s="39">
        <v>6</v>
      </c>
    </row>
    <row r="15" spans="1:6" ht="18.75" x14ac:dyDescent="0.25">
      <c r="A15" s="39" t="s">
        <v>16</v>
      </c>
      <c r="B15" s="39" t="s">
        <v>13</v>
      </c>
      <c r="C15" s="41" t="s">
        <v>91</v>
      </c>
      <c r="D15" s="39">
        <v>0</v>
      </c>
      <c r="E15"/>
      <c r="F15" s="39">
        <v>6</v>
      </c>
    </row>
    <row r="16" spans="1:6" ht="18.75" x14ac:dyDescent="0.25">
      <c r="A16" s="39" t="s">
        <v>65</v>
      </c>
      <c r="B16" s="39" t="s">
        <v>64</v>
      </c>
      <c r="C16" s="41" t="s">
        <v>91</v>
      </c>
      <c r="D16" s="39">
        <v>2</v>
      </c>
      <c r="E16"/>
      <c r="F16" s="39">
        <v>6</v>
      </c>
    </row>
    <row r="17" spans="1:6" ht="18.75" x14ac:dyDescent="0.25">
      <c r="A17" s="39" t="s">
        <v>67</v>
      </c>
      <c r="B17" s="39" t="s">
        <v>79</v>
      </c>
      <c r="C17" s="41" t="s">
        <v>89</v>
      </c>
      <c r="D17" s="39">
        <v>3</v>
      </c>
      <c r="E17"/>
      <c r="F17" s="39">
        <v>6</v>
      </c>
    </row>
    <row r="18" spans="1:6" ht="18.75" x14ac:dyDescent="0.25">
      <c r="A18" s="39" t="s">
        <v>29</v>
      </c>
      <c r="B18" s="39" t="s">
        <v>28</v>
      </c>
      <c r="C18" s="41" t="s">
        <v>89</v>
      </c>
      <c r="D18" s="39">
        <v>50</v>
      </c>
      <c r="E18"/>
      <c r="F18" s="39">
        <v>7</v>
      </c>
    </row>
    <row r="19" spans="1:6" ht="18.75" x14ac:dyDescent="0.25">
      <c r="A19" s="39" t="s">
        <v>66</v>
      </c>
      <c r="B19" s="39" t="s">
        <v>67</v>
      </c>
      <c r="C19" s="41" t="s">
        <v>89</v>
      </c>
      <c r="D19" s="39">
        <v>7</v>
      </c>
      <c r="E19"/>
      <c r="F19" s="39">
        <v>7</v>
      </c>
    </row>
    <row r="20" spans="1:6" ht="18.75" x14ac:dyDescent="0.25">
      <c r="A20" s="39" t="s">
        <v>15</v>
      </c>
      <c r="B20" s="39" t="s">
        <v>65</v>
      </c>
      <c r="C20" s="41" t="s">
        <v>91</v>
      </c>
      <c r="D20" s="39">
        <v>1</v>
      </c>
      <c r="E20"/>
      <c r="F20" s="39">
        <v>7</v>
      </c>
    </row>
    <row r="21" spans="1:6" ht="18.75" x14ac:dyDescent="0.25">
      <c r="A21" s="39" t="s">
        <v>69</v>
      </c>
      <c r="B21" s="39" t="s">
        <v>65</v>
      </c>
      <c r="C21" s="41" t="s">
        <v>91</v>
      </c>
      <c r="D21" s="39">
        <v>7</v>
      </c>
      <c r="E21"/>
      <c r="F21" s="39">
        <v>7</v>
      </c>
    </row>
    <row r="22" spans="1:6" ht="18.75" x14ac:dyDescent="0.25">
      <c r="A22" s="39" t="s">
        <v>92</v>
      </c>
      <c r="B22" s="39" t="s">
        <v>29</v>
      </c>
      <c r="C22" s="41" t="s">
        <v>89</v>
      </c>
      <c r="D22" s="39">
        <v>1</v>
      </c>
      <c r="E22"/>
      <c r="F22" s="39">
        <v>8</v>
      </c>
    </row>
    <row r="23" spans="1:6" ht="18.75" x14ac:dyDescent="0.25">
      <c r="A23" s="39" t="s">
        <v>60</v>
      </c>
      <c r="B23" s="39" t="s">
        <v>66</v>
      </c>
      <c r="C23" s="41" t="s">
        <v>89</v>
      </c>
      <c r="D23" s="39">
        <v>15</v>
      </c>
      <c r="E23"/>
      <c r="F23" s="39">
        <v>8</v>
      </c>
    </row>
    <row r="24" spans="1:6" ht="18.75" x14ac:dyDescent="0.25">
      <c r="A24" s="39" t="s">
        <v>70</v>
      </c>
      <c r="B24" s="39" t="s">
        <v>69</v>
      </c>
      <c r="C24" s="41" t="s">
        <v>91</v>
      </c>
      <c r="D24" s="39">
        <v>7</v>
      </c>
      <c r="E24"/>
      <c r="F24" s="39">
        <v>8</v>
      </c>
    </row>
    <row r="25" spans="1:6" ht="18.75" x14ac:dyDescent="0.25">
      <c r="A25" s="39" t="s">
        <v>10</v>
      </c>
      <c r="B25" s="39" t="s">
        <v>90</v>
      </c>
      <c r="C25" s="41" t="s">
        <v>91</v>
      </c>
      <c r="D25" s="39">
        <v>10</v>
      </c>
      <c r="E25"/>
      <c r="F25" s="39">
        <v>9</v>
      </c>
    </row>
    <row r="26" spans="1:6" ht="18.75" x14ac:dyDescent="0.25">
      <c r="A26" s="39" t="s">
        <v>59</v>
      </c>
      <c r="B26" s="39" t="s">
        <v>90</v>
      </c>
      <c r="C26" s="41" t="s">
        <v>91</v>
      </c>
      <c r="D26" s="39">
        <v>15</v>
      </c>
      <c r="E26"/>
      <c r="F26" s="39">
        <v>9</v>
      </c>
    </row>
    <row r="27" spans="1:6" ht="18.75" x14ac:dyDescent="0.25">
      <c r="A27" s="39" t="s">
        <v>12</v>
      </c>
      <c r="B27" s="39" t="s">
        <v>90</v>
      </c>
      <c r="C27" s="41" t="s">
        <v>91</v>
      </c>
      <c r="D27" s="39">
        <v>7</v>
      </c>
      <c r="E27"/>
      <c r="F27" s="39">
        <v>9</v>
      </c>
    </row>
    <row r="28" spans="1:6" ht="18.75" x14ac:dyDescent="0.25">
      <c r="A28" s="39" t="s">
        <v>62</v>
      </c>
      <c r="B28" s="39" t="s">
        <v>90</v>
      </c>
      <c r="C28" s="41" t="s">
        <v>91</v>
      </c>
      <c r="D28" s="39">
        <v>21</v>
      </c>
      <c r="E28"/>
      <c r="F28" s="39">
        <v>9</v>
      </c>
    </row>
    <row r="29" spans="1:6" ht="18.75" x14ac:dyDescent="0.25">
      <c r="A29" s="39" t="s">
        <v>61</v>
      </c>
      <c r="B29" s="39" t="s">
        <v>12</v>
      </c>
      <c r="C29" s="41" t="s">
        <v>89</v>
      </c>
      <c r="D29" s="39">
        <v>2</v>
      </c>
      <c r="E29"/>
      <c r="F29" s="39">
        <v>10</v>
      </c>
    </row>
    <row r="30" spans="1:6" ht="18.75" x14ac:dyDescent="0.25">
      <c r="C30" s="41"/>
      <c r="E30"/>
    </row>
    <row r="31" spans="1:6" ht="18.75" x14ac:dyDescent="0.25">
      <c r="C31" s="41"/>
      <c r="E31"/>
    </row>
    <row r="32" spans="1:6" ht="18.75" x14ac:dyDescent="0.25">
      <c r="C32" s="41"/>
      <c r="E32"/>
    </row>
    <row r="33" spans="3:5" ht="18.75" x14ac:dyDescent="0.25">
      <c r="C33" s="41"/>
      <c r="E33"/>
    </row>
    <row r="34" spans="3:5" ht="18.75" x14ac:dyDescent="0.25">
      <c r="C34" s="41"/>
      <c r="E34"/>
    </row>
    <row r="35" spans="3:5" ht="18.75" x14ac:dyDescent="0.25">
      <c r="C35" s="41"/>
      <c r="E35"/>
    </row>
    <row r="36" spans="3:5" ht="18.75" x14ac:dyDescent="0.25">
      <c r="C36" s="41"/>
      <c r="E36"/>
    </row>
  </sheetData>
  <autoFilter ref="A1:F29"/>
  <sortState ref="A2:F36">
    <sortCondition ref="F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TNA-2-08-2022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swapan</dc:creator>
  <cp:lastModifiedBy>User</cp:lastModifiedBy>
  <cp:lastPrinted>2021-02-02T06:46:19Z</cp:lastPrinted>
  <dcterms:created xsi:type="dcterms:W3CDTF">2006-09-16T00:00:00Z</dcterms:created>
  <dcterms:modified xsi:type="dcterms:W3CDTF">2022-06-22T12:03:09Z</dcterms:modified>
</cp:coreProperties>
</file>