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280" yWindow="105" windowWidth="14805" windowHeight="8018" activeTab="1"/>
  </bookViews>
  <sheets>
    <sheet name="intro" sheetId="2" r:id="rId1"/>
    <sheet name="dataset" sheetId="3" r:id="rId2"/>
  </sheets>
  <calcPr calcId="162913"/>
</workbook>
</file>

<file path=xl/calcChain.xml><?xml version="1.0" encoding="utf-8"?>
<calcChain xmlns="http://schemas.openxmlformats.org/spreadsheetml/2006/main">
  <c r="H2" i="3" l="1"/>
  <c r="I2" i="3"/>
  <c r="J2" i="3"/>
  <c r="N2" i="3"/>
  <c r="O2" i="3"/>
  <c r="R2" i="3"/>
  <c r="T2" i="3" s="1"/>
  <c r="U2" i="3" s="1"/>
  <c r="S2" i="3"/>
  <c r="H3" i="3"/>
  <c r="I3" i="3"/>
  <c r="J3" i="3"/>
  <c r="N3" i="3"/>
  <c r="P3" i="3" s="1"/>
  <c r="Q3" i="3" s="1"/>
  <c r="O3" i="3"/>
  <c r="R3" i="3"/>
  <c r="S3" i="3"/>
  <c r="H4" i="3"/>
  <c r="I4" i="3"/>
  <c r="J4" i="3"/>
  <c r="N4" i="3"/>
  <c r="O4" i="3"/>
  <c r="R4" i="3"/>
  <c r="S4" i="3"/>
  <c r="H5" i="3"/>
  <c r="I5" i="3"/>
  <c r="J5" i="3"/>
  <c r="N5" i="3"/>
  <c r="P5" i="3" s="1"/>
  <c r="Q5" i="3" s="1"/>
  <c r="O5" i="3"/>
  <c r="R5" i="3"/>
  <c r="T5" i="3" s="1"/>
  <c r="U5" i="3" s="1"/>
  <c r="S5" i="3"/>
  <c r="H6" i="3"/>
  <c r="I6" i="3"/>
  <c r="J6" i="3"/>
  <c r="N6" i="3"/>
  <c r="P6" i="3" s="1"/>
  <c r="Q6" i="3" s="1"/>
  <c r="O6" i="3"/>
  <c r="R6" i="3"/>
  <c r="S6" i="3"/>
  <c r="H7" i="3"/>
  <c r="I7" i="3"/>
  <c r="J7" i="3"/>
  <c r="N7" i="3"/>
  <c r="O7" i="3"/>
  <c r="R7" i="3"/>
  <c r="T7" i="3" s="1"/>
  <c r="U7" i="3" s="1"/>
  <c r="S7" i="3"/>
  <c r="P7" i="3" l="1"/>
  <c r="Q7" i="3" s="1"/>
  <c r="T3" i="3"/>
  <c r="U3" i="3" s="1"/>
  <c r="W3" i="3" s="1"/>
  <c r="T4" i="3"/>
  <c r="U4" i="3" s="1"/>
  <c r="P2" i="3"/>
  <c r="Q2" i="3" s="1"/>
  <c r="W2" i="3" s="1"/>
  <c r="T6" i="3"/>
  <c r="U6" i="3" s="1"/>
  <c r="W6" i="3" s="1"/>
  <c r="P4" i="3"/>
  <c r="Q4" i="3" s="1"/>
  <c r="W7" i="3"/>
  <c r="W5" i="3"/>
  <c r="H365" i="3"/>
  <c r="I365" i="3"/>
  <c r="J365" i="3"/>
  <c r="M365" i="3"/>
  <c r="N365" i="3" s="1"/>
  <c r="R365" i="3"/>
  <c r="S365" i="3"/>
  <c r="H359" i="3"/>
  <c r="I359" i="3"/>
  <c r="J359" i="3"/>
  <c r="M359" i="3"/>
  <c r="N359" i="3" s="1"/>
  <c r="R359" i="3"/>
  <c r="S359" i="3"/>
  <c r="H356" i="3"/>
  <c r="I356" i="3"/>
  <c r="J356" i="3"/>
  <c r="M356" i="3"/>
  <c r="N356" i="3" s="1"/>
  <c r="R356" i="3"/>
  <c r="S356" i="3"/>
  <c r="H350" i="3"/>
  <c r="I350" i="3"/>
  <c r="J350" i="3"/>
  <c r="M350" i="3"/>
  <c r="O350" i="3" s="1"/>
  <c r="R350" i="3"/>
  <c r="S350" i="3"/>
  <c r="H349" i="3"/>
  <c r="I349" i="3"/>
  <c r="J349" i="3"/>
  <c r="N349" i="3"/>
  <c r="O349" i="3"/>
  <c r="R349" i="3"/>
  <c r="S349" i="3"/>
  <c r="H348" i="3"/>
  <c r="I348" i="3"/>
  <c r="J348" i="3"/>
  <c r="M348" i="3"/>
  <c r="N348" i="3" s="1"/>
  <c r="R348" i="3"/>
  <c r="S348" i="3"/>
  <c r="H346" i="3"/>
  <c r="I346" i="3"/>
  <c r="J346" i="3"/>
  <c r="N346" i="3"/>
  <c r="O346" i="3"/>
  <c r="R346" i="3"/>
  <c r="S346" i="3"/>
  <c r="H344" i="3"/>
  <c r="I344" i="3"/>
  <c r="J344" i="3"/>
  <c r="M344" i="3"/>
  <c r="O344" i="3" s="1"/>
  <c r="R344" i="3"/>
  <c r="S344" i="3"/>
  <c r="H341" i="3"/>
  <c r="I341" i="3"/>
  <c r="J341" i="3"/>
  <c r="M341" i="3"/>
  <c r="O341" i="3" s="1"/>
  <c r="R341" i="3"/>
  <c r="S341" i="3"/>
  <c r="H337" i="3"/>
  <c r="I337" i="3"/>
  <c r="J337" i="3"/>
  <c r="M337" i="3"/>
  <c r="O337" i="3" s="1"/>
  <c r="R337" i="3"/>
  <c r="S337" i="3"/>
  <c r="H334" i="3"/>
  <c r="I334" i="3"/>
  <c r="J334" i="3"/>
  <c r="M334" i="3"/>
  <c r="N334" i="3" s="1"/>
  <c r="R334" i="3"/>
  <c r="S334" i="3"/>
  <c r="H333" i="3"/>
  <c r="I333" i="3"/>
  <c r="J333" i="3"/>
  <c r="M333" i="3"/>
  <c r="N333" i="3" s="1"/>
  <c r="R333" i="3"/>
  <c r="S333" i="3"/>
  <c r="H332" i="3"/>
  <c r="I332" i="3"/>
  <c r="J332" i="3"/>
  <c r="M332" i="3"/>
  <c r="N332" i="3" s="1"/>
  <c r="R332" i="3"/>
  <c r="S332" i="3"/>
  <c r="H331" i="3"/>
  <c r="I331" i="3"/>
  <c r="J331" i="3"/>
  <c r="N331" i="3"/>
  <c r="O331" i="3"/>
  <c r="R331" i="3"/>
  <c r="S331" i="3"/>
  <c r="H329" i="3"/>
  <c r="I329" i="3"/>
  <c r="J329" i="3"/>
  <c r="N329" i="3"/>
  <c r="O329" i="3"/>
  <c r="R329" i="3"/>
  <c r="S329" i="3"/>
  <c r="H326" i="3"/>
  <c r="I326" i="3"/>
  <c r="J326" i="3"/>
  <c r="N326" i="3"/>
  <c r="O326" i="3"/>
  <c r="R326" i="3"/>
  <c r="S326" i="3"/>
  <c r="H325" i="3"/>
  <c r="I325" i="3"/>
  <c r="J325" i="3"/>
  <c r="N325" i="3"/>
  <c r="O325" i="3"/>
  <c r="R325" i="3"/>
  <c r="S325" i="3"/>
  <c r="H321" i="3"/>
  <c r="I321" i="3"/>
  <c r="J321" i="3"/>
  <c r="N321" i="3"/>
  <c r="O321" i="3"/>
  <c r="R321" i="3"/>
  <c r="S321" i="3"/>
  <c r="H320" i="3"/>
  <c r="I320" i="3"/>
  <c r="J320" i="3"/>
  <c r="M320" i="3"/>
  <c r="O320" i="3" s="1"/>
  <c r="R320" i="3"/>
  <c r="S320" i="3"/>
  <c r="H315" i="3"/>
  <c r="I315" i="3"/>
  <c r="J315" i="3"/>
  <c r="M315" i="3"/>
  <c r="N315" i="3" s="1"/>
  <c r="R315" i="3"/>
  <c r="S315" i="3"/>
  <c r="H313" i="3"/>
  <c r="I313" i="3"/>
  <c r="J313" i="3"/>
  <c r="M313" i="3"/>
  <c r="O313" i="3" s="1"/>
  <c r="R313" i="3"/>
  <c r="S313" i="3"/>
  <c r="H309" i="3"/>
  <c r="I309" i="3"/>
  <c r="J309" i="3"/>
  <c r="M309" i="3"/>
  <c r="N309" i="3" s="1"/>
  <c r="R309" i="3"/>
  <c r="S309" i="3"/>
  <c r="H306" i="3"/>
  <c r="I306" i="3"/>
  <c r="J306" i="3"/>
  <c r="N306" i="3"/>
  <c r="O306" i="3"/>
  <c r="R306" i="3"/>
  <c r="S306" i="3"/>
  <c r="H303" i="3"/>
  <c r="I303" i="3"/>
  <c r="J303" i="3"/>
  <c r="N303" i="3"/>
  <c r="O303" i="3"/>
  <c r="R303" i="3"/>
  <c r="S303" i="3"/>
  <c r="H299" i="3"/>
  <c r="I299" i="3"/>
  <c r="J299" i="3"/>
  <c r="M299" i="3"/>
  <c r="O299" i="3" s="1"/>
  <c r="R299" i="3"/>
  <c r="S299" i="3"/>
  <c r="H298" i="3"/>
  <c r="I298" i="3"/>
  <c r="J298" i="3"/>
  <c r="N298" i="3"/>
  <c r="O298" i="3"/>
  <c r="R298" i="3"/>
  <c r="S298" i="3"/>
  <c r="H291" i="3"/>
  <c r="I291" i="3"/>
  <c r="J291" i="3"/>
  <c r="N291" i="3"/>
  <c r="O291" i="3"/>
  <c r="R291" i="3"/>
  <c r="S291" i="3"/>
  <c r="H290" i="3"/>
  <c r="I290" i="3"/>
  <c r="J290" i="3"/>
  <c r="M290" i="3"/>
  <c r="N290" i="3" s="1"/>
  <c r="R290" i="3"/>
  <c r="S290" i="3"/>
  <c r="H285" i="3"/>
  <c r="I285" i="3"/>
  <c r="J285" i="3"/>
  <c r="M285" i="3"/>
  <c r="R285" i="3"/>
  <c r="S285" i="3"/>
  <c r="H283" i="3"/>
  <c r="I283" i="3"/>
  <c r="J283" i="3"/>
  <c r="N283" i="3"/>
  <c r="O283" i="3"/>
  <c r="R283" i="3"/>
  <c r="S283" i="3"/>
  <c r="H281" i="3"/>
  <c r="I281" i="3"/>
  <c r="J281" i="3"/>
  <c r="N281" i="3"/>
  <c r="O281" i="3"/>
  <c r="R281" i="3"/>
  <c r="S281" i="3"/>
  <c r="H280" i="3"/>
  <c r="I280" i="3"/>
  <c r="J280" i="3"/>
  <c r="M280" i="3"/>
  <c r="N280" i="3" s="1"/>
  <c r="R280" i="3"/>
  <c r="S280" i="3"/>
  <c r="H276" i="3"/>
  <c r="I276" i="3"/>
  <c r="J276" i="3"/>
  <c r="N276" i="3"/>
  <c r="O276" i="3"/>
  <c r="R276" i="3"/>
  <c r="S276" i="3"/>
  <c r="H274" i="3"/>
  <c r="I274" i="3"/>
  <c r="J274" i="3"/>
  <c r="N274" i="3"/>
  <c r="O274" i="3"/>
  <c r="R274" i="3"/>
  <c r="S274" i="3"/>
  <c r="H272" i="3"/>
  <c r="I272" i="3"/>
  <c r="J272" i="3"/>
  <c r="M272" i="3"/>
  <c r="O272" i="3" s="1"/>
  <c r="R272" i="3"/>
  <c r="S272" i="3"/>
  <c r="H270" i="3"/>
  <c r="I270" i="3"/>
  <c r="J270" i="3"/>
  <c r="N270" i="3"/>
  <c r="O270" i="3"/>
  <c r="R270" i="3"/>
  <c r="S270" i="3"/>
  <c r="H268" i="3"/>
  <c r="I268" i="3"/>
  <c r="J268" i="3"/>
  <c r="M268" i="3"/>
  <c r="N268" i="3" s="1"/>
  <c r="R268" i="3"/>
  <c r="S268" i="3"/>
  <c r="H265" i="3"/>
  <c r="I265" i="3"/>
  <c r="J265" i="3"/>
  <c r="M265" i="3"/>
  <c r="N265" i="3" s="1"/>
  <c r="R265" i="3"/>
  <c r="S265" i="3"/>
  <c r="H261" i="3"/>
  <c r="I261" i="3"/>
  <c r="J261" i="3"/>
  <c r="N261" i="3"/>
  <c r="O261" i="3"/>
  <c r="R261" i="3"/>
  <c r="S261" i="3"/>
  <c r="H260" i="3"/>
  <c r="I260" i="3"/>
  <c r="J260" i="3"/>
  <c r="M260" i="3"/>
  <c r="N260" i="3" s="1"/>
  <c r="R260" i="3"/>
  <c r="S260" i="3"/>
  <c r="H258" i="3"/>
  <c r="I258" i="3"/>
  <c r="J258" i="3"/>
  <c r="N258" i="3"/>
  <c r="O258" i="3"/>
  <c r="R258" i="3"/>
  <c r="S258" i="3"/>
  <c r="H259" i="3"/>
  <c r="I259" i="3"/>
  <c r="J259" i="3"/>
  <c r="N259" i="3"/>
  <c r="O259" i="3"/>
  <c r="R259" i="3"/>
  <c r="S259" i="3"/>
  <c r="H257" i="3"/>
  <c r="I257" i="3"/>
  <c r="J257" i="3"/>
  <c r="N257" i="3"/>
  <c r="O257" i="3"/>
  <c r="R257" i="3"/>
  <c r="S257" i="3"/>
  <c r="H256" i="3"/>
  <c r="I256" i="3"/>
  <c r="J256" i="3"/>
  <c r="N256" i="3"/>
  <c r="O256" i="3"/>
  <c r="R256" i="3"/>
  <c r="S256" i="3"/>
  <c r="H255" i="3"/>
  <c r="I255" i="3"/>
  <c r="J255" i="3"/>
  <c r="M255" i="3"/>
  <c r="O255" i="3" s="1"/>
  <c r="R255" i="3"/>
  <c r="S255" i="3"/>
  <c r="H251" i="3"/>
  <c r="I251" i="3"/>
  <c r="J251" i="3"/>
  <c r="M251" i="3"/>
  <c r="N251" i="3" s="1"/>
  <c r="R251" i="3"/>
  <c r="S251" i="3"/>
  <c r="H250" i="3"/>
  <c r="I250" i="3"/>
  <c r="J250" i="3"/>
  <c r="N250" i="3"/>
  <c r="O250" i="3"/>
  <c r="R250" i="3"/>
  <c r="S250" i="3"/>
  <c r="H249" i="3"/>
  <c r="I249" i="3"/>
  <c r="J249" i="3"/>
  <c r="N249" i="3"/>
  <c r="O249" i="3"/>
  <c r="R249" i="3"/>
  <c r="S249" i="3"/>
  <c r="H248" i="3"/>
  <c r="I248" i="3"/>
  <c r="J248" i="3"/>
  <c r="M248" i="3"/>
  <c r="R248" i="3"/>
  <c r="S248" i="3"/>
  <c r="H247" i="3"/>
  <c r="I247" i="3"/>
  <c r="J247" i="3"/>
  <c r="N247" i="3"/>
  <c r="O247" i="3"/>
  <c r="R247" i="3"/>
  <c r="S247" i="3"/>
  <c r="H246" i="3"/>
  <c r="I246" i="3"/>
  <c r="J246" i="3"/>
  <c r="M246" i="3"/>
  <c r="R246" i="3"/>
  <c r="S246" i="3"/>
  <c r="H242" i="3"/>
  <c r="I242" i="3"/>
  <c r="J242" i="3"/>
  <c r="M242" i="3"/>
  <c r="O242" i="3" s="1"/>
  <c r="R242" i="3"/>
  <c r="S242" i="3"/>
  <c r="H241" i="3"/>
  <c r="I241" i="3"/>
  <c r="J241" i="3"/>
  <c r="M241" i="3"/>
  <c r="O241" i="3" s="1"/>
  <c r="R241" i="3"/>
  <c r="S241" i="3"/>
  <c r="H238" i="3"/>
  <c r="I238" i="3"/>
  <c r="J238" i="3"/>
  <c r="N238" i="3"/>
  <c r="O238" i="3"/>
  <c r="R238" i="3"/>
  <c r="S238" i="3"/>
  <c r="H236" i="3"/>
  <c r="I236" i="3"/>
  <c r="J236" i="3"/>
  <c r="N236" i="3"/>
  <c r="O236" i="3"/>
  <c r="R236" i="3"/>
  <c r="S236" i="3"/>
  <c r="H231" i="3"/>
  <c r="I231" i="3"/>
  <c r="J231" i="3"/>
  <c r="M231" i="3"/>
  <c r="N231" i="3" s="1"/>
  <c r="R231" i="3"/>
  <c r="S231" i="3"/>
  <c r="H228" i="3"/>
  <c r="I228" i="3"/>
  <c r="J228" i="3"/>
  <c r="M228" i="3"/>
  <c r="R228" i="3"/>
  <c r="S228" i="3"/>
  <c r="H226" i="3"/>
  <c r="I226" i="3"/>
  <c r="J226" i="3"/>
  <c r="N226" i="3"/>
  <c r="O226" i="3"/>
  <c r="R226" i="3"/>
  <c r="S226" i="3"/>
  <c r="H223" i="3"/>
  <c r="I223" i="3"/>
  <c r="J223" i="3"/>
  <c r="M223" i="3"/>
  <c r="O223" i="3" s="1"/>
  <c r="R223" i="3"/>
  <c r="S223" i="3"/>
  <c r="H222" i="3"/>
  <c r="I222" i="3"/>
  <c r="J222" i="3"/>
  <c r="M222" i="3"/>
  <c r="N222" i="3" s="1"/>
  <c r="R222" i="3"/>
  <c r="S222" i="3"/>
  <c r="H220" i="3"/>
  <c r="I220" i="3"/>
  <c r="J220" i="3"/>
  <c r="M220" i="3"/>
  <c r="N220" i="3" s="1"/>
  <c r="R220" i="3"/>
  <c r="S220" i="3"/>
  <c r="H219" i="3"/>
  <c r="I219" i="3"/>
  <c r="J219" i="3"/>
  <c r="M219" i="3"/>
  <c r="R219" i="3"/>
  <c r="S219" i="3"/>
  <c r="H218" i="3"/>
  <c r="I218" i="3"/>
  <c r="J218" i="3"/>
  <c r="M218" i="3"/>
  <c r="R218" i="3"/>
  <c r="S218" i="3"/>
  <c r="H217" i="3"/>
  <c r="I217" i="3"/>
  <c r="J217" i="3"/>
  <c r="M217" i="3"/>
  <c r="N217" i="3" s="1"/>
  <c r="R217" i="3"/>
  <c r="S217" i="3"/>
  <c r="H216" i="3"/>
  <c r="I216" i="3"/>
  <c r="J216" i="3"/>
  <c r="M216" i="3"/>
  <c r="O216" i="3" s="1"/>
  <c r="R216" i="3"/>
  <c r="S216" i="3"/>
  <c r="H214" i="3"/>
  <c r="I214" i="3"/>
  <c r="J214" i="3"/>
  <c r="M214" i="3"/>
  <c r="O214" i="3" s="1"/>
  <c r="R214" i="3"/>
  <c r="S214" i="3"/>
  <c r="H213" i="3"/>
  <c r="I213" i="3"/>
  <c r="J213" i="3"/>
  <c r="M213" i="3"/>
  <c r="O213" i="3" s="1"/>
  <c r="R213" i="3"/>
  <c r="S213" i="3"/>
  <c r="H212" i="3"/>
  <c r="I212" i="3"/>
  <c r="J212" i="3"/>
  <c r="M212" i="3"/>
  <c r="N212" i="3" s="1"/>
  <c r="R212" i="3"/>
  <c r="S212" i="3"/>
  <c r="H211" i="3"/>
  <c r="I211" i="3"/>
  <c r="J211" i="3"/>
  <c r="M211" i="3"/>
  <c r="R211" i="3"/>
  <c r="S211" i="3"/>
  <c r="H210" i="3"/>
  <c r="I210" i="3"/>
  <c r="J210" i="3"/>
  <c r="N210" i="3"/>
  <c r="O210" i="3"/>
  <c r="R210" i="3"/>
  <c r="S210" i="3"/>
  <c r="H208" i="3"/>
  <c r="I208" i="3"/>
  <c r="J208" i="3"/>
  <c r="M208" i="3"/>
  <c r="O208" i="3" s="1"/>
  <c r="R208" i="3"/>
  <c r="S208" i="3"/>
  <c r="H206" i="3"/>
  <c r="I206" i="3"/>
  <c r="J206" i="3"/>
  <c r="N206" i="3"/>
  <c r="O206" i="3"/>
  <c r="R206" i="3"/>
  <c r="S206" i="3"/>
  <c r="H205" i="3"/>
  <c r="I205" i="3"/>
  <c r="J205" i="3"/>
  <c r="M205" i="3"/>
  <c r="O205" i="3" s="1"/>
  <c r="R205" i="3"/>
  <c r="S205" i="3"/>
  <c r="H202" i="3"/>
  <c r="I202" i="3"/>
  <c r="J202" i="3"/>
  <c r="M202" i="3"/>
  <c r="N202" i="3" s="1"/>
  <c r="R202" i="3"/>
  <c r="S202" i="3"/>
  <c r="H201" i="3"/>
  <c r="I201" i="3"/>
  <c r="J201" i="3"/>
  <c r="M201" i="3"/>
  <c r="O201" i="3" s="1"/>
  <c r="R201" i="3"/>
  <c r="S201" i="3"/>
  <c r="H200" i="3"/>
  <c r="I200" i="3"/>
  <c r="J200" i="3"/>
  <c r="N200" i="3"/>
  <c r="O200" i="3"/>
  <c r="R200" i="3"/>
  <c r="S200" i="3"/>
  <c r="H199" i="3"/>
  <c r="I199" i="3"/>
  <c r="J199" i="3"/>
  <c r="N199" i="3"/>
  <c r="O199" i="3"/>
  <c r="R199" i="3"/>
  <c r="S199" i="3"/>
  <c r="H198" i="3"/>
  <c r="I198" i="3"/>
  <c r="J198" i="3"/>
  <c r="N198" i="3"/>
  <c r="O198" i="3"/>
  <c r="R198" i="3"/>
  <c r="S198" i="3"/>
  <c r="H196" i="3"/>
  <c r="I196" i="3"/>
  <c r="J196" i="3"/>
  <c r="M196" i="3"/>
  <c r="O196" i="3" s="1"/>
  <c r="R196" i="3"/>
  <c r="S196" i="3"/>
  <c r="H195" i="3"/>
  <c r="I195" i="3"/>
  <c r="J195" i="3"/>
  <c r="M195" i="3"/>
  <c r="O195" i="3" s="1"/>
  <c r="R195" i="3"/>
  <c r="S195" i="3"/>
  <c r="H193" i="3"/>
  <c r="I193" i="3"/>
  <c r="J193" i="3"/>
  <c r="N193" i="3"/>
  <c r="O193" i="3"/>
  <c r="R193" i="3"/>
  <c r="S193" i="3"/>
  <c r="H192" i="3"/>
  <c r="I192" i="3"/>
  <c r="J192" i="3"/>
  <c r="N192" i="3"/>
  <c r="O192" i="3"/>
  <c r="R192" i="3"/>
  <c r="S192" i="3"/>
  <c r="H191" i="3"/>
  <c r="I191" i="3"/>
  <c r="J191" i="3"/>
  <c r="M191" i="3"/>
  <c r="N191" i="3" s="1"/>
  <c r="R191" i="3"/>
  <c r="S191" i="3"/>
  <c r="H187" i="3"/>
  <c r="I187" i="3"/>
  <c r="J187" i="3"/>
  <c r="N187" i="3"/>
  <c r="O187" i="3"/>
  <c r="R187" i="3"/>
  <c r="S187" i="3"/>
  <c r="H183" i="3"/>
  <c r="I183" i="3"/>
  <c r="J183" i="3"/>
  <c r="M183" i="3"/>
  <c r="N183" i="3" s="1"/>
  <c r="R183" i="3"/>
  <c r="S183" i="3"/>
  <c r="H182" i="3"/>
  <c r="I182" i="3"/>
  <c r="J182" i="3"/>
  <c r="N182" i="3"/>
  <c r="O182" i="3"/>
  <c r="R182" i="3"/>
  <c r="S182" i="3"/>
  <c r="H180" i="3"/>
  <c r="I180" i="3"/>
  <c r="J180" i="3"/>
  <c r="M180" i="3"/>
  <c r="O180" i="3" s="1"/>
  <c r="R180" i="3"/>
  <c r="S180" i="3"/>
  <c r="H179" i="3"/>
  <c r="I179" i="3"/>
  <c r="J179" i="3"/>
  <c r="N179" i="3"/>
  <c r="O179" i="3"/>
  <c r="R179" i="3"/>
  <c r="S179" i="3"/>
  <c r="H177" i="3"/>
  <c r="I177" i="3"/>
  <c r="J177" i="3"/>
  <c r="N177" i="3"/>
  <c r="O177" i="3"/>
  <c r="R177" i="3"/>
  <c r="S177" i="3"/>
  <c r="H176" i="3"/>
  <c r="I176" i="3"/>
  <c r="J176" i="3"/>
  <c r="M176" i="3"/>
  <c r="O176" i="3" s="1"/>
  <c r="R176" i="3"/>
  <c r="S176" i="3"/>
  <c r="H173" i="3"/>
  <c r="I173" i="3"/>
  <c r="J173" i="3"/>
  <c r="N173" i="3"/>
  <c r="O173" i="3"/>
  <c r="R173" i="3"/>
  <c r="S173" i="3"/>
  <c r="H172" i="3"/>
  <c r="I172" i="3"/>
  <c r="J172" i="3"/>
  <c r="M172" i="3"/>
  <c r="N172" i="3" s="1"/>
  <c r="R172" i="3"/>
  <c r="S172" i="3"/>
  <c r="H171" i="3"/>
  <c r="I171" i="3"/>
  <c r="J171" i="3"/>
  <c r="N171" i="3"/>
  <c r="O171" i="3"/>
  <c r="R171" i="3"/>
  <c r="S171" i="3"/>
  <c r="H170" i="3"/>
  <c r="I170" i="3"/>
  <c r="J170" i="3"/>
  <c r="N170" i="3"/>
  <c r="O170" i="3"/>
  <c r="R170" i="3"/>
  <c r="S170" i="3"/>
  <c r="H168" i="3"/>
  <c r="I168" i="3"/>
  <c r="J168" i="3"/>
  <c r="N168" i="3"/>
  <c r="O168" i="3"/>
  <c r="R168" i="3"/>
  <c r="S168" i="3"/>
  <c r="H167" i="3"/>
  <c r="I167" i="3"/>
  <c r="J167" i="3"/>
  <c r="M167" i="3"/>
  <c r="O167" i="3" s="1"/>
  <c r="R167" i="3"/>
  <c r="S167" i="3"/>
  <c r="H165" i="3"/>
  <c r="I165" i="3"/>
  <c r="J165" i="3"/>
  <c r="M165" i="3"/>
  <c r="R165" i="3"/>
  <c r="S165" i="3"/>
  <c r="H162" i="3"/>
  <c r="I162" i="3"/>
  <c r="J162" i="3"/>
  <c r="M162" i="3"/>
  <c r="R162" i="3"/>
  <c r="S162" i="3"/>
  <c r="H161" i="3"/>
  <c r="I161" i="3"/>
  <c r="J161" i="3"/>
  <c r="M161" i="3"/>
  <c r="R161" i="3"/>
  <c r="S161" i="3"/>
  <c r="H160" i="3"/>
  <c r="I160" i="3"/>
  <c r="J160" i="3"/>
  <c r="N160" i="3"/>
  <c r="O160" i="3"/>
  <c r="R160" i="3"/>
  <c r="S160" i="3"/>
  <c r="H159" i="3"/>
  <c r="I159" i="3"/>
  <c r="J159" i="3"/>
  <c r="M159" i="3"/>
  <c r="N159" i="3" s="1"/>
  <c r="R159" i="3"/>
  <c r="S159" i="3"/>
  <c r="H158" i="3"/>
  <c r="I158" i="3"/>
  <c r="J158" i="3"/>
  <c r="N158" i="3"/>
  <c r="O158" i="3"/>
  <c r="R158" i="3"/>
  <c r="S158" i="3"/>
  <c r="H154" i="3"/>
  <c r="I154" i="3"/>
  <c r="J154" i="3"/>
  <c r="M154" i="3"/>
  <c r="N154" i="3" s="1"/>
  <c r="R154" i="3"/>
  <c r="S154" i="3"/>
  <c r="H153" i="3"/>
  <c r="I153" i="3"/>
  <c r="J153" i="3"/>
  <c r="N153" i="3"/>
  <c r="O153" i="3"/>
  <c r="R153" i="3"/>
  <c r="S153" i="3"/>
  <c r="H150" i="3"/>
  <c r="I150" i="3"/>
  <c r="J150" i="3"/>
  <c r="M150" i="3"/>
  <c r="O150" i="3" s="1"/>
  <c r="R150" i="3"/>
  <c r="S150" i="3"/>
  <c r="H149" i="3"/>
  <c r="I149" i="3"/>
  <c r="J149" i="3"/>
  <c r="N149" i="3"/>
  <c r="O149" i="3"/>
  <c r="R149" i="3"/>
  <c r="S149" i="3"/>
  <c r="H148" i="3"/>
  <c r="I148" i="3"/>
  <c r="J148" i="3"/>
  <c r="N148" i="3"/>
  <c r="O148" i="3"/>
  <c r="R148" i="3"/>
  <c r="S148" i="3"/>
  <c r="H146" i="3"/>
  <c r="I146" i="3"/>
  <c r="J146" i="3"/>
  <c r="N146" i="3"/>
  <c r="O146" i="3"/>
  <c r="R146" i="3"/>
  <c r="S146" i="3"/>
  <c r="H144" i="3"/>
  <c r="I144" i="3"/>
  <c r="J144" i="3"/>
  <c r="N144" i="3"/>
  <c r="O144" i="3"/>
  <c r="R144" i="3"/>
  <c r="S144" i="3"/>
  <c r="H143" i="3"/>
  <c r="I143" i="3"/>
  <c r="J143" i="3"/>
  <c r="M143" i="3"/>
  <c r="N143" i="3" s="1"/>
  <c r="R143" i="3"/>
  <c r="S143" i="3"/>
  <c r="H136" i="3"/>
  <c r="I136" i="3"/>
  <c r="J136" i="3"/>
  <c r="N136" i="3"/>
  <c r="O136" i="3"/>
  <c r="R136" i="3"/>
  <c r="S136" i="3"/>
  <c r="H130" i="3"/>
  <c r="I130" i="3"/>
  <c r="J130" i="3"/>
  <c r="M130" i="3"/>
  <c r="N130" i="3" s="1"/>
  <c r="R130" i="3"/>
  <c r="S130" i="3"/>
  <c r="H129" i="3"/>
  <c r="I129" i="3"/>
  <c r="J129" i="3"/>
  <c r="M129" i="3"/>
  <c r="O129" i="3" s="1"/>
  <c r="R129" i="3"/>
  <c r="S129" i="3"/>
  <c r="H127" i="3"/>
  <c r="I127" i="3"/>
  <c r="J127" i="3"/>
  <c r="N127" i="3"/>
  <c r="O127" i="3"/>
  <c r="R127" i="3"/>
  <c r="S127" i="3"/>
  <c r="H126" i="3"/>
  <c r="I126" i="3"/>
  <c r="J126" i="3"/>
  <c r="N126" i="3"/>
  <c r="O126" i="3"/>
  <c r="R126" i="3"/>
  <c r="S126" i="3"/>
  <c r="H124" i="3"/>
  <c r="I124" i="3"/>
  <c r="J124" i="3"/>
  <c r="M124" i="3"/>
  <c r="N124" i="3" s="1"/>
  <c r="R124" i="3"/>
  <c r="S124" i="3"/>
  <c r="H121" i="3"/>
  <c r="I121" i="3"/>
  <c r="J121" i="3"/>
  <c r="N121" i="3"/>
  <c r="O121" i="3"/>
  <c r="R121" i="3"/>
  <c r="S121" i="3"/>
  <c r="H119" i="3"/>
  <c r="I119" i="3"/>
  <c r="J119" i="3"/>
  <c r="N119" i="3"/>
  <c r="O119" i="3"/>
  <c r="R119" i="3"/>
  <c r="S119" i="3"/>
  <c r="H117" i="3"/>
  <c r="I117" i="3"/>
  <c r="J117" i="3"/>
  <c r="M117" i="3"/>
  <c r="O117" i="3" s="1"/>
  <c r="R117" i="3"/>
  <c r="S117" i="3"/>
  <c r="H115" i="3"/>
  <c r="I115" i="3"/>
  <c r="J115" i="3"/>
  <c r="N115" i="3"/>
  <c r="O115" i="3"/>
  <c r="R115" i="3"/>
  <c r="S115" i="3"/>
  <c r="H111" i="3"/>
  <c r="I111" i="3"/>
  <c r="J111" i="3"/>
  <c r="M111" i="3"/>
  <c r="N111" i="3" s="1"/>
  <c r="R111" i="3"/>
  <c r="S111" i="3"/>
  <c r="H109" i="3"/>
  <c r="I109" i="3"/>
  <c r="J109" i="3"/>
  <c r="M109" i="3"/>
  <c r="O109" i="3" s="1"/>
  <c r="R109" i="3"/>
  <c r="S109" i="3"/>
  <c r="H107" i="3"/>
  <c r="I107" i="3"/>
  <c r="J107" i="3"/>
  <c r="N107" i="3"/>
  <c r="O107" i="3"/>
  <c r="R107" i="3"/>
  <c r="S107" i="3"/>
  <c r="H105" i="3"/>
  <c r="I105" i="3"/>
  <c r="J105" i="3"/>
  <c r="M105" i="3"/>
  <c r="N105" i="3" s="1"/>
  <c r="R105" i="3"/>
  <c r="S105" i="3"/>
  <c r="H102" i="3"/>
  <c r="I102" i="3"/>
  <c r="J102" i="3"/>
  <c r="N102" i="3"/>
  <c r="O102" i="3"/>
  <c r="R102" i="3"/>
  <c r="S102" i="3"/>
  <c r="H101" i="3"/>
  <c r="I101" i="3"/>
  <c r="J101" i="3"/>
  <c r="M101" i="3"/>
  <c r="O101" i="3" s="1"/>
  <c r="R101" i="3"/>
  <c r="S101" i="3"/>
  <c r="H100" i="3"/>
  <c r="I100" i="3"/>
  <c r="J100" i="3"/>
  <c r="M100" i="3"/>
  <c r="N100" i="3" s="1"/>
  <c r="R100" i="3"/>
  <c r="S100" i="3"/>
  <c r="H99" i="3"/>
  <c r="I99" i="3"/>
  <c r="J99" i="3"/>
  <c r="N99" i="3"/>
  <c r="O99" i="3"/>
  <c r="R99" i="3"/>
  <c r="S99" i="3"/>
  <c r="H98" i="3"/>
  <c r="I98" i="3"/>
  <c r="J98" i="3"/>
  <c r="N98" i="3"/>
  <c r="O98" i="3"/>
  <c r="R98" i="3"/>
  <c r="S98" i="3"/>
  <c r="H97" i="3"/>
  <c r="I97" i="3"/>
  <c r="J97" i="3"/>
  <c r="M97" i="3"/>
  <c r="R97" i="3"/>
  <c r="S97" i="3"/>
  <c r="H95" i="3"/>
  <c r="I95" i="3"/>
  <c r="J95" i="3"/>
  <c r="M95" i="3"/>
  <c r="N95" i="3" s="1"/>
  <c r="R95" i="3"/>
  <c r="S95" i="3"/>
  <c r="H93" i="3"/>
  <c r="I93" i="3"/>
  <c r="J93" i="3"/>
  <c r="N93" i="3"/>
  <c r="O93" i="3"/>
  <c r="R93" i="3"/>
  <c r="S93" i="3"/>
  <c r="H92" i="3"/>
  <c r="I92" i="3"/>
  <c r="J92" i="3"/>
  <c r="N92" i="3"/>
  <c r="O92" i="3"/>
  <c r="R92" i="3"/>
  <c r="S92" i="3"/>
  <c r="H90" i="3"/>
  <c r="I90" i="3"/>
  <c r="J90" i="3"/>
  <c r="N90" i="3"/>
  <c r="O90" i="3"/>
  <c r="R90" i="3"/>
  <c r="S90" i="3"/>
  <c r="H89" i="3"/>
  <c r="I89" i="3"/>
  <c r="J89" i="3"/>
  <c r="N89" i="3"/>
  <c r="O89" i="3"/>
  <c r="R89" i="3"/>
  <c r="S89" i="3"/>
  <c r="H88" i="3"/>
  <c r="I88" i="3"/>
  <c r="J88" i="3"/>
  <c r="M88" i="3"/>
  <c r="O88" i="3" s="1"/>
  <c r="R88" i="3"/>
  <c r="S88" i="3"/>
  <c r="H87" i="3"/>
  <c r="I87" i="3"/>
  <c r="J87" i="3"/>
  <c r="M87" i="3"/>
  <c r="N87" i="3" s="1"/>
  <c r="R87" i="3"/>
  <c r="S87" i="3"/>
  <c r="H86" i="3"/>
  <c r="I86" i="3"/>
  <c r="J86" i="3"/>
  <c r="N86" i="3"/>
  <c r="O86" i="3"/>
  <c r="R86" i="3"/>
  <c r="S86" i="3"/>
  <c r="H84" i="3"/>
  <c r="I84" i="3"/>
  <c r="J84" i="3"/>
  <c r="M84" i="3"/>
  <c r="O84" i="3" s="1"/>
  <c r="R84" i="3"/>
  <c r="S84" i="3"/>
  <c r="H80" i="3"/>
  <c r="I80" i="3"/>
  <c r="J80" i="3"/>
  <c r="M80" i="3"/>
  <c r="O80" i="3" s="1"/>
  <c r="R80" i="3"/>
  <c r="S80" i="3"/>
  <c r="H79" i="3"/>
  <c r="I79" i="3"/>
  <c r="J79" i="3"/>
  <c r="M79" i="3"/>
  <c r="O79" i="3" s="1"/>
  <c r="R79" i="3"/>
  <c r="S79" i="3"/>
  <c r="H77" i="3"/>
  <c r="I77" i="3"/>
  <c r="J77" i="3"/>
  <c r="M77" i="3"/>
  <c r="R77" i="3"/>
  <c r="S77" i="3"/>
  <c r="H76" i="3"/>
  <c r="I76" i="3"/>
  <c r="J76" i="3"/>
  <c r="N76" i="3"/>
  <c r="O76" i="3"/>
  <c r="R76" i="3"/>
  <c r="S76" i="3"/>
  <c r="H73" i="3"/>
  <c r="I73" i="3"/>
  <c r="J73" i="3"/>
  <c r="N73" i="3"/>
  <c r="O73" i="3"/>
  <c r="R73" i="3"/>
  <c r="S73" i="3"/>
  <c r="H72" i="3"/>
  <c r="I72" i="3"/>
  <c r="J72" i="3"/>
  <c r="M72" i="3"/>
  <c r="N72" i="3" s="1"/>
  <c r="R72" i="3"/>
  <c r="S72" i="3"/>
  <c r="H71" i="3"/>
  <c r="I71" i="3"/>
  <c r="J71" i="3"/>
  <c r="M71" i="3"/>
  <c r="R71" i="3"/>
  <c r="S71" i="3"/>
  <c r="H70" i="3"/>
  <c r="I70" i="3"/>
  <c r="J70" i="3"/>
  <c r="N70" i="3"/>
  <c r="O70" i="3"/>
  <c r="R70" i="3"/>
  <c r="S70" i="3"/>
  <c r="H69" i="3"/>
  <c r="I69" i="3"/>
  <c r="J69" i="3"/>
  <c r="N69" i="3"/>
  <c r="O69" i="3"/>
  <c r="R69" i="3"/>
  <c r="S69" i="3"/>
  <c r="H68" i="3"/>
  <c r="I68" i="3"/>
  <c r="J68" i="3"/>
  <c r="M68" i="3"/>
  <c r="O68" i="3" s="1"/>
  <c r="R68" i="3"/>
  <c r="S68" i="3"/>
  <c r="H67" i="3"/>
  <c r="I67" i="3"/>
  <c r="J67" i="3"/>
  <c r="M67" i="3"/>
  <c r="R67" i="3"/>
  <c r="S67" i="3"/>
  <c r="H64" i="3"/>
  <c r="I64" i="3"/>
  <c r="J64" i="3"/>
  <c r="N64" i="3"/>
  <c r="O64" i="3"/>
  <c r="R64" i="3"/>
  <c r="S64" i="3"/>
  <c r="H63" i="3"/>
  <c r="I63" i="3"/>
  <c r="J63" i="3"/>
  <c r="N63" i="3"/>
  <c r="O63" i="3"/>
  <c r="R63" i="3"/>
  <c r="S63" i="3"/>
  <c r="H62" i="3"/>
  <c r="I62" i="3"/>
  <c r="J62" i="3"/>
  <c r="N62" i="3"/>
  <c r="O62" i="3"/>
  <c r="R62" i="3"/>
  <c r="S62" i="3"/>
  <c r="H61" i="3"/>
  <c r="I61" i="3"/>
  <c r="J61" i="3"/>
  <c r="N61" i="3"/>
  <c r="O61" i="3"/>
  <c r="R61" i="3"/>
  <c r="S61" i="3"/>
  <c r="H60" i="3"/>
  <c r="I60" i="3"/>
  <c r="J60" i="3"/>
  <c r="M60" i="3"/>
  <c r="N60" i="3" s="1"/>
  <c r="R60" i="3"/>
  <c r="S60" i="3"/>
  <c r="H57" i="3"/>
  <c r="I57" i="3"/>
  <c r="J57" i="3"/>
  <c r="N57" i="3"/>
  <c r="O57" i="3"/>
  <c r="R57" i="3"/>
  <c r="S57" i="3"/>
  <c r="H56" i="3"/>
  <c r="I56" i="3"/>
  <c r="J56" i="3"/>
  <c r="M56" i="3"/>
  <c r="N56" i="3" s="1"/>
  <c r="R56" i="3"/>
  <c r="S56" i="3"/>
  <c r="H55" i="3"/>
  <c r="I55" i="3"/>
  <c r="J55" i="3"/>
  <c r="N55" i="3"/>
  <c r="O55" i="3"/>
  <c r="R55" i="3"/>
  <c r="S55" i="3"/>
  <c r="H52" i="3"/>
  <c r="I52" i="3"/>
  <c r="J52" i="3"/>
  <c r="N52" i="3"/>
  <c r="O52" i="3"/>
  <c r="R52" i="3"/>
  <c r="S52" i="3"/>
  <c r="H51" i="3"/>
  <c r="I51" i="3"/>
  <c r="J51" i="3"/>
  <c r="M51" i="3"/>
  <c r="N51" i="3" s="1"/>
  <c r="R51" i="3"/>
  <c r="S51" i="3"/>
  <c r="H49" i="3"/>
  <c r="I49" i="3"/>
  <c r="J49" i="3"/>
  <c r="M49" i="3"/>
  <c r="N49" i="3" s="1"/>
  <c r="R49" i="3"/>
  <c r="S49" i="3"/>
  <c r="H48" i="3"/>
  <c r="I48" i="3"/>
  <c r="J48" i="3"/>
  <c r="M48" i="3"/>
  <c r="N48" i="3" s="1"/>
  <c r="R48" i="3"/>
  <c r="S48" i="3"/>
  <c r="H47" i="3"/>
  <c r="I47" i="3"/>
  <c r="J47" i="3"/>
  <c r="M47" i="3"/>
  <c r="R47" i="3"/>
  <c r="S47" i="3"/>
  <c r="H46" i="3"/>
  <c r="I46" i="3"/>
  <c r="J46" i="3"/>
  <c r="M46" i="3"/>
  <c r="O46" i="3" s="1"/>
  <c r="R46" i="3"/>
  <c r="S46" i="3"/>
  <c r="H42" i="3"/>
  <c r="I42" i="3"/>
  <c r="J42" i="3"/>
  <c r="M42" i="3"/>
  <c r="N42" i="3" s="1"/>
  <c r="R42" i="3"/>
  <c r="S42" i="3"/>
  <c r="H40" i="3"/>
  <c r="I40" i="3"/>
  <c r="J40" i="3"/>
  <c r="M40" i="3"/>
  <c r="N40" i="3" s="1"/>
  <c r="R40" i="3"/>
  <c r="S40" i="3"/>
  <c r="H39" i="3"/>
  <c r="I39" i="3"/>
  <c r="J39" i="3"/>
  <c r="M39" i="3"/>
  <c r="N39" i="3" s="1"/>
  <c r="R39" i="3"/>
  <c r="S39" i="3"/>
  <c r="H25" i="3"/>
  <c r="I25" i="3"/>
  <c r="J25" i="3"/>
  <c r="M25" i="3"/>
  <c r="N25" i="3" s="1"/>
  <c r="R25" i="3"/>
  <c r="S25" i="3"/>
  <c r="H20" i="3"/>
  <c r="I20" i="3"/>
  <c r="J20" i="3"/>
  <c r="N20" i="3"/>
  <c r="O20" i="3"/>
  <c r="R20" i="3"/>
  <c r="S20" i="3"/>
  <c r="H8" i="3"/>
  <c r="I8" i="3"/>
  <c r="J8" i="3"/>
  <c r="M8" i="3"/>
  <c r="N8" i="3" s="1"/>
  <c r="R8" i="3"/>
  <c r="S8" i="3"/>
  <c r="H371" i="3"/>
  <c r="I371" i="3"/>
  <c r="J371" i="3"/>
  <c r="N371" i="3"/>
  <c r="O371" i="3"/>
  <c r="R371" i="3"/>
  <c r="S371" i="3"/>
  <c r="H370" i="3"/>
  <c r="I370" i="3"/>
  <c r="J370" i="3"/>
  <c r="N370" i="3"/>
  <c r="O370" i="3"/>
  <c r="R370" i="3"/>
  <c r="S370" i="3"/>
  <c r="H369" i="3"/>
  <c r="I369" i="3"/>
  <c r="J369" i="3"/>
  <c r="N369" i="3"/>
  <c r="O369" i="3"/>
  <c r="R369" i="3"/>
  <c r="S369" i="3"/>
  <c r="H368" i="3"/>
  <c r="I368" i="3"/>
  <c r="J368" i="3"/>
  <c r="N368" i="3"/>
  <c r="O368" i="3"/>
  <c r="R368" i="3"/>
  <c r="S368" i="3"/>
  <c r="H367" i="3"/>
  <c r="I367" i="3"/>
  <c r="J367" i="3"/>
  <c r="N367" i="3"/>
  <c r="O367" i="3"/>
  <c r="R367" i="3"/>
  <c r="S367" i="3"/>
  <c r="H366" i="3"/>
  <c r="I366" i="3"/>
  <c r="J366" i="3"/>
  <c r="N366" i="3"/>
  <c r="O366" i="3"/>
  <c r="R366" i="3"/>
  <c r="S366" i="3"/>
  <c r="H342" i="3"/>
  <c r="I342" i="3"/>
  <c r="J342" i="3"/>
  <c r="N342" i="3"/>
  <c r="O342" i="3"/>
  <c r="R342" i="3"/>
  <c r="S342" i="3"/>
  <c r="H323" i="3"/>
  <c r="I323" i="3"/>
  <c r="J323" i="3"/>
  <c r="N323" i="3"/>
  <c r="O323" i="3"/>
  <c r="R323" i="3"/>
  <c r="S323" i="3"/>
  <c r="H302" i="3"/>
  <c r="I302" i="3"/>
  <c r="J302" i="3"/>
  <c r="M302" i="3"/>
  <c r="N302" i="3" s="1"/>
  <c r="R302" i="3"/>
  <c r="S302" i="3"/>
  <c r="H297" i="3"/>
  <c r="I297" i="3"/>
  <c r="J297" i="3"/>
  <c r="N297" i="3"/>
  <c r="O297" i="3"/>
  <c r="R297" i="3"/>
  <c r="S297" i="3"/>
  <c r="H292" i="3"/>
  <c r="I292" i="3"/>
  <c r="J292" i="3"/>
  <c r="N292" i="3"/>
  <c r="O292" i="3"/>
  <c r="R292" i="3"/>
  <c r="S292" i="3"/>
  <c r="H293" i="3"/>
  <c r="I293" i="3"/>
  <c r="J293" i="3"/>
  <c r="N293" i="3"/>
  <c r="O293" i="3"/>
  <c r="R293" i="3"/>
  <c r="S293" i="3"/>
  <c r="H282" i="3"/>
  <c r="I282" i="3"/>
  <c r="J282" i="3"/>
  <c r="N282" i="3"/>
  <c r="O282" i="3"/>
  <c r="R282" i="3"/>
  <c r="S282" i="3"/>
  <c r="H273" i="3"/>
  <c r="I273" i="3"/>
  <c r="J273" i="3"/>
  <c r="N273" i="3"/>
  <c r="O273" i="3"/>
  <c r="R273" i="3"/>
  <c r="S273" i="3"/>
  <c r="H266" i="3"/>
  <c r="I266" i="3"/>
  <c r="J266" i="3"/>
  <c r="N266" i="3"/>
  <c r="O266" i="3"/>
  <c r="R266" i="3"/>
  <c r="S266" i="3"/>
  <c r="H253" i="3"/>
  <c r="I253" i="3"/>
  <c r="J253" i="3"/>
  <c r="N253" i="3"/>
  <c r="O253" i="3"/>
  <c r="R253" i="3"/>
  <c r="S253" i="3"/>
  <c r="H245" i="3"/>
  <c r="I245" i="3"/>
  <c r="J245" i="3"/>
  <c r="N245" i="3"/>
  <c r="O245" i="3"/>
  <c r="R245" i="3"/>
  <c r="S245" i="3"/>
  <c r="H240" i="3"/>
  <c r="I240" i="3"/>
  <c r="J240" i="3"/>
  <c r="N240" i="3"/>
  <c r="O240" i="3"/>
  <c r="R240" i="3"/>
  <c r="S240" i="3"/>
  <c r="H239" i="3"/>
  <c r="I239" i="3"/>
  <c r="J239" i="3"/>
  <c r="N239" i="3"/>
  <c r="O239" i="3"/>
  <c r="R239" i="3"/>
  <c r="S239" i="3"/>
  <c r="H237" i="3"/>
  <c r="I237" i="3"/>
  <c r="J237" i="3"/>
  <c r="N237" i="3"/>
  <c r="O237" i="3"/>
  <c r="R237" i="3"/>
  <c r="S237" i="3"/>
  <c r="H235" i="3"/>
  <c r="I235" i="3"/>
  <c r="J235" i="3"/>
  <c r="M235" i="3"/>
  <c r="N235" i="3" s="1"/>
  <c r="R235" i="3"/>
  <c r="S235" i="3"/>
  <c r="H234" i="3"/>
  <c r="I234" i="3"/>
  <c r="J234" i="3"/>
  <c r="N234" i="3"/>
  <c r="O234" i="3"/>
  <c r="R234" i="3"/>
  <c r="S234" i="3"/>
  <c r="H229" i="3"/>
  <c r="I229" i="3"/>
  <c r="J229" i="3"/>
  <c r="M229" i="3"/>
  <c r="N229" i="3" s="1"/>
  <c r="R229" i="3"/>
  <c r="S229" i="3"/>
  <c r="H224" i="3"/>
  <c r="I224" i="3"/>
  <c r="J224" i="3"/>
  <c r="M224" i="3"/>
  <c r="O224" i="3" s="1"/>
  <c r="R224" i="3"/>
  <c r="S224" i="3"/>
  <c r="H221" i="3"/>
  <c r="I221" i="3"/>
  <c r="J221" i="3"/>
  <c r="N221" i="3"/>
  <c r="O221" i="3"/>
  <c r="R221" i="3"/>
  <c r="S221" i="3"/>
  <c r="H215" i="3"/>
  <c r="I215" i="3"/>
  <c r="J215" i="3"/>
  <c r="M215" i="3"/>
  <c r="N215" i="3" s="1"/>
  <c r="R215" i="3"/>
  <c r="S215" i="3"/>
  <c r="H209" i="3"/>
  <c r="I209" i="3"/>
  <c r="J209" i="3"/>
  <c r="N209" i="3"/>
  <c r="O209" i="3"/>
  <c r="R209" i="3"/>
  <c r="S209" i="3"/>
  <c r="H207" i="3"/>
  <c r="I207" i="3"/>
  <c r="J207" i="3"/>
  <c r="N207" i="3"/>
  <c r="O207" i="3"/>
  <c r="R207" i="3"/>
  <c r="S207" i="3"/>
  <c r="H203" i="3"/>
  <c r="I203" i="3"/>
  <c r="J203" i="3"/>
  <c r="N203" i="3"/>
  <c r="O203" i="3"/>
  <c r="R203" i="3"/>
  <c r="S203" i="3"/>
  <c r="H188" i="3"/>
  <c r="I188" i="3"/>
  <c r="J188" i="3"/>
  <c r="N188" i="3"/>
  <c r="O188" i="3"/>
  <c r="R188" i="3"/>
  <c r="S188" i="3"/>
  <c r="H185" i="3"/>
  <c r="I185" i="3"/>
  <c r="J185" i="3"/>
  <c r="N185" i="3"/>
  <c r="O185" i="3"/>
  <c r="R185" i="3"/>
  <c r="S185" i="3"/>
  <c r="H184" i="3"/>
  <c r="I184" i="3"/>
  <c r="J184" i="3"/>
  <c r="N184" i="3"/>
  <c r="O184" i="3"/>
  <c r="R184" i="3"/>
  <c r="S184" i="3"/>
  <c r="H181" i="3"/>
  <c r="I181" i="3"/>
  <c r="J181" i="3"/>
  <c r="N181" i="3"/>
  <c r="O181" i="3"/>
  <c r="R181" i="3"/>
  <c r="S181" i="3"/>
  <c r="H178" i="3"/>
  <c r="I178" i="3"/>
  <c r="J178" i="3"/>
  <c r="M178" i="3"/>
  <c r="N178" i="3" s="1"/>
  <c r="R178" i="3"/>
  <c r="S178" i="3"/>
  <c r="H174" i="3"/>
  <c r="I174" i="3"/>
  <c r="J174" i="3"/>
  <c r="M174" i="3"/>
  <c r="N174" i="3" s="1"/>
  <c r="R174" i="3"/>
  <c r="S174" i="3"/>
  <c r="H169" i="3"/>
  <c r="I169" i="3"/>
  <c r="J169" i="3"/>
  <c r="N169" i="3"/>
  <c r="O169" i="3"/>
  <c r="R169" i="3"/>
  <c r="S169" i="3"/>
  <c r="H166" i="3"/>
  <c r="I166" i="3"/>
  <c r="J166" i="3"/>
  <c r="M166" i="3"/>
  <c r="O166" i="3" s="1"/>
  <c r="R166" i="3"/>
  <c r="S166" i="3"/>
  <c r="H164" i="3"/>
  <c r="I164" i="3"/>
  <c r="J164" i="3"/>
  <c r="M164" i="3"/>
  <c r="N164" i="3" s="1"/>
  <c r="R164" i="3"/>
  <c r="S164" i="3"/>
  <c r="H155" i="3"/>
  <c r="I155" i="3"/>
  <c r="J155" i="3"/>
  <c r="M155" i="3"/>
  <c r="N155" i="3" s="1"/>
  <c r="R155" i="3"/>
  <c r="S155" i="3"/>
  <c r="H152" i="3"/>
  <c r="I152" i="3"/>
  <c r="J152" i="3"/>
  <c r="N152" i="3"/>
  <c r="O152" i="3"/>
  <c r="R152" i="3"/>
  <c r="S152" i="3"/>
  <c r="H151" i="3"/>
  <c r="I151" i="3"/>
  <c r="J151" i="3"/>
  <c r="M151" i="3"/>
  <c r="O151" i="3" s="1"/>
  <c r="R151" i="3"/>
  <c r="S151" i="3"/>
  <c r="H142" i="3"/>
  <c r="I142" i="3"/>
  <c r="J142" i="3"/>
  <c r="N142" i="3"/>
  <c r="O142" i="3"/>
  <c r="R142" i="3"/>
  <c r="S142" i="3"/>
  <c r="H141" i="3"/>
  <c r="I141" i="3"/>
  <c r="J141" i="3"/>
  <c r="N141" i="3"/>
  <c r="O141" i="3"/>
  <c r="R141" i="3"/>
  <c r="S141" i="3"/>
  <c r="H137" i="3"/>
  <c r="I137" i="3"/>
  <c r="J137" i="3"/>
  <c r="N137" i="3"/>
  <c r="O137" i="3"/>
  <c r="R137" i="3"/>
  <c r="S137" i="3"/>
  <c r="H135" i="3"/>
  <c r="I135" i="3"/>
  <c r="J135" i="3"/>
  <c r="M135" i="3"/>
  <c r="O135" i="3" s="1"/>
  <c r="R135" i="3"/>
  <c r="S135" i="3"/>
  <c r="H134" i="3"/>
  <c r="I134" i="3"/>
  <c r="J134" i="3"/>
  <c r="M134" i="3"/>
  <c r="N134" i="3" s="1"/>
  <c r="R134" i="3"/>
  <c r="S134" i="3"/>
  <c r="H132" i="3"/>
  <c r="I132" i="3"/>
  <c r="J132" i="3"/>
  <c r="M132" i="3"/>
  <c r="N132" i="3" s="1"/>
  <c r="R132" i="3"/>
  <c r="S132" i="3"/>
  <c r="H128" i="3"/>
  <c r="I128" i="3"/>
  <c r="J128" i="3"/>
  <c r="M128" i="3"/>
  <c r="O128" i="3" s="1"/>
  <c r="R128" i="3"/>
  <c r="S128" i="3"/>
  <c r="H120" i="3"/>
  <c r="I120" i="3"/>
  <c r="J120" i="3"/>
  <c r="N120" i="3"/>
  <c r="O120" i="3"/>
  <c r="R120" i="3"/>
  <c r="S120" i="3"/>
  <c r="H114" i="3"/>
  <c r="I114" i="3"/>
  <c r="J114" i="3"/>
  <c r="M114" i="3"/>
  <c r="O114" i="3" s="1"/>
  <c r="R114" i="3"/>
  <c r="S114" i="3"/>
  <c r="H113" i="3"/>
  <c r="I113" i="3"/>
  <c r="J113" i="3"/>
  <c r="M113" i="3"/>
  <c r="N113" i="3" s="1"/>
  <c r="R113" i="3"/>
  <c r="S113" i="3"/>
  <c r="H108" i="3"/>
  <c r="I108" i="3"/>
  <c r="J108" i="3"/>
  <c r="N108" i="3"/>
  <c r="O108" i="3"/>
  <c r="R108" i="3"/>
  <c r="S108" i="3"/>
  <c r="H106" i="3"/>
  <c r="I106" i="3"/>
  <c r="J106" i="3"/>
  <c r="M106" i="3"/>
  <c r="N106" i="3" s="1"/>
  <c r="R106" i="3"/>
  <c r="S106" i="3"/>
  <c r="H104" i="3"/>
  <c r="I104" i="3"/>
  <c r="J104" i="3"/>
  <c r="M104" i="3"/>
  <c r="O104" i="3" s="1"/>
  <c r="R104" i="3"/>
  <c r="S104" i="3"/>
  <c r="H103" i="3"/>
  <c r="I103" i="3"/>
  <c r="J103" i="3"/>
  <c r="M103" i="3"/>
  <c r="R103" i="3"/>
  <c r="S103" i="3"/>
  <c r="H96" i="3"/>
  <c r="I96" i="3"/>
  <c r="J96" i="3"/>
  <c r="N96" i="3"/>
  <c r="O96" i="3"/>
  <c r="R96" i="3"/>
  <c r="S96" i="3"/>
  <c r="H94" i="3"/>
  <c r="I94" i="3"/>
  <c r="J94" i="3"/>
  <c r="M94" i="3"/>
  <c r="N94" i="3" s="1"/>
  <c r="R94" i="3"/>
  <c r="S94" i="3"/>
  <c r="H85" i="3"/>
  <c r="I85" i="3"/>
  <c r="J85" i="3"/>
  <c r="N85" i="3"/>
  <c r="O85" i="3"/>
  <c r="R85" i="3"/>
  <c r="S85" i="3"/>
  <c r="H81" i="3"/>
  <c r="I81" i="3"/>
  <c r="J81" i="3"/>
  <c r="N81" i="3"/>
  <c r="O81" i="3"/>
  <c r="R81" i="3"/>
  <c r="S81" i="3"/>
  <c r="H78" i="3"/>
  <c r="I78" i="3"/>
  <c r="J78" i="3"/>
  <c r="N78" i="3"/>
  <c r="O78" i="3"/>
  <c r="R78" i="3"/>
  <c r="S78" i="3"/>
  <c r="H74" i="3"/>
  <c r="I74" i="3"/>
  <c r="J74" i="3"/>
  <c r="N74" i="3"/>
  <c r="O74" i="3"/>
  <c r="R74" i="3"/>
  <c r="S74" i="3"/>
  <c r="H65" i="3"/>
  <c r="I65" i="3"/>
  <c r="J65" i="3"/>
  <c r="N65" i="3"/>
  <c r="O65" i="3"/>
  <c r="R65" i="3"/>
  <c r="S65" i="3"/>
  <c r="H58" i="3"/>
  <c r="I58" i="3"/>
  <c r="J58" i="3"/>
  <c r="N58" i="3"/>
  <c r="O58" i="3"/>
  <c r="R58" i="3"/>
  <c r="S58" i="3"/>
  <c r="H50" i="3"/>
  <c r="I50" i="3"/>
  <c r="J50" i="3"/>
  <c r="N50" i="3"/>
  <c r="O50" i="3"/>
  <c r="R50" i="3"/>
  <c r="S50" i="3"/>
  <c r="H44" i="3"/>
  <c r="I44" i="3"/>
  <c r="J44" i="3"/>
  <c r="N44" i="3"/>
  <c r="O44" i="3"/>
  <c r="R44" i="3"/>
  <c r="S44" i="3"/>
  <c r="H41" i="3"/>
  <c r="I41" i="3"/>
  <c r="J41" i="3"/>
  <c r="N41" i="3"/>
  <c r="O41" i="3"/>
  <c r="R41" i="3"/>
  <c r="S41" i="3"/>
  <c r="H33" i="3"/>
  <c r="I33" i="3"/>
  <c r="J33" i="3"/>
  <c r="N33" i="3"/>
  <c r="O33" i="3"/>
  <c r="R33" i="3"/>
  <c r="S33" i="3"/>
  <c r="H32" i="3"/>
  <c r="I32" i="3"/>
  <c r="J32" i="3"/>
  <c r="N32" i="3"/>
  <c r="O32" i="3"/>
  <c r="R32" i="3"/>
  <c r="S32" i="3"/>
  <c r="H31" i="3"/>
  <c r="I31" i="3"/>
  <c r="J31" i="3"/>
  <c r="N31" i="3"/>
  <c r="O31" i="3"/>
  <c r="R31" i="3"/>
  <c r="S31" i="3"/>
  <c r="H30" i="3"/>
  <c r="I30" i="3"/>
  <c r="J30" i="3"/>
  <c r="N30" i="3"/>
  <c r="O30" i="3"/>
  <c r="R30" i="3"/>
  <c r="S30" i="3"/>
  <c r="H29" i="3"/>
  <c r="I29" i="3"/>
  <c r="J29" i="3"/>
  <c r="N29" i="3"/>
  <c r="O29" i="3"/>
  <c r="R29" i="3"/>
  <c r="S29" i="3"/>
  <c r="H28" i="3"/>
  <c r="I28" i="3"/>
  <c r="J28" i="3"/>
  <c r="N28" i="3"/>
  <c r="O28" i="3"/>
  <c r="R28" i="3"/>
  <c r="S28" i="3"/>
  <c r="H27" i="3"/>
  <c r="I27" i="3"/>
  <c r="J27" i="3"/>
  <c r="N27" i="3"/>
  <c r="O27" i="3"/>
  <c r="R27" i="3"/>
  <c r="S27" i="3"/>
  <c r="H26" i="3"/>
  <c r="I26" i="3"/>
  <c r="J26" i="3"/>
  <c r="N26" i="3"/>
  <c r="O26" i="3"/>
  <c r="R26" i="3"/>
  <c r="S26" i="3"/>
  <c r="H24" i="3"/>
  <c r="I24" i="3"/>
  <c r="J24" i="3"/>
  <c r="N24" i="3"/>
  <c r="O24" i="3"/>
  <c r="R24" i="3"/>
  <c r="S24" i="3"/>
  <c r="H22" i="3"/>
  <c r="I22" i="3"/>
  <c r="J22" i="3"/>
  <c r="N22" i="3"/>
  <c r="O22" i="3"/>
  <c r="R22" i="3"/>
  <c r="S22" i="3"/>
  <c r="H23" i="3"/>
  <c r="I23" i="3"/>
  <c r="J23" i="3"/>
  <c r="N23" i="3"/>
  <c r="O23" i="3"/>
  <c r="R23" i="3"/>
  <c r="S23" i="3"/>
  <c r="H21" i="3"/>
  <c r="I21" i="3"/>
  <c r="J21" i="3"/>
  <c r="N21" i="3"/>
  <c r="O21" i="3"/>
  <c r="R21" i="3"/>
  <c r="S21" i="3"/>
  <c r="H19" i="3"/>
  <c r="I19" i="3"/>
  <c r="J19" i="3"/>
  <c r="N19" i="3"/>
  <c r="O19" i="3"/>
  <c r="R19" i="3"/>
  <c r="S19" i="3"/>
  <c r="H18" i="3"/>
  <c r="I18" i="3"/>
  <c r="J18" i="3"/>
  <c r="N18" i="3"/>
  <c r="O18" i="3"/>
  <c r="R18" i="3"/>
  <c r="S18" i="3"/>
  <c r="H17" i="3"/>
  <c r="I17" i="3"/>
  <c r="J17" i="3"/>
  <c r="N17" i="3"/>
  <c r="O17" i="3"/>
  <c r="R17" i="3"/>
  <c r="S17" i="3"/>
  <c r="H16" i="3"/>
  <c r="I16" i="3"/>
  <c r="J16" i="3"/>
  <c r="N16" i="3"/>
  <c r="O16" i="3"/>
  <c r="R16" i="3"/>
  <c r="S16" i="3"/>
  <c r="H14" i="3"/>
  <c r="I14" i="3"/>
  <c r="J14" i="3"/>
  <c r="N14" i="3"/>
  <c r="O14" i="3"/>
  <c r="R14" i="3"/>
  <c r="S14" i="3"/>
  <c r="H362" i="3"/>
  <c r="I362" i="3"/>
  <c r="J362" i="3"/>
  <c r="N362" i="3"/>
  <c r="O362" i="3"/>
  <c r="R362" i="3"/>
  <c r="S362" i="3"/>
  <c r="H355" i="3"/>
  <c r="I355" i="3"/>
  <c r="J355" i="3"/>
  <c r="N355" i="3"/>
  <c r="O355" i="3"/>
  <c r="R355" i="3"/>
  <c r="S355" i="3"/>
  <c r="H347" i="3"/>
  <c r="I347" i="3"/>
  <c r="J347" i="3"/>
  <c r="N347" i="3"/>
  <c r="O347" i="3"/>
  <c r="R347" i="3"/>
  <c r="S347" i="3"/>
  <c r="H343" i="3"/>
  <c r="I343" i="3"/>
  <c r="J343" i="3"/>
  <c r="N343" i="3"/>
  <c r="O343" i="3"/>
  <c r="R343" i="3"/>
  <c r="S343" i="3"/>
  <c r="H340" i="3"/>
  <c r="I340" i="3"/>
  <c r="J340" i="3"/>
  <c r="N340" i="3"/>
  <c r="O340" i="3"/>
  <c r="R340" i="3"/>
  <c r="S340" i="3"/>
  <c r="H335" i="3"/>
  <c r="I335" i="3"/>
  <c r="J335" i="3"/>
  <c r="N335" i="3"/>
  <c r="O335" i="3"/>
  <c r="R335" i="3"/>
  <c r="S335" i="3"/>
  <c r="H328" i="3"/>
  <c r="I328" i="3"/>
  <c r="J328" i="3"/>
  <c r="N328" i="3"/>
  <c r="O328" i="3"/>
  <c r="R328" i="3"/>
  <c r="S328" i="3"/>
  <c r="H317" i="3"/>
  <c r="I317" i="3"/>
  <c r="J317" i="3"/>
  <c r="N317" i="3"/>
  <c r="O317" i="3"/>
  <c r="R317" i="3"/>
  <c r="S317" i="3"/>
  <c r="H318" i="3"/>
  <c r="I318" i="3"/>
  <c r="J318" i="3"/>
  <c r="N318" i="3"/>
  <c r="O318" i="3"/>
  <c r="R318" i="3"/>
  <c r="S318" i="3"/>
  <c r="H319" i="3"/>
  <c r="I319" i="3"/>
  <c r="J319" i="3"/>
  <c r="N319" i="3"/>
  <c r="O319" i="3"/>
  <c r="R319" i="3"/>
  <c r="S319" i="3"/>
  <c r="H311" i="3"/>
  <c r="I311" i="3"/>
  <c r="J311" i="3"/>
  <c r="N311" i="3"/>
  <c r="O311" i="3"/>
  <c r="R311" i="3"/>
  <c r="S311" i="3"/>
  <c r="H312" i="3"/>
  <c r="I312" i="3"/>
  <c r="J312" i="3"/>
  <c r="N312" i="3"/>
  <c r="O312" i="3"/>
  <c r="R312" i="3"/>
  <c r="S312" i="3"/>
  <c r="H310" i="3"/>
  <c r="I310" i="3"/>
  <c r="J310" i="3"/>
  <c r="N310" i="3"/>
  <c r="O310" i="3"/>
  <c r="R310" i="3"/>
  <c r="S310" i="3"/>
  <c r="H304" i="3"/>
  <c r="I304" i="3"/>
  <c r="J304" i="3"/>
  <c r="N304" i="3"/>
  <c r="O304" i="3"/>
  <c r="R304" i="3"/>
  <c r="S304" i="3"/>
  <c r="H305" i="3"/>
  <c r="I305" i="3"/>
  <c r="J305" i="3"/>
  <c r="N305" i="3"/>
  <c r="O305" i="3"/>
  <c r="R305" i="3"/>
  <c r="S305" i="3"/>
  <c r="H300" i="3"/>
  <c r="I300" i="3"/>
  <c r="J300" i="3"/>
  <c r="N300" i="3"/>
  <c r="O300" i="3"/>
  <c r="R300" i="3"/>
  <c r="S300" i="3"/>
  <c r="H295" i="3"/>
  <c r="I295" i="3"/>
  <c r="J295" i="3"/>
  <c r="N295" i="3"/>
  <c r="O295" i="3"/>
  <c r="R295" i="3"/>
  <c r="S295" i="3"/>
  <c r="H289" i="3"/>
  <c r="I289" i="3"/>
  <c r="J289" i="3"/>
  <c r="N289" i="3"/>
  <c r="O289" i="3"/>
  <c r="R289" i="3"/>
  <c r="S289" i="3"/>
  <c r="H287" i="3"/>
  <c r="I287" i="3"/>
  <c r="J287" i="3"/>
  <c r="N287" i="3"/>
  <c r="O287" i="3"/>
  <c r="R287" i="3"/>
  <c r="S287" i="3"/>
  <c r="H279" i="3"/>
  <c r="I279" i="3"/>
  <c r="J279" i="3"/>
  <c r="N279" i="3"/>
  <c r="O279" i="3"/>
  <c r="R279" i="3"/>
  <c r="S279" i="3"/>
  <c r="H275" i="3"/>
  <c r="I275" i="3"/>
  <c r="J275" i="3"/>
  <c r="N275" i="3"/>
  <c r="O275" i="3"/>
  <c r="R275" i="3"/>
  <c r="S275" i="3"/>
  <c r="H271" i="3"/>
  <c r="I271" i="3"/>
  <c r="J271" i="3"/>
  <c r="N271" i="3"/>
  <c r="O271" i="3"/>
  <c r="R271" i="3"/>
  <c r="S271" i="3"/>
  <c r="H262" i="3"/>
  <c r="I262" i="3"/>
  <c r="J262" i="3"/>
  <c r="N262" i="3"/>
  <c r="O262" i="3"/>
  <c r="R262" i="3"/>
  <c r="S262" i="3"/>
  <c r="H232" i="3"/>
  <c r="I232" i="3"/>
  <c r="J232" i="3"/>
  <c r="N232" i="3"/>
  <c r="O232" i="3"/>
  <c r="R232" i="3"/>
  <c r="S232" i="3"/>
  <c r="H233" i="3"/>
  <c r="I233" i="3"/>
  <c r="J233" i="3"/>
  <c r="N233" i="3"/>
  <c r="O233" i="3"/>
  <c r="R233" i="3"/>
  <c r="S233" i="3"/>
  <c r="H230" i="3"/>
  <c r="I230" i="3"/>
  <c r="J230" i="3"/>
  <c r="N230" i="3"/>
  <c r="O230" i="3"/>
  <c r="R230" i="3"/>
  <c r="S230" i="3"/>
  <c r="H204" i="3"/>
  <c r="I204" i="3"/>
  <c r="J204" i="3"/>
  <c r="N204" i="3"/>
  <c r="O204" i="3"/>
  <c r="R204" i="3"/>
  <c r="S204" i="3"/>
  <c r="H197" i="3"/>
  <c r="I197" i="3"/>
  <c r="J197" i="3"/>
  <c r="N197" i="3"/>
  <c r="O197" i="3"/>
  <c r="R197" i="3"/>
  <c r="S197" i="3"/>
  <c r="H189" i="3"/>
  <c r="I189" i="3"/>
  <c r="J189" i="3"/>
  <c r="N189" i="3"/>
  <c r="O189" i="3"/>
  <c r="R189" i="3"/>
  <c r="S189" i="3"/>
  <c r="H190" i="3"/>
  <c r="I190" i="3"/>
  <c r="J190" i="3"/>
  <c r="N190" i="3"/>
  <c r="O190" i="3"/>
  <c r="R190" i="3"/>
  <c r="S190" i="3"/>
  <c r="H186" i="3"/>
  <c r="I186" i="3"/>
  <c r="J186" i="3"/>
  <c r="N186" i="3"/>
  <c r="O186" i="3"/>
  <c r="R186" i="3"/>
  <c r="S186" i="3"/>
  <c r="H175" i="3"/>
  <c r="I175" i="3"/>
  <c r="J175" i="3"/>
  <c r="N175" i="3"/>
  <c r="O175" i="3"/>
  <c r="R175" i="3"/>
  <c r="S175" i="3"/>
  <c r="H156" i="3"/>
  <c r="I156" i="3"/>
  <c r="J156" i="3"/>
  <c r="N156" i="3"/>
  <c r="O156" i="3"/>
  <c r="R156" i="3"/>
  <c r="S156" i="3"/>
  <c r="H157" i="3"/>
  <c r="I157" i="3"/>
  <c r="J157" i="3"/>
  <c r="N157" i="3"/>
  <c r="O157" i="3"/>
  <c r="R157" i="3"/>
  <c r="S157" i="3"/>
  <c r="H147" i="3"/>
  <c r="I147" i="3"/>
  <c r="J147" i="3"/>
  <c r="N147" i="3"/>
  <c r="O147" i="3"/>
  <c r="R147" i="3"/>
  <c r="S147" i="3"/>
  <c r="H140" i="3"/>
  <c r="I140" i="3"/>
  <c r="J140" i="3"/>
  <c r="N140" i="3"/>
  <c r="O140" i="3"/>
  <c r="R140" i="3"/>
  <c r="S140" i="3"/>
  <c r="H138" i="3"/>
  <c r="I138" i="3"/>
  <c r="J138" i="3"/>
  <c r="N138" i="3"/>
  <c r="O138" i="3"/>
  <c r="R138" i="3"/>
  <c r="S138" i="3"/>
  <c r="H139" i="3"/>
  <c r="I139" i="3"/>
  <c r="J139" i="3"/>
  <c r="N139" i="3"/>
  <c r="O139" i="3"/>
  <c r="R139" i="3"/>
  <c r="S139" i="3"/>
  <c r="H131" i="3"/>
  <c r="I131" i="3"/>
  <c r="J131" i="3"/>
  <c r="N131" i="3"/>
  <c r="O131" i="3"/>
  <c r="R131" i="3"/>
  <c r="S131" i="3"/>
  <c r="H122" i="3"/>
  <c r="I122" i="3"/>
  <c r="J122" i="3"/>
  <c r="N122" i="3"/>
  <c r="O122" i="3"/>
  <c r="R122" i="3"/>
  <c r="S122" i="3"/>
  <c r="H123" i="3"/>
  <c r="I123" i="3"/>
  <c r="J123" i="3"/>
  <c r="N123" i="3"/>
  <c r="O123" i="3"/>
  <c r="R123" i="3"/>
  <c r="S123" i="3"/>
  <c r="H116" i="3"/>
  <c r="I116" i="3"/>
  <c r="J116" i="3"/>
  <c r="N116" i="3"/>
  <c r="O116" i="3"/>
  <c r="R116" i="3"/>
  <c r="S116" i="3"/>
  <c r="H82" i="3"/>
  <c r="I82" i="3"/>
  <c r="J82" i="3"/>
  <c r="N82" i="3"/>
  <c r="O82" i="3"/>
  <c r="R82" i="3"/>
  <c r="S82" i="3"/>
  <c r="H83" i="3"/>
  <c r="I83" i="3"/>
  <c r="J83" i="3"/>
  <c r="N83" i="3"/>
  <c r="O83" i="3"/>
  <c r="R83" i="3"/>
  <c r="S83" i="3"/>
  <c r="H75" i="3"/>
  <c r="I75" i="3"/>
  <c r="J75" i="3"/>
  <c r="N75" i="3"/>
  <c r="O75" i="3"/>
  <c r="R75" i="3"/>
  <c r="S75" i="3"/>
  <c r="H66" i="3"/>
  <c r="I66" i="3"/>
  <c r="J66" i="3"/>
  <c r="N66" i="3"/>
  <c r="O66" i="3"/>
  <c r="R66" i="3"/>
  <c r="S66" i="3"/>
  <c r="H59" i="3"/>
  <c r="I59" i="3"/>
  <c r="J59" i="3"/>
  <c r="N59" i="3"/>
  <c r="O59" i="3"/>
  <c r="R59" i="3"/>
  <c r="S59" i="3"/>
  <c r="H53" i="3"/>
  <c r="I53" i="3"/>
  <c r="J53" i="3"/>
  <c r="N53" i="3"/>
  <c r="O53" i="3"/>
  <c r="R53" i="3"/>
  <c r="S53" i="3"/>
  <c r="H54" i="3"/>
  <c r="I54" i="3"/>
  <c r="J54" i="3"/>
  <c r="N54" i="3"/>
  <c r="O54" i="3"/>
  <c r="R54" i="3"/>
  <c r="S54" i="3"/>
  <c r="H45" i="3"/>
  <c r="I45" i="3"/>
  <c r="J45" i="3"/>
  <c r="N45" i="3"/>
  <c r="O45" i="3"/>
  <c r="R45" i="3"/>
  <c r="S45" i="3"/>
  <c r="H43" i="3"/>
  <c r="I43" i="3"/>
  <c r="J43" i="3"/>
  <c r="N43" i="3"/>
  <c r="O43" i="3"/>
  <c r="R43" i="3"/>
  <c r="S43" i="3"/>
  <c r="H38" i="3"/>
  <c r="I38" i="3"/>
  <c r="J38" i="3"/>
  <c r="N38" i="3"/>
  <c r="O38" i="3"/>
  <c r="R38" i="3"/>
  <c r="S38" i="3"/>
  <c r="H37" i="3"/>
  <c r="I37" i="3"/>
  <c r="J37" i="3"/>
  <c r="N37" i="3"/>
  <c r="O37" i="3"/>
  <c r="R37" i="3"/>
  <c r="S37" i="3"/>
  <c r="H35" i="3"/>
  <c r="I35" i="3"/>
  <c r="J35" i="3"/>
  <c r="N35" i="3"/>
  <c r="O35" i="3"/>
  <c r="R35" i="3"/>
  <c r="S35" i="3"/>
  <c r="H36" i="3"/>
  <c r="I36" i="3"/>
  <c r="J36" i="3"/>
  <c r="N36" i="3"/>
  <c r="O36" i="3"/>
  <c r="R36" i="3"/>
  <c r="S36" i="3"/>
  <c r="H34" i="3"/>
  <c r="I34" i="3"/>
  <c r="J34" i="3"/>
  <c r="N34" i="3"/>
  <c r="O34" i="3"/>
  <c r="R34" i="3"/>
  <c r="S34" i="3"/>
  <c r="H15" i="3"/>
  <c r="I15" i="3"/>
  <c r="J15" i="3"/>
  <c r="N15" i="3"/>
  <c r="O15" i="3"/>
  <c r="R15" i="3"/>
  <c r="S15" i="3"/>
  <c r="H12" i="3"/>
  <c r="I12" i="3"/>
  <c r="J12" i="3"/>
  <c r="N12" i="3"/>
  <c r="O12" i="3"/>
  <c r="R12" i="3"/>
  <c r="S12" i="3"/>
  <c r="H13" i="3"/>
  <c r="I13" i="3"/>
  <c r="J13" i="3"/>
  <c r="N13" i="3"/>
  <c r="O13" i="3"/>
  <c r="R13" i="3"/>
  <c r="S13" i="3"/>
  <c r="H11" i="3"/>
  <c r="I11" i="3"/>
  <c r="J11" i="3"/>
  <c r="N11" i="3"/>
  <c r="O11" i="3"/>
  <c r="R11" i="3"/>
  <c r="S11" i="3"/>
  <c r="H10" i="3"/>
  <c r="I10" i="3"/>
  <c r="J10" i="3"/>
  <c r="N10" i="3"/>
  <c r="O10" i="3"/>
  <c r="R10" i="3"/>
  <c r="S10" i="3"/>
  <c r="H9" i="3"/>
  <c r="I9" i="3"/>
  <c r="J9" i="3"/>
  <c r="N9" i="3"/>
  <c r="O9" i="3"/>
  <c r="R9" i="3"/>
  <c r="S9" i="3"/>
  <c r="H364" i="3"/>
  <c r="I364" i="3"/>
  <c r="J364" i="3"/>
  <c r="N364" i="3"/>
  <c r="O364" i="3"/>
  <c r="R364" i="3"/>
  <c r="S364" i="3"/>
  <c r="H363" i="3"/>
  <c r="I363" i="3"/>
  <c r="J363" i="3"/>
  <c r="N363" i="3"/>
  <c r="O363" i="3"/>
  <c r="R363" i="3"/>
  <c r="S363" i="3"/>
  <c r="H361" i="3"/>
  <c r="I361" i="3"/>
  <c r="J361" i="3"/>
  <c r="N361" i="3"/>
  <c r="O361" i="3"/>
  <c r="R361" i="3"/>
  <c r="S361" i="3"/>
  <c r="H360" i="3"/>
  <c r="I360" i="3"/>
  <c r="J360" i="3"/>
  <c r="N360" i="3"/>
  <c r="O360" i="3"/>
  <c r="R360" i="3"/>
  <c r="S360" i="3"/>
  <c r="H358" i="3"/>
  <c r="I358" i="3"/>
  <c r="J358" i="3"/>
  <c r="N358" i="3"/>
  <c r="O358" i="3"/>
  <c r="R358" i="3"/>
  <c r="S358" i="3"/>
  <c r="H357" i="3"/>
  <c r="I357" i="3"/>
  <c r="J357" i="3"/>
  <c r="N357" i="3"/>
  <c r="O357" i="3"/>
  <c r="R357" i="3"/>
  <c r="S357" i="3"/>
  <c r="H353" i="3"/>
  <c r="I353" i="3"/>
  <c r="J353" i="3"/>
  <c r="N353" i="3"/>
  <c r="O353" i="3"/>
  <c r="R353" i="3"/>
  <c r="S353" i="3"/>
  <c r="H352" i="3"/>
  <c r="I352" i="3"/>
  <c r="J352" i="3"/>
  <c r="N352" i="3"/>
  <c r="O352" i="3"/>
  <c r="R352" i="3"/>
  <c r="S352" i="3"/>
  <c r="H338" i="3"/>
  <c r="I338" i="3"/>
  <c r="J338" i="3"/>
  <c r="N338" i="3"/>
  <c r="O338" i="3"/>
  <c r="R338" i="3"/>
  <c r="S338" i="3"/>
  <c r="H336" i="3"/>
  <c r="I336" i="3"/>
  <c r="J336" i="3"/>
  <c r="N336" i="3"/>
  <c r="O336" i="3"/>
  <c r="R336" i="3"/>
  <c r="S336" i="3"/>
  <c r="H324" i="3"/>
  <c r="I324" i="3"/>
  <c r="J324" i="3"/>
  <c r="N324" i="3"/>
  <c r="O324" i="3"/>
  <c r="R324" i="3"/>
  <c r="S324" i="3"/>
  <c r="H316" i="3"/>
  <c r="I316" i="3"/>
  <c r="J316" i="3"/>
  <c r="N316" i="3"/>
  <c r="O316" i="3"/>
  <c r="R316" i="3"/>
  <c r="S316" i="3"/>
  <c r="H301" i="3"/>
  <c r="I301" i="3"/>
  <c r="J301" i="3"/>
  <c r="N301" i="3"/>
  <c r="O301" i="3"/>
  <c r="R301" i="3"/>
  <c r="S301" i="3"/>
  <c r="H296" i="3"/>
  <c r="I296" i="3"/>
  <c r="J296" i="3"/>
  <c r="N296" i="3"/>
  <c r="O296" i="3"/>
  <c r="R296" i="3"/>
  <c r="S296" i="3"/>
  <c r="H288" i="3"/>
  <c r="I288" i="3"/>
  <c r="J288" i="3"/>
  <c r="N288" i="3"/>
  <c r="O288" i="3"/>
  <c r="R288" i="3"/>
  <c r="S288" i="3"/>
  <c r="H286" i="3"/>
  <c r="I286" i="3"/>
  <c r="J286" i="3"/>
  <c r="N286" i="3"/>
  <c r="O286" i="3"/>
  <c r="R286" i="3"/>
  <c r="S286" i="3"/>
  <c r="H264" i="3"/>
  <c r="I264" i="3"/>
  <c r="J264" i="3"/>
  <c r="N264" i="3"/>
  <c r="O264" i="3"/>
  <c r="R264" i="3"/>
  <c r="S264" i="3"/>
  <c r="H354" i="3"/>
  <c r="I354" i="3"/>
  <c r="J354" i="3"/>
  <c r="N354" i="3"/>
  <c r="O354" i="3"/>
  <c r="R354" i="3"/>
  <c r="S354" i="3"/>
  <c r="H351" i="3"/>
  <c r="I351" i="3"/>
  <c r="J351" i="3"/>
  <c r="N351" i="3"/>
  <c r="O351" i="3"/>
  <c r="R351" i="3"/>
  <c r="S351" i="3"/>
  <c r="H345" i="3"/>
  <c r="I345" i="3"/>
  <c r="J345" i="3"/>
  <c r="N345" i="3"/>
  <c r="O345" i="3"/>
  <c r="R345" i="3"/>
  <c r="S345" i="3"/>
  <c r="H339" i="3"/>
  <c r="I339" i="3"/>
  <c r="J339" i="3"/>
  <c r="N339" i="3"/>
  <c r="O339" i="3"/>
  <c r="R339" i="3"/>
  <c r="S339" i="3"/>
  <c r="H330" i="3"/>
  <c r="I330" i="3"/>
  <c r="J330" i="3"/>
  <c r="M330" i="3"/>
  <c r="N330" i="3" s="1"/>
  <c r="R330" i="3"/>
  <c r="S330" i="3"/>
  <c r="H327" i="3"/>
  <c r="I327" i="3"/>
  <c r="J327" i="3"/>
  <c r="N327" i="3"/>
  <c r="O327" i="3"/>
  <c r="R327" i="3"/>
  <c r="S327" i="3"/>
  <c r="H322" i="3"/>
  <c r="I322" i="3"/>
  <c r="J322" i="3"/>
  <c r="N322" i="3"/>
  <c r="O322" i="3"/>
  <c r="R322" i="3"/>
  <c r="S322" i="3"/>
  <c r="H314" i="3"/>
  <c r="I314" i="3"/>
  <c r="J314" i="3"/>
  <c r="N314" i="3"/>
  <c r="O314" i="3"/>
  <c r="R314" i="3"/>
  <c r="S314" i="3"/>
  <c r="H308" i="3"/>
  <c r="I308" i="3"/>
  <c r="J308" i="3"/>
  <c r="M308" i="3"/>
  <c r="N308" i="3" s="1"/>
  <c r="R308" i="3"/>
  <c r="S308" i="3"/>
  <c r="H307" i="3"/>
  <c r="I307" i="3"/>
  <c r="J307" i="3"/>
  <c r="M307" i="3"/>
  <c r="N307" i="3" s="1"/>
  <c r="R307" i="3"/>
  <c r="S307" i="3"/>
  <c r="H294" i="3"/>
  <c r="I294" i="3"/>
  <c r="J294" i="3"/>
  <c r="N294" i="3"/>
  <c r="O294" i="3"/>
  <c r="R294" i="3"/>
  <c r="S294" i="3"/>
  <c r="H284" i="3"/>
  <c r="I284" i="3"/>
  <c r="J284" i="3"/>
  <c r="N284" i="3"/>
  <c r="O284" i="3"/>
  <c r="R284" i="3"/>
  <c r="S284" i="3"/>
  <c r="H278" i="3"/>
  <c r="I278" i="3"/>
  <c r="J278" i="3"/>
  <c r="N278" i="3"/>
  <c r="O278" i="3"/>
  <c r="R278" i="3"/>
  <c r="S278" i="3"/>
  <c r="H277" i="3"/>
  <c r="I277" i="3"/>
  <c r="J277" i="3"/>
  <c r="N277" i="3"/>
  <c r="O277" i="3"/>
  <c r="R277" i="3"/>
  <c r="S277" i="3"/>
  <c r="H269" i="3"/>
  <c r="I269" i="3"/>
  <c r="J269" i="3"/>
  <c r="N269" i="3"/>
  <c r="O269" i="3"/>
  <c r="R269" i="3"/>
  <c r="S269" i="3"/>
  <c r="H267" i="3"/>
  <c r="I267" i="3"/>
  <c r="J267" i="3"/>
  <c r="N267" i="3"/>
  <c r="O267" i="3"/>
  <c r="R267" i="3"/>
  <c r="S267" i="3"/>
  <c r="H263" i="3"/>
  <c r="I263" i="3"/>
  <c r="J263" i="3"/>
  <c r="N263" i="3"/>
  <c r="O263" i="3"/>
  <c r="R263" i="3"/>
  <c r="S263" i="3"/>
  <c r="H254" i="3"/>
  <c r="I254" i="3"/>
  <c r="J254" i="3"/>
  <c r="M254" i="3"/>
  <c r="O254" i="3" s="1"/>
  <c r="R254" i="3"/>
  <c r="S254" i="3"/>
  <c r="H252" i="3"/>
  <c r="I252" i="3"/>
  <c r="J252" i="3"/>
  <c r="N252" i="3"/>
  <c r="O252" i="3"/>
  <c r="R252" i="3"/>
  <c r="S252" i="3"/>
  <c r="H244" i="3"/>
  <c r="I244" i="3"/>
  <c r="J244" i="3"/>
  <c r="N244" i="3"/>
  <c r="O244" i="3"/>
  <c r="R244" i="3"/>
  <c r="S244" i="3"/>
  <c r="H243" i="3"/>
  <c r="I243" i="3"/>
  <c r="J243" i="3"/>
  <c r="N243" i="3"/>
  <c r="O243" i="3"/>
  <c r="R243" i="3"/>
  <c r="S243" i="3"/>
  <c r="H227" i="3"/>
  <c r="I227" i="3"/>
  <c r="J227" i="3"/>
  <c r="M227" i="3"/>
  <c r="N227" i="3" s="1"/>
  <c r="R227" i="3"/>
  <c r="S227" i="3"/>
  <c r="H225" i="3"/>
  <c r="I225" i="3"/>
  <c r="J225" i="3"/>
  <c r="N225" i="3"/>
  <c r="O225" i="3"/>
  <c r="R225" i="3"/>
  <c r="S225" i="3"/>
  <c r="H194" i="3"/>
  <c r="I194" i="3"/>
  <c r="J194" i="3"/>
  <c r="N194" i="3"/>
  <c r="O194" i="3"/>
  <c r="R194" i="3"/>
  <c r="S194" i="3"/>
  <c r="H163" i="3"/>
  <c r="I163" i="3"/>
  <c r="J163" i="3"/>
  <c r="M163" i="3"/>
  <c r="O163" i="3" s="1"/>
  <c r="R163" i="3"/>
  <c r="S163" i="3"/>
  <c r="H145" i="3"/>
  <c r="I145" i="3"/>
  <c r="J145" i="3"/>
  <c r="M145" i="3"/>
  <c r="N145" i="3" s="1"/>
  <c r="R145" i="3"/>
  <c r="S145" i="3"/>
  <c r="H133" i="3"/>
  <c r="I133" i="3"/>
  <c r="J133" i="3"/>
  <c r="N133" i="3"/>
  <c r="O133" i="3"/>
  <c r="R133" i="3"/>
  <c r="S133" i="3"/>
  <c r="H125" i="3"/>
  <c r="I125" i="3"/>
  <c r="J125" i="3"/>
  <c r="N125" i="3"/>
  <c r="O125" i="3"/>
  <c r="R125" i="3"/>
  <c r="S125" i="3"/>
  <c r="H118" i="3"/>
  <c r="I118" i="3"/>
  <c r="J118" i="3"/>
  <c r="M118" i="3"/>
  <c r="O118" i="3" s="1"/>
  <c r="R118" i="3"/>
  <c r="S118" i="3"/>
  <c r="H112" i="3"/>
  <c r="I112" i="3"/>
  <c r="J112" i="3"/>
  <c r="N112" i="3"/>
  <c r="O112" i="3"/>
  <c r="R112" i="3"/>
  <c r="S112" i="3"/>
  <c r="H110" i="3"/>
  <c r="I110" i="3"/>
  <c r="J110" i="3"/>
  <c r="M110" i="3"/>
  <c r="O110" i="3" s="1"/>
  <c r="R110" i="3"/>
  <c r="S110" i="3"/>
  <c r="H91" i="3"/>
  <c r="I91" i="3"/>
  <c r="J91" i="3"/>
  <c r="M91" i="3"/>
  <c r="O91" i="3" s="1"/>
  <c r="R91" i="3"/>
  <c r="S91" i="3"/>
  <c r="W4" i="3" l="1"/>
  <c r="P200" i="3"/>
  <c r="Q200" i="3" s="1"/>
  <c r="P238" i="3"/>
  <c r="Q238" i="3" s="1"/>
  <c r="P92" i="3"/>
  <c r="Q92" i="3" s="1"/>
  <c r="P30" i="3"/>
  <c r="Q30" i="3" s="1"/>
  <c r="O39" i="3"/>
  <c r="T77" i="3"/>
  <c r="U77" i="3" s="1"/>
  <c r="N79" i="3"/>
  <c r="P79" i="3" s="1"/>
  <c r="Q79" i="3" s="1"/>
  <c r="P184" i="3"/>
  <c r="Q184" i="3" s="1"/>
  <c r="T89" i="3"/>
  <c r="U89" i="3" s="1"/>
  <c r="T32" i="3"/>
  <c r="U32" i="3" s="1"/>
  <c r="T207" i="3"/>
  <c r="U207" i="3" s="1"/>
  <c r="O235" i="3"/>
  <c r="P64" i="3"/>
  <c r="Q64" i="3" s="1"/>
  <c r="N80" i="3"/>
  <c r="P98" i="3"/>
  <c r="Q98" i="3" s="1"/>
  <c r="W98" i="3" s="1"/>
  <c r="P158" i="3"/>
  <c r="Q158" i="3" s="1"/>
  <c r="T171" i="3"/>
  <c r="U171" i="3" s="1"/>
  <c r="T200" i="3"/>
  <c r="U200" i="3" s="1"/>
  <c r="T348" i="3"/>
  <c r="U348" i="3" s="1"/>
  <c r="P170" i="3"/>
  <c r="Q170" i="3" s="1"/>
  <c r="P199" i="3"/>
  <c r="Q199" i="3" s="1"/>
  <c r="O25" i="3"/>
  <c r="T242" i="3"/>
  <c r="U242" i="3" s="1"/>
  <c r="P209" i="3"/>
  <c r="Q209" i="3" s="1"/>
  <c r="T229" i="3"/>
  <c r="U229" i="3" s="1"/>
  <c r="P270" i="3"/>
  <c r="Q270" i="3" s="1"/>
  <c r="T298" i="3"/>
  <c r="U298" i="3" s="1"/>
  <c r="N223" i="3"/>
  <c r="T290" i="3"/>
  <c r="U290" i="3" s="1"/>
  <c r="T292" i="3"/>
  <c r="U292" i="3" s="1"/>
  <c r="T183" i="3"/>
  <c r="U183" i="3" s="1"/>
  <c r="P187" i="3"/>
  <c r="Q187" i="3" s="1"/>
  <c r="P185" i="3"/>
  <c r="Q185" i="3" s="1"/>
  <c r="N129" i="3"/>
  <c r="P129" i="3" s="1"/>
  <c r="Q129" i="3" s="1"/>
  <c r="T216" i="3"/>
  <c r="U216" i="3" s="1"/>
  <c r="P236" i="3"/>
  <c r="Q236" i="3" s="1"/>
  <c r="T33" i="3"/>
  <c r="U33" i="3" s="1"/>
  <c r="T366" i="3"/>
  <c r="U366" i="3" s="1"/>
  <c r="P368" i="3"/>
  <c r="Q368" i="3" s="1"/>
  <c r="T20" i="3"/>
  <c r="U20" i="3" s="1"/>
  <c r="T70" i="3"/>
  <c r="U70" i="3" s="1"/>
  <c r="T127" i="3"/>
  <c r="U127" i="3" s="1"/>
  <c r="T182" i="3"/>
  <c r="U182" i="3" s="1"/>
  <c r="P237" i="3"/>
  <c r="Q237" i="3" s="1"/>
  <c r="T46" i="3"/>
  <c r="U46" i="3" s="1"/>
  <c r="T111" i="3"/>
  <c r="U111" i="3" s="1"/>
  <c r="T172" i="3"/>
  <c r="U172" i="3" s="1"/>
  <c r="N195" i="3"/>
  <c r="P195" i="3" s="1"/>
  <c r="Q195" i="3" s="1"/>
  <c r="T202" i="3"/>
  <c r="U202" i="3" s="1"/>
  <c r="T255" i="3"/>
  <c r="U255" i="3" s="1"/>
  <c r="N337" i="3"/>
  <c r="O155" i="3"/>
  <c r="O51" i="3"/>
  <c r="T272" i="3"/>
  <c r="U272" i="3" s="1"/>
  <c r="P349" i="3"/>
  <c r="Q349" i="3" s="1"/>
  <c r="T365" i="3"/>
  <c r="U365" i="3" s="1"/>
  <c r="P126" i="3"/>
  <c r="Q126" i="3" s="1"/>
  <c r="T143" i="3"/>
  <c r="U143" i="3" s="1"/>
  <c r="T210" i="3"/>
  <c r="U210" i="3" s="1"/>
  <c r="T19" i="3"/>
  <c r="U19" i="3" s="1"/>
  <c r="T58" i="3"/>
  <c r="U58" i="3" s="1"/>
  <c r="P74" i="3"/>
  <c r="Q74" i="3" s="1"/>
  <c r="T188" i="3"/>
  <c r="U188" i="3" s="1"/>
  <c r="T245" i="3"/>
  <c r="U245" i="3" s="1"/>
  <c r="T297" i="3"/>
  <c r="U297" i="3" s="1"/>
  <c r="T249" i="3"/>
  <c r="U249" i="3" s="1"/>
  <c r="T359" i="3"/>
  <c r="U359" i="3" s="1"/>
  <c r="P58" i="3"/>
  <c r="Q58" i="3" s="1"/>
  <c r="T39" i="3"/>
  <c r="U39" i="3" s="1"/>
  <c r="T198" i="3"/>
  <c r="U198" i="3" s="1"/>
  <c r="N208" i="3"/>
  <c r="P208" i="3" s="1"/>
  <c r="Q208" i="3" s="1"/>
  <c r="N320" i="3"/>
  <c r="P320" i="3" s="1"/>
  <c r="Q320" i="3" s="1"/>
  <c r="O315" i="3"/>
  <c r="O356" i="3"/>
  <c r="P356" i="3" s="1"/>
  <c r="Q356" i="3" s="1"/>
  <c r="P24" i="3"/>
  <c r="Q24" i="3" s="1"/>
  <c r="P26" i="3"/>
  <c r="Q26" i="3" s="1"/>
  <c r="P81" i="3"/>
  <c r="Q81" i="3" s="1"/>
  <c r="P85" i="3"/>
  <c r="Q85" i="3" s="1"/>
  <c r="O164" i="3"/>
  <c r="P164" i="3" s="1"/>
  <c r="Q164" i="3" s="1"/>
  <c r="W164" i="3" s="1"/>
  <c r="T178" i="3"/>
  <c r="U178" i="3" s="1"/>
  <c r="T293" i="3"/>
  <c r="U293" i="3" s="1"/>
  <c r="T55" i="3"/>
  <c r="U55" i="3" s="1"/>
  <c r="P57" i="3"/>
  <c r="Q57" i="3" s="1"/>
  <c r="P73" i="3"/>
  <c r="Q73" i="3" s="1"/>
  <c r="P76" i="3"/>
  <c r="Q76" i="3" s="1"/>
  <c r="T87" i="3"/>
  <c r="U87" i="3" s="1"/>
  <c r="N117" i="3"/>
  <c r="T148" i="3"/>
  <c r="U148" i="3" s="1"/>
  <c r="T159" i="3"/>
  <c r="U159" i="3" s="1"/>
  <c r="N167" i="3"/>
  <c r="P167" i="3" s="1"/>
  <c r="Q167" i="3" s="1"/>
  <c r="P168" i="3"/>
  <c r="Q168" i="3" s="1"/>
  <c r="T177" i="3"/>
  <c r="U177" i="3" s="1"/>
  <c r="N213" i="3"/>
  <c r="P213" i="3" s="1"/>
  <c r="Q213" i="3" s="1"/>
  <c r="P291" i="3"/>
  <c r="Q291" i="3" s="1"/>
  <c r="T309" i="3"/>
  <c r="U309" i="3" s="1"/>
  <c r="N341" i="3"/>
  <c r="P341" i="3" s="1"/>
  <c r="Q341" i="3" s="1"/>
  <c r="T350" i="3"/>
  <c r="U350" i="3" s="1"/>
  <c r="T103" i="3"/>
  <c r="U103" i="3" s="1"/>
  <c r="T203" i="3"/>
  <c r="U203" i="3" s="1"/>
  <c r="P293" i="3"/>
  <c r="Q293" i="3" s="1"/>
  <c r="T84" i="3"/>
  <c r="U84" i="3" s="1"/>
  <c r="T92" i="3"/>
  <c r="U92" i="3" s="1"/>
  <c r="T99" i="3"/>
  <c r="U99" i="3" s="1"/>
  <c r="W99" i="3" s="1"/>
  <c r="T126" i="3"/>
  <c r="U126" i="3" s="1"/>
  <c r="P146" i="3"/>
  <c r="Q146" i="3" s="1"/>
  <c r="T173" i="3"/>
  <c r="U173" i="3" s="1"/>
  <c r="N176" i="3"/>
  <c r="P176" i="3" s="1"/>
  <c r="Q176" i="3" s="1"/>
  <c r="P177" i="3"/>
  <c r="Q177" i="3" s="1"/>
  <c r="T191" i="3"/>
  <c r="U191" i="3" s="1"/>
  <c r="T201" i="3"/>
  <c r="U201" i="3" s="1"/>
  <c r="T217" i="3"/>
  <c r="U217" i="3" s="1"/>
  <c r="T270" i="3"/>
  <c r="U270" i="3" s="1"/>
  <c r="W270" i="3" s="1"/>
  <c r="T321" i="3"/>
  <c r="U321" i="3" s="1"/>
  <c r="P326" i="3"/>
  <c r="Q326" i="3" s="1"/>
  <c r="T18" i="3"/>
  <c r="U18" i="3" s="1"/>
  <c r="P207" i="3"/>
  <c r="Q207" i="3" s="1"/>
  <c r="P52" i="3"/>
  <c r="Q52" i="3" s="1"/>
  <c r="N84" i="3"/>
  <c r="P84" i="3" s="1"/>
  <c r="Q84" i="3" s="1"/>
  <c r="T124" i="3"/>
  <c r="U124" i="3" s="1"/>
  <c r="T199" i="3"/>
  <c r="U199" i="3" s="1"/>
  <c r="W199" i="3" s="1"/>
  <c r="N201" i="3"/>
  <c r="P201" i="3" s="1"/>
  <c r="Q201" i="3" s="1"/>
  <c r="T238" i="3"/>
  <c r="U238" i="3" s="1"/>
  <c r="W238" i="3" s="1"/>
  <c r="T346" i="3"/>
  <c r="U346" i="3" s="1"/>
  <c r="T224" i="3"/>
  <c r="U224" i="3" s="1"/>
  <c r="N109" i="3"/>
  <c r="P109" i="3" s="1"/>
  <c r="Q109" i="3" s="1"/>
  <c r="O183" i="3"/>
  <c r="P249" i="3"/>
  <c r="Q249" i="3" s="1"/>
  <c r="T60" i="3"/>
  <c r="U60" i="3" s="1"/>
  <c r="P61" i="3"/>
  <c r="Q61" i="3" s="1"/>
  <c r="O231" i="3"/>
  <c r="P231" i="3" s="1"/>
  <c r="Q231" i="3" s="1"/>
  <c r="T16" i="3"/>
  <c r="U16" i="3" s="1"/>
  <c r="T128" i="3"/>
  <c r="U128" i="3" s="1"/>
  <c r="P245" i="3"/>
  <c r="Q245" i="3" s="1"/>
  <c r="P253" i="3"/>
  <c r="Q253" i="3" s="1"/>
  <c r="T40" i="3"/>
  <c r="U40" i="3" s="1"/>
  <c r="T57" i="3"/>
  <c r="U57" i="3" s="1"/>
  <c r="W57" i="3" s="1"/>
  <c r="T67" i="3"/>
  <c r="U67" i="3" s="1"/>
  <c r="N68" i="3"/>
  <c r="T76" i="3"/>
  <c r="U76" i="3" s="1"/>
  <c r="O105" i="3"/>
  <c r="P107" i="3"/>
  <c r="Q107" i="3" s="1"/>
  <c r="T150" i="3"/>
  <c r="U150" i="3" s="1"/>
  <c r="T160" i="3"/>
  <c r="U160" i="3" s="1"/>
  <c r="P171" i="3"/>
  <c r="Q171" i="3" s="1"/>
  <c r="P182" i="3"/>
  <c r="Q182" i="3" s="1"/>
  <c r="W182" i="3" s="1"/>
  <c r="N196" i="3"/>
  <c r="P198" i="3"/>
  <c r="Q198" i="3" s="1"/>
  <c r="T291" i="3"/>
  <c r="U291" i="3" s="1"/>
  <c r="T344" i="3"/>
  <c r="U344" i="3" s="1"/>
  <c r="O72" i="3"/>
  <c r="P72" i="3" s="1"/>
  <c r="Q72" i="3" s="1"/>
  <c r="O220" i="3"/>
  <c r="P220" i="3" s="1"/>
  <c r="Q220" i="3" s="1"/>
  <c r="T330" i="3"/>
  <c r="U330" i="3" s="1"/>
  <c r="T288" i="3"/>
  <c r="U288" i="3" s="1"/>
  <c r="P301" i="3"/>
  <c r="Q301" i="3" s="1"/>
  <c r="T353" i="3"/>
  <c r="U353" i="3" s="1"/>
  <c r="P358" i="3"/>
  <c r="Q358" i="3" s="1"/>
  <c r="T13" i="3"/>
  <c r="U13" i="3" s="1"/>
  <c r="P15" i="3"/>
  <c r="Q15" i="3" s="1"/>
  <c r="T43" i="3"/>
  <c r="U43" i="3" s="1"/>
  <c r="P54" i="3"/>
  <c r="Q54" i="3" s="1"/>
  <c r="T82" i="3"/>
  <c r="U82" i="3" s="1"/>
  <c r="T147" i="3"/>
  <c r="U147" i="3" s="1"/>
  <c r="P156" i="3"/>
  <c r="Q156" i="3" s="1"/>
  <c r="T204" i="3"/>
  <c r="U204" i="3" s="1"/>
  <c r="P233" i="3"/>
  <c r="Q233" i="3" s="1"/>
  <c r="T287" i="3"/>
  <c r="U287" i="3" s="1"/>
  <c r="P295" i="3"/>
  <c r="Q295" i="3" s="1"/>
  <c r="T311" i="3"/>
  <c r="U311" i="3" s="1"/>
  <c r="W311" i="3" s="1"/>
  <c r="P318" i="3"/>
  <c r="Q318" i="3" s="1"/>
  <c r="T347" i="3"/>
  <c r="U347" i="3" s="1"/>
  <c r="P362" i="3"/>
  <c r="Q362" i="3" s="1"/>
  <c r="T23" i="3"/>
  <c r="U23" i="3" s="1"/>
  <c r="P41" i="3"/>
  <c r="Q41" i="3" s="1"/>
  <c r="T81" i="3"/>
  <c r="U81" i="3" s="1"/>
  <c r="W81" i="3" s="1"/>
  <c r="T273" i="3"/>
  <c r="U273" i="3" s="1"/>
  <c r="T48" i="3"/>
  <c r="U48" i="3" s="1"/>
  <c r="P62" i="3"/>
  <c r="Q62" i="3" s="1"/>
  <c r="T98" i="3"/>
  <c r="U98" i="3" s="1"/>
  <c r="T115" i="3"/>
  <c r="U115" i="3" s="1"/>
  <c r="P119" i="3"/>
  <c r="Q119" i="3" s="1"/>
  <c r="T158" i="3"/>
  <c r="U158" i="3" s="1"/>
  <c r="T161" i="3"/>
  <c r="U161" i="3" s="1"/>
  <c r="T195" i="3"/>
  <c r="U195" i="3" s="1"/>
  <c r="T212" i="3"/>
  <c r="U212" i="3" s="1"/>
  <c r="T231" i="3"/>
  <c r="U231" i="3" s="1"/>
  <c r="N241" i="3"/>
  <c r="P241" i="3" s="1"/>
  <c r="Q241" i="3" s="1"/>
  <c r="T259" i="3"/>
  <c r="U259" i="3" s="1"/>
  <c r="T283" i="3"/>
  <c r="U283" i="3" s="1"/>
  <c r="T326" i="3"/>
  <c r="U326" i="3" s="1"/>
  <c r="P331" i="3"/>
  <c r="Q331" i="3" s="1"/>
  <c r="T337" i="3"/>
  <c r="U337" i="3" s="1"/>
  <c r="N344" i="3"/>
  <c r="P344" i="3" s="1"/>
  <c r="Q344" i="3" s="1"/>
  <c r="W344" i="3" s="1"/>
  <c r="P13" i="3"/>
  <c r="Q13" i="3" s="1"/>
  <c r="T189" i="3"/>
  <c r="U189" i="3" s="1"/>
  <c r="T340" i="3"/>
  <c r="U340" i="3" s="1"/>
  <c r="T185" i="3"/>
  <c r="U185" i="3" s="1"/>
  <c r="T107" i="3"/>
  <c r="U107" i="3" s="1"/>
  <c r="T130" i="3"/>
  <c r="U130" i="3" s="1"/>
  <c r="P136" i="3"/>
  <c r="Q136" i="3" s="1"/>
  <c r="O154" i="3"/>
  <c r="P154" i="3" s="1"/>
  <c r="Q154" i="3" s="1"/>
  <c r="T167" i="3"/>
  <c r="U167" i="3" s="1"/>
  <c r="T168" i="3"/>
  <c r="U168" i="3" s="1"/>
  <c r="W168" i="3" s="1"/>
  <c r="T170" i="3"/>
  <c r="U170" i="3" s="1"/>
  <c r="W170" i="3" s="1"/>
  <c r="T211" i="3"/>
  <c r="U211" i="3" s="1"/>
  <c r="T218" i="3"/>
  <c r="U218" i="3" s="1"/>
  <c r="P283" i="3"/>
  <c r="Q283" i="3" s="1"/>
  <c r="P306" i="3"/>
  <c r="Q306" i="3" s="1"/>
  <c r="T320" i="3"/>
  <c r="U320" i="3" s="1"/>
  <c r="P346" i="3"/>
  <c r="Q346" i="3" s="1"/>
  <c r="W346" i="3" s="1"/>
  <c r="T322" i="3"/>
  <c r="U322" i="3" s="1"/>
  <c r="T10" i="3"/>
  <c r="U10" i="3" s="1"/>
  <c r="T37" i="3"/>
  <c r="U37" i="3" s="1"/>
  <c r="P43" i="3"/>
  <c r="Q43" i="3" s="1"/>
  <c r="T75" i="3"/>
  <c r="U75" i="3" s="1"/>
  <c r="P147" i="3"/>
  <c r="Q147" i="3" s="1"/>
  <c r="P204" i="3"/>
  <c r="Q204" i="3" s="1"/>
  <c r="W204" i="3" s="1"/>
  <c r="T275" i="3"/>
  <c r="U275" i="3" s="1"/>
  <c r="P287" i="3"/>
  <c r="Q287" i="3" s="1"/>
  <c r="T310" i="3"/>
  <c r="U310" i="3" s="1"/>
  <c r="P311" i="3"/>
  <c r="Q311" i="3" s="1"/>
  <c r="P347" i="3"/>
  <c r="Q347" i="3" s="1"/>
  <c r="P23" i="3"/>
  <c r="Q23" i="3" s="1"/>
  <c r="P32" i="3"/>
  <c r="Q32" i="3" s="1"/>
  <c r="W32" i="3" s="1"/>
  <c r="T17" i="3"/>
  <c r="U17" i="3" s="1"/>
  <c r="P19" i="3"/>
  <c r="Q19" i="3" s="1"/>
  <c r="W19" i="3" s="1"/>
  <c r="P21" i="3"/>
  <c r="Q21" i="3" s="1"/>
  <c r="T29" i="3"/>
  <c r="U29" i="3" s="1"/>
  <c r="T50" i="3"/>
  <c r="U50" i="3" s="1"/>
  <c r="T135" i="3"/>
  <c r="U135" i="3" s="1"/>
  <c r="P141" i="3"/>
  <c r="Q141" i="3" s="1"/>
  <c r="T166" i="3"/>
  <c r="U166" i="3" s="1"/>
  <c r="P169" i="3"/>
  <c r="Q169" i="3" s="1"/>
  <c r="T181" i="3"/>
  <c r="U181" i="3" s="1"/>
  <c r="T184" i="3"/>
  <c r="U184" i="3" s="1"/>
  <c r="P188" i="3"/>
  <c r="Q188" i="3" s="1"/>
  <c r="P273" i="3"/>
  <c r="Q273" i="3" s="1"/>
  <c r="T52" i="3"/>
  <c r="U52" i="3" s="1"/>
  <c r="W52" i="3" s="1"/>
  <c r="O56" i="3"/>
  <c r="P56" i="3" s="1"/>
  <c r="Q56" i="3" s="1"/>
  <c r="T64" i="3"/>
  <c r="U64" i="3" s="1"/>
  <c r="W64" i="3" s="1"/>
  <c r="T68" i="3"/>
  <c r="U68" i="3" s="1"/>
  <c r="P70" i="3"/>
  <c r="Q70" i="3" s="1"/>
  <c r="W70" i="3" s="1"/>
  <c r="T86" i="3"/>
  <c r="U86" i="3" s="1"/>
  <c r="T97" i="3"/>
  <c r="U97" i="3" s="1"/>
  <c r="T102" i="3"/>
  <c r="U102" i="3" s="1"/>
  <c r="T129" i="3"/>
  <c r="U129" i="3" s="1"/>
  <c r="T146" i="3"/>
  <c r="U146" i="3" s="1"/>
  <c r="P193" i="3"/>
  <c r="Q193" i="3" s="1"/>
  <c r="T206" i="3"/>
  <c r="U206" i="3" s="1"/>
  <c r="T226" i="3"/>
  <c r="U226" i="3" s="1"/>
  <c r="T247" i="3"/>
  <c r="U247" i="3" s="1"/>
  <c r="P257" i="3"/>
  <c r="Q257" i="3" s="1"/>
  <c r="T265" i="3"/>
  <c r="U265" i="3" s="1"/>
  <c r="T299" i="3"/>
  <c r="U299" i="3" s="1"/>
  <c r="T315" i="3"/>
  <c r="U315" i="3" s="1"/>
  <c r="P325" i="3"/>
  <c r="Q325" i="3" s="1"/>
  <c r="T333" i="3"/>
  <c r="U333" i="3" s="1"/>
  <c r="T14" i="3"/>
  <c r="U14" i="3" s="1"/>
  <c r="T44" i="3"/>
  <c r="U44" i="3" s="1"/>
  <c r="P65" i="3"/>
  <c r="Q65" i="3" s="1"/>
  <c r="T134" i="3"/>
  <c r="U134" i="3" s="1"/>
  <c r="T152" i="3"/>
  <c r="U152" i="3" s="1"/>
  <c r="T302" i="3"/>
  <c r="U302" i="3" s="1"/>
  <c r="T63" i="3"/>
  <c r="U63" i="3" s="1"/>
  <c r="W76" i="3"/>
  <c r="P80" i="3"/>
  <c r="Q80" i="3" s="1"/>
  <c r="P210" i="3"/>
  <c r="Q210" i="3" s="1"/>
  <c r="P226" i="3"/>
  <c r="Q226" i="3" s="1"/>
  <c r="T246" i="3"/>
  <c r="U246" i="3" s="1"/>
  <c r="P247" i="3"/>
  <c r="Q247" i="3" s="1"/>
  <c r="T274" i="3"/>
  <c r="U274" i="3" s="1"/>
  <c r="T332" i="3"/>
  <c r="U332" i="3" s="1"/>
  <c r="N350" i="3"/>
  <c r="P350" i="3" s="1"/>
  <c r="Q350" i="3" s="1"/>
  <c r="W350" i="3" s="1"/>
  <c r="P16" i="3"/>
  <c r="Q16" i="3" s="1"/>
  <c r="T24" i="3"/>
  <c r="U24" i="3" s="1"/>
  <c r="P28" i="3"/>
  <c r="Q28" i="3" s="1"/>
  <c r="T41" i="3"/>
  <c r="U41" i="3" s="1"/>
  <c r="T108" i="3"/>
  <c r="U108" i="3" s="1"/>
  <c r="T113" i="3"/>
  <c r="U113" i="3" s="1"/>
  <c r="O134" i="3"/>
  <c r="P134" i="3" s="1"/>
  <c r="Q134" i="3" s="1"/>
  <c r="P239" i="3"/>
  <c r="Q239" i="3" s="1"/>
  <c r="T369" i="3"/>
  <c r="U369" i="3" s="1"/>
  <c r="P371" i="3"/>
  <c r="Q371" i="3" s="1"/>
  <c r="T42" i="3"/>
  <c r="U42" i="3" s="1"/>
  <c r="T62" i="3"/>
  <c r="U62" i="3" s="1"/>
  <c r="T72" i="3"/>
  <c r="U72" i="3" s="1"/>
  <c r="P86" i="3"/>
  <c r="Q86" i="3" s="1"/>
  <c r="N101" i="3"/>
  <c r="P101" i="3" s="1"/>
  <c r="Q101" i="3" s="1"/>
  <c r="T119" i="3"/>
  <c r="U119" i="3" s="1"/>
  <c r="W119" i="3" s="1"/>
  <c r="O124" i="3"/>
  <c r="P124" i="3" s="1"/>
  <c r="Q124" i="3" s="1"/>
  <c r="P144" i="3"/>
  <c r="Q144" i="3" s="1"/>
  <c r="T162" i="3"/>
  <c r="U162" i="3" s="1"/>
  <c r="N180" i="3"/>
  <c r="N214" i="3"/>
  <c r="P214" i="3" s="1"/>
  <c r="Q214" i="3" s="1"/>
  <c r="N216" i="3"/>
  <c r="P216" i="3" s="1"/>
  <c r="Q216" i="3" s="1"/>
  <c r="W216" i="3" s="1"/>
  <c r="T220" i="3"/>
  <c r="U220" i="3" s="1"/>
  <c r="T241" i="3"/>
  <c r="U241" i="3" s="1"/>
  <c r="W241" i="3" s="1"/>
  <c r="T250" i="3"/>
  <c r="U250" i="3" s="1"/>
  <c r="T260" i="3"/>
  <c r="U260" i="3" s="1"/>
  <c r="P261" i="3"/>
  <c r="Q261" i="3" s="1"/>
  <c r="O290" i="3"/>
  <c r="N97" i="3"/>
  <c r="O97" i="3"/>
  <c r="P108" i="3"/>
  <c r="Q108" i="3" s="1"/>
  <c r="P160" i="3"/>
  <c r="Q160" i="3" s="1"/>
  <c r="N71" i="3"/>
  <c r="O71" i="3"/>
  <c r="O162" i="3"/>
  <c r="N162" i="3"/>
  <c r="N47" i="3"/>
  <c r="O47" i="3"/>
  <c r="T109" i="3"/>
  <c r="U109" i="3" s="1"/>
  <c r="T236" i="3"/>
  <c r="U236" i="3" s="1"/>
  <c r="W236" i="3" s="1"/>
  <c r="N285" i="3"/>
  <c r="O285" i="3"/>
  <c r="T368" i="3"/>
  <c r="U368" i="3" s="1"/>
  <c r="N228" i="3"/>
  <c r="O228" i="3"/>
  <c r="N248" i="3"/>
  <c r="O248" i="3"/>
  <c r="P27" i="3"/>
  <c r="Q27" i="3" s="1"/>
  <c r="O113" i="3"/>
  <c r="P113" i="3" s="1"/>
  <c r="Q113" i="3" s="1"/>
  <c r="P155" i="3"/>
  <c r="Q155" i="3" s="1"/>
  <c r="P181" i="3"/>
  <c r="Q181" i="3" s="1"/>
  <c r="N46" i="3"/>
  <c r="P46" i="3" s="1"/>
  <c r="Q46" i="3" s="1"/>
  <c r="W46" i="3" s="1"/>
  <c r="T88" i="3"/>
  <c r="U88" i="3" s="1"/>
  <c r="N219" i="3"/>
  <c r="O219" i="3"/>
  <c r="T74" i="3"/>
  <c r="U74" i="3" s="1"/>
  <c r="W74" i="3" s="1"/>
  <c r="T282" i="3"/>
  <c r="U282" i="3" s="1"/>
  <c r="P297" i="3"/>
  <c r="Q297" i="3" s="1"/>
  <c r="P63" i="3"/>
  <c r="Q63" i="3" s="1"/>
  <c r="T73" i="3"/>
  <c r="U73" i="3" s="1"/>
  <c r="W73" i="3" s="1"/>
  <c r="P127" i="3"/>
  <c r="Q127" i="3" s="1"/>
  <c r="T187" i="3"/>
  <c r="U187" i="3" s="1"/>
  <c r="T21" i="3"/>
  <c r="U21" i="3" s="1"/>
  <c r="P370" i="3"/>
  <c r="Q370" i="3" s="1"/>
  <c r="N211" i="3"/>
  <c r="O211" i="3"/>
  <c r="O218" i="3"/>
  <c r="N218" i="3"/>
  <c r="T65" i="3"/>
  <c r="U65" i="3" s="1"/>
  <c r="N165" i="3"/>
  <c r="O165" i="3"/>
  <c r="P244" i="3"/>
  <c r="Q244" i="3" s="1"/>
  <c r="T269" i="3"/>
  <c r="U269" i="3" s="1"/>
  <c r="P278" i="3"/>
  <c r="Q278" i="3" s="1"/>
  <c r="P183" i="3"/>
  <c r="Q183" i="3" s="1"/>
  <c r="T222" i="3"/>
  <c r="U222" i="3" s="1"/>
  <c r="P298" i="3"/>
  <c r="Q298" i="3" s="1"/>
  <c r="W298" i="3" s="1"/>
  <c r="P90" i="3"/>
  <c r="Q90" i="3" s="1"/>
  <c r="P117" i="3"/>
  <c r="Q117" i="3" s="1"/>
  <c r="P281" i="3"/>
  <c r="Q281" i="3" s="1"/>
  <c r="T313" i="3"/>
  <c r="U313" i="3" s="1"/>
  <c r="P264" i="3"/>
  <c r="Q264" i="3" s="1"/>
  <c r="T324" i="3"/>
  <c r="U324" i="3" s="1"/>
  <c r="P338" i="3"/>
  <c r="Q338" i="3" s="1"/>
  <c r="T361" i="3"/>
  <c r="U361" i="3" s="1"/>
  <c r="P364" i="3"/>
  <c r="Q364" i="3" s="1"/>
  <c r="P10" i="3"/>
  <c r="Q10" i="3" s="1"/>
  <c r="W10" i="3" s="1"/>
  <c r="T36" i="3"/>
  <c r="U36" i="3" s="1"/>
  <c r="P37" i="3"/>
  <c r="Q37" i="3" s="1"/>
  <c r="W37" i="3" s="1"/>
  <c r="T59" i="3"/>
  <c r="U59" i="3" s="1"/>
  <c r="P75" i="3"/>
  <c r="Q75" i="3" s="1"/>
  <c r="T131" i="3"/>
  <c r="U131" i="3" s="1"/>
  <c r="T186" i="3"/>
  <c r="U186" i="3" s="1"/>
  <c r="P189" i="3"/>
  <c r="Q189" i="3" s="1"/>
  <c r="T262" i="3"/>
  <c r="U262" i="3" s="1"/>
  <c r="P275" i="3"/>
  <c r="Q275" i="3" s="1"/>
  <c r="T305" i="3"/>
  <c r="U305" i="3" s="1"/>
  <c r="P310" i="3"/>
  <c r="Q310" i="3" s="1"/>
  <c r="T328" i="3"/>
  <c r="U328" i="3" s="1"/>
  <c r="P340" i="3"/>
  <c r="Q340" i="3" s="1"/>
  <c r="W340" i="3" s="1"/>
  <c r="P22" i="3"/>
  <c r="Q22" i="3" s="1"/>
  <c r="P78" i="3"/>
  <c r="Q78" i="3" s="1"/>
  <c r="T151" i="3"/>
  <c r="U151" i="3" s="1"/>
  <c r="T221" i="3"/>
  <c r="U221" i="3" s="1"/>
  <c r="T240" i="3"/>
  <c r="U240" i="3" s="1"/>
  <c r="T253" i="3"/>
  <c r="U253" i="3" s="1"/>
  <c r="T266" i="3"/>
  <c r="U266" i="3" s="1"/>
  <c r="P282" i="3"/>
  <c r="Q282" i="3" s="1"/>
  <c r="P292" i="3"/>
  <c r="Q292" i="3" s="1"/>
  <c r="T25" i="3"/>
  <c r="U25" i="3" s="1"/>
  <c r="T51" i="3"/>
  <c r="U51" i="3" s="1"/>
  <c r="P55" i="3"/>
  <c r="Q55" i="3" s="1"/>
  <c r="N88" i="3"/>
  <c r="P88" i="3" s="1"/>
  <c r="Q88" i="3" s="1"/>
  <c r="P89" i="3"/>
  <c r="Q89" i="3" s="1"/>
  <c r="W89" i="3" s="1"/>
  <c r="T100" i="3"/>
  <c r="U100" i="3" s="1"/>
  <c r="P102" i="3"/>
  <c r="Q102" i="3" s="1"/>
  <c r="P105" i="3"/>
  <c r="Q105" i="3" s="1"/>
  <c r="P115" i="3"/>
  <c r="Q115" i="3" s="1"/>
  <c r="T144" i="3"/>
  <c r="U144" i="3" s="1"/>
  <c r="W144" i="3" s="1"/>
  <c r="T149" i="3"/>
  <c r="U149" i="3" s="1"/>
  <c r="T153" i="3"/>
  <c r="U153" i="3" s="1"/>
  <c r="T154" i="3"/>
  <c r="U154" i="3" s="1"/>
  <c r="P173" i="3"/>
  <c r="Q173" i="3" s="1"/>
  <c r="T192" i="3"/>
  <c r="U192" i="3" s="1"/>
  <c r="T208" i="3"/>
  <c r="U208" i="3" s="1"/>
  <c r="T251" i="3"/>
  <c r="U251" i="3" s="1"/>
  <c r="T256" i="3"/>
  <c r="U256" i="3" s="1"/>
  <c r="P259" i="3"/>
  <c r="Q259" i="3" s="1"/>
  <c r="T268" i="3"/>
  <c r="U268" i="3" s="1"/>
  <c r="T276" i="3"/>
  <c r="U276" i="3" s="1"/>
  <c r="N313" i="3"/>
  <c r="P313" i="3" s="1"/>
  <c r="Q313" i="3" s="1"/>
  <c r="P315" i="3"/>
  <c r="Q315" i="3" s="1"/>
  <c r="P321" i="3"/>
  <c r="Q321" i="3" s="1"/>
  <c r="T334" i="3"/>
  <c r="U334" i="3" s="1"/>
  <c r="T356" i="3"/>
  <c r="U356" i="3" s="1"/>
  <c r="P258" i="3"/>
  <c r="Q258" i="3" s="1"/>
  <c r="T193" i="3"/>
  <c r="U193" i="3" s="1"/>
  <c r="T15" i="3"/>
  <c r="U15" i="3" s="1"/>
  <c r="P36" i="3"/>
  <c r="Q36" i="3" s="1"/>
  <c r="T54" i="3"/>
  <c r="U54" i="3" s="1"/>
  <c r="P59" i="3"/>
  <c r="Q59" i="3" s="1"/>
  <c r="T156" i="3"/>
  <c r="U156" i="3" s="1"/>
  <c r="P186" i="3"/>
  <c r="Q186" i="3" s="1"/>
  <c r="T233" i="3"/>
  <c r="U233" i="3" s="1"/>
  <c r="P262" i="3"/>
  <c r="Q262" i="3" s="1"/>
  <c r="T295" i="3"/>
  <c r="U295" i="3" s="1"/>
  <c r="P305" i="3"/>
  <c r="Q305" i="3" s="1"/>
  <c r="T318" i="3"/>
  <c r="U318" i="3" s="1"/>
  <c r="P328" i="3"/>
  <c r="Q328" i="3" s="1"/>
  <c r="T362" i="3"/>
  <c r="U362" i="3" s="1"/>
  <c r="P18" i="3"/>
  <c r="Q18" i="3" s="1"/>
  <c r="W18" i="3" s="1"/>
  <c r="P50" i="3"/>
  <c r="Q50" i="3" s="1"/>
  <c r="W50" i="3" s="1"/>
  <c r="T120" i="3"/>
  <c r="U120" i="3" s="1"/>
  <c r="T141" i="3"/>
  <c r="U141" i="3" s="1"/>
  <c r="T169" i="3"/>
  <c r="U169" i="3" s="1"/>
  <c r="T209" i="3"/>
  <c r="U209" i="3" s="1"/>
  <c r="T215" i="3"/>
  <c r="U215" i="3" s="1"/>
  <c r="P221" i="3"/>
  <c r="Q221" i="3" s="1"/>
  <c r="T237" i="3"/>
  <c r="U237" i="3" s="1"/>
  <c r="W237" i="3" s="1"/>
  <c r="T239" i="3"/>
  <c r="U239" i="3" s="1"/>
  <c r="P266" i="3"/>
  <c r="Q266" i="3" s="1"/>
  <c r="T342" i="3"/>
  <c r="U342" i="3" s="1"/>
  <c r="P367" i="3"/>
  <c r="Q367" i="3" s="1"/>
  <c r="P25" i="3"/>
  <c r="Q25" i="3" s="1"/>
  <c r="P39" i="3"/>
  <c r="Q39" i="3" s="1"/>
  <c r="W39" i="3" s="1"/>
  <c r="T49" i="3"/>
  <c r="U49" i="3" s="1"/>
  <c r="P51" i="3"/>
  <c r="Q51" i="3" s="1"/>
  <c r="T80" i="3"/>
  <c r="U80" i="3" s="1"/>
  <c r="T95" i="3"/>
  <c r="U95" i="3" s="1"/>
  <c r="T136" i="3"/>
  <c r="U136" i="3" s="1"/>
  <c r="O143" i="3"/>
  <c r="P143" i="3" s="1"/>
  <c r="Q143" i="3" s="1"/>
  <c r="P153" i="3"/>
  <c r="Q153" i="3" s="1"/>
  <c r="O159" i="3"/>
  <c r="P159" i="3" s="1"/>
  <c r="Q159" i="3" s="1"/>
  <c r="W159" i="3" s="1"/>
  <c r="T180" i="3"/>
  <c r="U180" i="3" s="1"/>
  <c r="P192" i="3"/>
  <c r="Q192" i="3" s="1"/>
  <c r="T205" i="3"/>
  <c r="U205" i="3" s="1"/>
  <c r="T214" i="3"/>
  <c r="U214" i="3" s="1"/>
  <c r="O251" i="3"/>
  <c r="P251" i="3" s="1"/>
  <c r="Q251" i="3" s="1"/>
  <c r="P256" i="3"/>
  <c r="Q256" i="3" s="1"/>
  <c r="T261" i="3"/>
  <c r="U261" i="3" s="1"/>
  <c r="O265" i="3"/>
  <c r="P265" i="3" s="1"/>
  <c r="Q265" i="3" s="1"/>
  <c r="W265" i="3" s="1"/>
  <c r="O268" i="3"/>
  <c r="P268" i="3" s="1"/>
  <c r="Q268" i="3" s="1"/>
  <c r="P276" i="3"/>
  <c r="Q276" i="3" s="1"/>
  <c r="T306" i="3"/>
  <c r="U306" i="3" s="1"/>
  <c r="T331" i="3"/>
  <c r="U331" i="3" s="1"/>
  <c r="T349" i="3"/>
  <c r="U349" i="3" s="1"/>
  <c r="T101" i="3"/>
  <c r="U101" i="3" s="1"/>
  <c r="P196" i="3"/>
  <c r="Q196" i="3" s="1"/>
  <c r="W210" i="3"/>
  <c r="T257" i="3"/>
  <c r="U257" i="3" s="1"/>
  <c r="T280" i="3"/>
  <c r="U280" i="3" s="1"/>
  <c r="T112" i="3"/>
  <c r="U112" i="3" s="1"/>
  <c r="T254" i="3"/>
  <c r="U254" i="3" s="1"/>
  <c r="P263" i="3"/>
  <c r="Q263" i="3" s="1"/>
  <c r="T294" i="3"/>
  <c r="U294" i="3" s="1"/>
  <c r="O307" i="3"/>
  <c r="P14" i="3"/>
  <c r="Q14" i="3" s="1"/>
  <c r="P17" i="3"/>
  <c r="Q17" i="3" s="1"/>
  <c r="T28" i="3"/>
  <c r="U28" i="3" s="1"/>
  <c r="T30" i="3"/>
  <c r="U30" i="3" s="1"/>
  <c r="W30" i="3" s="1"/>
  <c r="T31" i="3"/>
  <c r="U31" i="3" s="1"/>
  <c r="P33" i="3"/>
  <c r="Q33" i="3" s="1"/>
  <c r="W33" i="3" s="1"/>
  <c r="P44" i="3"/>
  <c r="Q44" i="3" s="1"/>
  <c r="W44" i="3" s="1"/>
  <c r="T96" i="3"/>
  <c r="U96" i="3" s="1"/>
  <c r="T114" i="3"/>
  <c r="U114" i="3" s="1"/>
  <c r="T137" i="3"/>
  <c r="U137" i="3" s="1"/>
  <c r="P142" i="3"/>
  <c r="Q142" i="3" s="1"/>
  <c r="P240" i="3"/>
  <c r="Q240" i="3" s="1"/>
  <c r="T323" i="3"/>
  <c r="U323" i="3" s="1"/>
  <c r="P366" i="3"/>
  <c r="Q366" i="3" s="1"/>
  <c r="W366" i="3" s="1"/>
  <c r="T8" i="3"/>
  <c r="U8" i="3" s="1"/>
  <c r="P20" i="3"/>
  <c r="Q20" i="3" s="1"/>
  <c r="T47" i="3"/>
  <c r="U47" i="3" s="1"/>
  <c r="T79" i="3"/>
  <c r="U79" i="3" s="1"/>
  <c r="T93" i="3"/>
  <c r="U93" i="3" s="1"/>
  <c r="O95" i="3"/>
  <c r="P95" i="3" s="1"/>
  <c r="Q95" i="3" s="1"/>
  <c r="P99" i="3"/>
  <c r="Q99" i="3" s="1"/>
  <c r="T121" i="3"/>
  <c r="U121" i="3" s="1"/>
  <c r="P148" i="3"/>
  <c r="Q148" i="3" s="1"/>
  <c r="P149" i="3"/>
  <c r="Q149" i="3" s="1"/>
  <c r="T179" i="3"/>
  <c r="U179" i="3" s="1"/>
  <c r="N205" i="3"/>
  <c r="P205" i="3" s="1"/>
  <c r="Q205" i="3" s="1"/>
  <c r="P206" i="3"/>
  <c r="Q206" i="3" s="1"/>
  <c r="T213" i="3"/>
  <c r="U213" i="3" s="1"/>
  <c r="W213" i="3" s="1"/>
  <c r="T219" i="3"/>
  <c r="U219" i="3" s="1"/>
  <c r="T228" i="3"/>
  <c r="U228" i="3" s="1"/>
  <c r="T248" i="3"/>
  <c r="U248" i="3" s="1"/>
  <c r="P250" i="3"/>
  <c r="Q250" i="3" s="1"/>
  <c r="P274" i="3"/>
  <c r="Q274" i="3" s="1"/>
  <c r="T285" i="3"/>
  <c r="U285" i="3" s="1"/>
  <c r="T303" i="3"/>
  <c r="U303" i="3" s="1"/>
  <c r="T329" i="3"/>
  <c r="U329" i="3" s="1"/>
  <c r="O332" i="3"/>
  <c r="P332" i="3" s="1"/>
  <c r="Q332" i="3" s="1"/>
  <c r="O359" i="3"/>
  <c r="P359" i="3" s="1"/>
  <c r="Q359" i="3" s="1"/>
  <c r="W359" i="3" s="1"/>
  <c r="W185" i="3"/>
  <c r="W62" i="3"/>
  <c r="W92" i="3"/>
  <c r="W177" i="3"/>
  <c r="P180" i="3"/>
  <c r="Q180" i="3" s="1"/>
  <c r="T244" i="3"/>
  <c r="U244" i="3" s="1"/>
  <c r="T22" i="3"/>
  <c r="U22" i="3" s="1"/>
  <c r="T26" i="3"/>
  <c r="U26" i="3" s="1"/>
  <c r="W26" i="3" s="1"/>
  <c r="T27" i="3"/>
  <c r="U27" i="3" s="1"/>
  <c r="P29" i="3"/>
  <c r="Q29" i="3" s="1"/>
  <c r="P31" i="3"/>
  <c r="Q31" i="3" s="1"/>
  <c r="T78" i="3"/>
  <c r="U78" i="3" s="1"/>
  <c r="T85" i="3"/>
  <c r="U85" i="3" s="1"/>
  <c r="W85" i="3" s="1"/>
  <c r="T94" i="3"/>
  <c r="U94" i="3" s="1"/>
  <c r="P96" i="3"/>
  <c r="Q96" i="3" s="1"/>
  <c r="T155" i="3"/>
  <c r="U155" i="3" s="1"/>
  <c r="W155" i="3" s="1"/>
  <c r="T164" i="3"/>
  <c r="U164" i="3" s="1"/>
  <c r="P203" i="3"/>
  <c r="Q203" i="3" s="1"/>
  <c r="W203" i="3" s="1"/>
  <c r="P323" i="3"/>
  <c r="Q323" i="3" s="1"/>
  <c r="T370" i="3"/>
  <c r="U370" i="3" s="1"/>
  <c r="T56" i="3"/>
  <c r="U56" i="3" s="1"/>
  <c r="T61" i="3"/>
  <c r="U61" i="3" s="1"/>
  <c r="W61" i="3" s="1"/>
  <c r="T69" i="3"/>
  <c r="U69" i="3" s="1"/>
  <c r="T90" i="3"/>
  <c r="U90" i="3" s="1"/>
  <c r="P93" i="3"/>
  <c r="Q93" i="3" s="1"/>
  <c r="T105" i="3"/>
  <c r="U105" i="3" s="1"/>
  <c r="T117" i="3"/>
  <c r="U117" i="3" s="1"/>
  <c r="P121" i="3"/>
  <c r="Q121" i="3" s="1"/>
  <c r="T176" i="3"/>
  <c r="U176" i="3" s="1"/>
  <c r="W176" i="3" s="1"/>
  <c r="P179" i="3"/>
  <c r="Q179" i="3" s="1"/>
  <c r="T196" i="3"/>
  <c r="U196" i="3" s="1"/>
  <c r="T223" i="3"/>
  <c r="U223" i="3" s="1"/>
  <c r="T258" i="3"/>
  <c r="U258" i="3" s="1"/>
  <c r="T281" i="3"/>
  <c r="U281" i="3" s="1"/>
  <c r="P290" i="3"/>
  <c r="Q290" i="3" s="1"/>
  <c r="W290" i="3" s="1"/>
  <c r="P303" i="3"/>
  <c r="Q303" i="3" s="1"/>
  <c r="T325" i="3"/>
  <c r="U325" i="3" s="1"/>
  <c r="P329" i="3"/>
  <c r="Q329" i="3" s="1"/>
  <c r="T341" i="3"/>
  <c r="U341" i="3" s="1"/>
  <c r="W24" i="3"/>
  <c r="W58" i="3"/>
  <c r="W107" i="3"/>
  <c r="O308" i="3"/>
  <c r="P308" i="3" s="1"/>
  <c r="Q308" i="3" s="1"/>
  <c r="P314" i="3"/>
  <c r="Q314" i="3" s="1"/>
  <c r="P116" i="3"/>
  <c r="Q116" i="3" s="1"/>
  <c r="P123" i="3"/>
  <c r="Q123" i="3" s="1"/>
  <c r="T139" i="3"/>
  <c r="U139" i="3" s="1"/>
  <c r="T138" i="3"/>
  <c r="U138" i="3" s="1"/>
  <c r="T140" i="3"/>
  <c r="U140" i="3" s="1"/>
  <c r="P157" i="3"/>
  <c r="Q157" i="3" s="1"/>
  <c r="T175" i="3"/>
  <c r="U175" i="3" s="1"/>
  <c r="P190" i="3"/>
  <c r="Q190" i="3" s="1"/>
  <c r="T197" i="3"/>
  <c r="U197" i="3" s="1"/>
  <c r="P230" i="3"/>
  <c r="Q230" i="3" s="1"/>
  <c r="T232" i="3"/>
  <c r="U232" i="3" s="1"/>
  <c r="P271" i="3"/>
  <c r="Q271" i="3" s="1"/>
  <c r="T279" i="3"/>
  <c r="U279" i="3" s="1"/>
  <c r="P289" i="3"/>
  <c r="Q289" i="3" s="1"/>
  <c r="T300" i="3"/>
  <c r="U300" i="3" s="1"/>
  <c r="P304" i="3"/>
  <c r="Q304" i="3" s="1"/>
  <c r="T312" i="3"/>
  <c r="U312" i="3" s="1"/>
  <c r="P319" i="3"/>
  <c r="Q319" i="3" s="1"/>
  <c r="T317" i="3"/>
  <c r="U317" i="3" s="1"/>
  <c r="P335" i="3"/>
  <c r="Q335" i="3" s="1"/>
  <c r="T343" i="3"/>
  <c r="U343" i="3" s="1"/>
  <c r="P355" i="3"/>
  <c r="Q355" i="3" s="1"/>
  <c r="T104" i="3"/>
  <c r="U104" i="3" s="1"/>
  <c r="O106" i="3"/>
  <c r="P106" i="3" s="1"/>
  <c r="Q106" i="3" s="1"/>
  <c r="P120" i="3"/>
  <c r="Q120" i="3" s="1"/>
  <c r="T132" i="3"/>
  <c r="U132" i="3" s="1"/>
  <c r="P137" i="3"/>
  <c r="Q137" i="3" s="1"/>
  <c r="T142" i="3"/>
  <c r="U142" i="3" s="1"/>
  <c r="N151" i="3"/>
  <c r="P151" i="3" s="1"/>
  <c r="Q151" i="3" s="1"/>
  <c r="P152" i="3"/>
  <c r="Q152" i="3" s="1"/>
  <c r="T174" i="3"/>
  <c r="U174" i="3" s="1"/>
  <c r="O229" i="3"/>
  <c r="P229" i="3" s="1"/>
  <c r="Q229" i="3" s="1"/>
  <c r="W229" i="3" s="1"/>
  <c r="P234" i="3"/>
  <c r="Q234" i="3" s="1"/>
  <c r="P235" i="3"/>
  <c r="Q235" i="3" s="1"/>
  <c r="P342" i="3"/>
  <c r="Q342" i="3" s="1"/>
  <c r="T367" i="3"/>
  <c r="U367" i="3" s="1"/>
  <c r="P369" i="3"/>
  <c r="Q369" i="3" s="1"/>
  <c r="W369" i="3" s="1"/>
  <c r="T371" i="3"/>
  <c r="U371" i="3" s="1"/>
  <c r="W371" i="3" s="1"/>
  <c r="O40" i="3"/>
  <c r="P40" i="3" s="1"/>
  <c r="Q40" i="3" s="1"/>
  <c r="O48" i="3"/>
  <c r="P48" i="3" s="1"/>
  <c r="Q48" i="3" s="1"/>
  <c r="W48" i="3" s="1"/>
  <c r="O60" i="3"/>
  <c r="P60" i="3" s="1"/>
  <c r="Q60" i="3" s="1"/>
  <c r="P68" i="3"/>
  <c r="Q68" i="3" s="1"/>
  <c r="P69" i="3"/>
  <c r="Q69" i="3" s="1"/>
  <c r="T71" i="3"/>
  <c r="U71" i="3" s="1"/>
  <c r="N77" i="3"/>
  <c r="O77" i="3"/>
  <c r="W84" i="3"/>
  <c r="N104" i="3"/>
  <c r="P104" i="3" s="1"/>
  <c r="Q104" i="3" s="1"/>
  <c r="O132" i="3"/>
  <c r="P132" i="3" s="1"/>
  <c r="Q132" i="3" s="1"/>
  <c r="O174" i="3"/>
  <c r="P174" i="3" s="1"/>
  <c r="Q174" i="3" s="1"/>
  <c r="O178" i="3"/>
  <c r="P178" i="3" s="1"/>
  <c r="Q178" i="3" s="1"/>
  <c r="O215" i="3"/>
  <c r="P215" i="3" s="1"/>
  <c r="Q215" i="3" s="1"/>
  <c r="T235" i="3"/>
  <c r="U235" i="3" s="1"/>
  <c r="O8" i="3"/>
  <c r="P8" i="3" s="1"/>
  <c r="Q8" i="3" s="1"/>
  <c r="O42" i="3"/>
  <c r="P42" i="3" s="1"/>
  <c r="Q42" i="3" s="1"/>
  <c r="W42" i="3" s="1"/>
  <c r="O49" i="3"/>
  <c r="P49" i="3" s="1"/>
  <c r="Q49" i="3" s="1"/>
  <c r="N67" i="3"/>
  <c r="O67" i="3"/>
  <c r="W102" i="3"/>
  <c r="T314" i="3"/>
  <c r="U314" i="3" s="1"/>
  <c r="T116" i="3"/>
  <c r="U116" i="3" s="1"/>
  <c r="T123" i="3"/>
  <c r="U123" i="3" s="1"/>
  <c r="T122" i="3"/>
  <c r="U122" i="3" s="1"/>
  <c r="P139" i="3"/>
  <c r="Q139" i="3" s="1"/>
  <c r="P138" i="3"/>
  <c r="Q138" i="3" s="1"/>
  <c r="N128" i="3"/>
  <c r="P128" i="3" s="1"/>
  <c r="Q128" i="3" s="1"/>
  <c r="W128" i="3" s="1"/>
  <c r="T234" i="3"/>
  <c r="U234" i="3" s="1"/>
  <c r="O87" i="3"/>
  <c r="P87" i="3" s="1"/>
  <c r="Q87" i="3" s="1"/>
  <c r="W87" i="3" s="1"/>
  <c r="O100" i="3"/>
  <c r="P100" i="3" s="1"/>
  <c r="Q100" i="3" s="1"/>
  <c r="O111" i="3"/>
  <c r="P111" i="3" s="1"/>
  <c r="Q111" i="3" s="1"/>
  <c r="W111" i="3" s="1"/>
  <c r="O130" i="3"/>
  <c r="P130" i="3" s="1"/>
  <c r="Q130" i="3" s="1"/>
  <c r="N150" i="3"/>
  <c r="P150" i="3" s="1"/>
  <c r="Q150" i="3" s="1"/>
  <c r="W150" i="3" s="1"/>
  <c r="N161" i="3"/>
  <c r="O161" i="3"/>
  <c r="P223" i="3"/>
  <c r="Q223" i="3" s="1"/>
  <c r="T165" i="3"/>
  <c r="U165" i="3" s="1"/>
  <c r="P191" i="3"/>
  <c r="Q191" i="3" s="1"/>
  <c r="W191" i="3" s="1"/>
  <c r="W291" i="3"/>
  <c r="O172" i="3"/>
  <c r="P172" i="3" s="1"/>
  <c r="Q172" i="3" s="1"/>
  <c r="W172" i="3" s="1"/>
  <c r="O191" i="3"/>
  <c r="O202" i="3"/>
  <c r="P202" i="3" s="1"/>
  <c r="Q202" i="3" s="1"/>
  <c r="W202" i="3" s="1"/>
  <c r="O212" i="3"/>
  <c r="P212" i="3" s="1"/>
  <c r="Q212" i="3" s="1"/>
  <c r="O217" i="3"/>
  <c r="P217" i="3" s="1"/>
  <c r="Q217" i="3" s="1"/>
  <c r="O222" i="3"/>
  <c r="P222" i="3" s="1"/>
  <c r="Q222" i="3" s="1"/>
  <c r="W222" i="3" s="1"/>
  <c r="W249" i="3"/>
  <c r="N246" i="3"/>
  <c r="O246" i="3"/>
  <c r="P337" i="3"/>
  <c r="Q337" i="3" s="1"/>
  <c r="N242" i="3"/>
  <c r="P242" i="3" s="1"/>
  <c r="Q242" i="3" s="1"/>
  <c r="N255" i="3"/>
  <c r="P255" i="3" s="1"/>
  <c r="Q255" i="3" s="1"/>
  <c r="W255" i="3" s="1"/>
  <c r="O260" i="3"/>
  <c r="P260" i="3" s="1"/>
  <c r="Q260" i="3" s="1"/>
  <c r="W260" i="3" s="1"/>
  <c r="N272" i="3"/>
  <c r="P272" i="3" s="1"/>
  <c r="Q272" i="3" s="1"/>
  <c r="W272" i="3" s="1"/>
  <c r="O280" i="3"/>
  <c r="P280" i="3" s="1"/>
  <c r="Q280" i="3" s="1"/>
  <c r="N299" i="3"/>
  <c r="P299" i="3" s="1"/>
  <c r="Q299" i="3" s="1"/>
  <c r="O309" i="3"/>
  <c r="P309" i="3" s="1"/>
  <c r="Q309" i="3" s="1"/>
  <c r="O333" i="3"/>
  <c r="P333" i="3" s="1"/>
  <c r="Q333" i="3" s="1"/>
  <c r="O334" i="3"/>
  <c r="P334" i="3" s="1"/>
  <c r="Q334" i="3" s="1"/>
  <c r="O348" i="3"/>
  <c r="P348" i="3" s="1"/>
  <c r="Q348" i="3" s="1"/>
  <c r="W348" i="3" s="1"/>
  <c r="O365" i="3"/>
  <c r="P365" i="3" s="1"/>
  <c r="Q365" i="3" s="1"/>
  <c r="N91" i="3"/>
  <c r="P91" i="3" s="1"/>
  <c r="Q91" i="3" s="1"/>
  <c r="T118" i="3"/>
  <c r="U118" i="3" s="1"/>
  <c r="P125" i="3"/>
  <c r="Q125" i="3" s="1"/>
  <c r="T145" i="3"/>
  <c r="U145" i="3" s="1"/>
  <c r="T243" i="3"/>
  <c r="U243" i="3" s="1"/>
  <c r="P252" i="3"/>
  <c r="Q252" i="3" s="1"/>
  <c r="P267" i="3"/>
  <c r="Q267" i="3" s="1"/>
  <c r="T277" i="3"/>
  <c r="U277" i="3" s="1"/>
  <c r="P284" i="3"/>
  <c r="Q284" i="3" s="1"/>
  <c r="T307" i="3"/>
  <c r="U307" i="3" s="1"/>
  <c r="P286" i="3"/>
  <c r="Q286" i="3" s="1"/>
  <c r="T296" i="3"/>
  <c r="U296" i="3" s="1"/>
  <c r="P316" i="3"/>
  <c r="Q316" i="3" s="1"/>
  <c r="P112" i="3"/>
  <c r="Q112" i="3" s="1"/>
  <c r="P243" i="3"/>
  <c r="Q243" i="3" s="1"/>
  <c r="T252" i="3"/>
  <c r="U252" i="3" s="1"/>
  <c r="T327" i="3"/>
  <c r="U327" i="3" s="1"/>
  <c r="T345" i="3"/>
  <c r="U345" i="3" s="1"/>
  <c r="P354" i="3"/>
  <c r="Q354" i="3" s="1"/>
  <c r="T286" i="3"/>
  <c r="U286" i="3" s="1"/>
  <c r="P296" i="3"/>
  <c r="Q296" i="3" s="1"/>
  <c r="T316" i="3"/>
  <c r="U316" i="3" s="1"/>
  <c r="P336" i="3"/>
  <c r="Q336" i="3" s="1"/>
  <c r="T352" i="3"/>
  <c r="U352" i="3" s="1"/>
  <c r="P357" i="3"/>
  <c r="Q357" i="3" s="1"/>
  <c r="T360" i="3"/>
  <c r="U360" i="3" s="1"/>
  <c r="P363" i="3"/>
  <c r="Q363" i="3" s="1"/>
  <c r="P9" i="3"/>
  <c r="Q9" i="3" s="1"/>
  <c r="T11" i="3"/>
  <c r="U11" i="3" s="1"/>
  <c r="P12" i="3"/>
  <c r="Q12" i="3" s="1"/>
  <c r="W287" i="3"/>
  <c r="W347" i="3"/>
  <c r="T34" i="3"/>
  <c r="U34" i="3" s="1"/>
  <c r="P35" i="3"/>
  <c r="Q35" i="3" s="1"/>
  <c r="T38" i="3"/>
  <c r="U38" i="3" s="1"/>
  <c r="P45" i="3"/>
  <c r="Q45" i="3" s="1"/>
  <c r="T53" i="3"/>
  <c r="U53" i="3" s="1"/>
  <c r="P66" i="3"/>
  <c r="Q66" i="3" s="1"/>
  <c r="T83" i="3"/>
  <c r="U83" i="3" s="1"/>
  <c r="O103" i="3"/>
  <c r="N103" i="3"/>
  <c r="T106" i="3"/>
  <c r="U106" i="3" s="1"/>
  <c r="W207" i="3"/>
  <c r="W293" i="3"/>
  <c r="T9" i="3"/>
  <c r="U9" i="3" s="1"/>
  <c r="P11" i="3"/>
  <c r="Q11" i="3" s="1"/>
  <c r="T12" i="3"/>
  <c r="U12" i="3" s="1"/>
  <c r="P34" i="3"/>
  <c r="Q34" i="3" s="1"/>
  <c r="T35" i="3"/>
  <c r="U35" i="3" s="1"/>
  <c r="P38" i="3"/>
  <c r="Q38" i="3" s="1"/>
  <c r="T45" i="3"/>
  <c r="U45" i="3" s="1"/>
  <c r="P53" i="3"/>
  <c r="Q53" i="3" s="1"/>
  <c r="T66" i="3"/>
  <c r="U66" i="3" s="1"/>
  <c r="P83" i="3"/>
  <c r="Q83" i="3" s="1"/>
  <c r="P82" i="3"/>
  <c r="Q82" i="3" s="1"/>
  <c r="W82" i="3" s="1"/>
  <c r="P122" i="3"/>
  <c r="Q122" i="3" s="1"/>
  <c r="P131" i="3"/>
  <c r="Q131" i="3" s="1"/>
  <c r="W131" i="3" s="1"/>
  <c r="P140" i="3"/>
  <c r="Q140" i="3" s="1"/>
  <c r="W140" i="3" s="1"/>
  <c r="T157" i="3"/>
  <c r="U157" i="3" s="1"/>
  <c r="P175" i="3"/>
  <c r="Q175" i="3" s="1"/>
  <c r="T190" i="3"/>
  <c r="U190" i="3" s="1"/>
  <c r="P197" i="3"/>
  <c r="Q197" i="3" s="1"/>
  <c r="T230" i="3"/>
  <c r="U230" i="3" s="1"/>
  <c r="P232" i="3"/>
  <c r="Q232" i="3" s="1"/>
  <c r="T271" i="3"/>
  <c r="U271" i="3" s="1"/>
  <c r="P279" i="3"/>
  <c r="Q279" i="3" s="1"/>
  <c r="W279" i="3" s="1"/>
  <c r="T289" i="3"/>
  <c r="U289" i="3" s="1"/>
  <c r="P300" i="3"/>
  <c r="Q300" i="3" s="1"/>
  <c r="T304" i="3"/>
  <c r="U304" i="3" s="1"/>
  <c r="P312" i="3"/>
  <c r="Q312" i="3" s="1"/>
  <c r="T319" i="3"/>
  <c r="U319" i="3" s="1"/>
  <c r="P317" i="3"/>
  <c r="Q317" i="3" s="1"/>
  <c r="T335" i="3"/>
  <c r="U335" i="3" s="1"/>
  <c r="P343" i="3"/>
  <c r="Q343" i="3" s="1"/>
  <c r="W343" i="3" s="1"/>
  <c r="T355" i="3"/>
  <c r="U355" i="3" s="1"/>
  <c r="O94" i="3"/>
  <c r="P94" i="3" s="1"/>
  <c r="Q94" i="3" s="1"/>
  <c r="W292" i="3"/>
  <c r="N114" i="3"/>
  <c r="P114" i="3" s="1"/>
  <c r="Q114" i="3" s="1"/>
  <c r="W114" i="3" s="1"/>
  <c r="N135" i="3"/>
  <c r="P135" i="3" s="1"/>
  <c r="Q135" i="3" s="1"/>
  <c r="N166" i="3"/>
  <c r="P166" i="3" s="1"/>
  <c r="Q166" i="3" s="1"/>
  <c r="N224" i="3"/>
  <c r="P224" i="3" s="1"/>
  <c r="Q224" i="3" s="1"/>
  <c r="W224" i="3" s="1"/>
  <c r="O302" i="3"/>
  <c r="P302" i="3" s="1"/>
  <c r="Q302" i="3" s="1"/>
  <c r="T194" i="3"/>
  <c r="U194" i="3" s="1"/>
  <c r="O227" i="3"/>
  <c r="P227" i="3" s="1"/>
  <c r="Q227" i="3" s="1"/>
  <c r="T336" i="3"/>
  <c r="U336" i="3" s="1"/>
  <c r="P352" i="3"/>
  <c r="Q352" i="3" s="1"/>
  <c r="T357" i="3"/>
  <c r="U357" i="3" s="1"/>
  <c r="P360" i="3"/>
  <c r="Q360" i="3" s="1"/>
  <c r="T363" i="3"/>
  <c r="U363" i="3" s="1"/>
  <c r="W147" i="3"/>
  <c r="N110" i="3"/>
  <c r="P110" i="3" s="1"/>
  <c r="Q110" i="3" s="1"/>
  <c r="W310" i="3"/>
  <c r="T110" i="3"/>
  <c r="U110" i="3" s="1"/>
  <c r="P133" i="3"/>
  <c r="Q133" i="3" s="1"/>
  <c r="N163" i="3"/>
  <c r="P163" i="3" s="1"/>
  <c r="Q163" i="3" s="1"/>
  <c r="T225" i="3"/>
  <c r="U225" i="3" s="1"/>
  <c r="P322" i="3"/>
  <c r="Q322" i="3" s="1"/>
  <c r="W322" i="3" s="1"/>
  <c r="P327" i="3"/>
  <c r="Q327" i="3" s="1"/>
  <c r="T264" i="3"/>
  <c r="U264" i="3" s="1"/>
  <c r="P288" i="3"/>
  <c r="Q288" i="3" s="1"/>
  <c r="W288" i="3" s="1"/>
  <c r="T301" i="3"/>
  <c r="U301" i="3" s="1"/>
  <c r="W301" i="3" s="1"/>
  <c r="P324" i="3"/>
  <c r="Q324" i="3" s="1"/>
  <c r="W324" i="3" s="1"/>
  <c r="T338" i="3"/>
  <c r="U338" i="3" s="1"/>
  <c r="W338" i="3" s="1"/>
  <c r="P353" i="3"/>
  <c r="Q353" i="3" s="1"/>
  <c r="W353" i="3" s="1"/>
  <c r="T358" i="3"/>
  <c r="U358" i="3" s="1"/>
  <c r="W358" i="3" s="1"/>
  <c r="P361" i="3"/>
  <c r="Q361" i="3" s="1"/>
  <c r="W361" i="3" s="1"/>
  <c r="T364" i="3"/>
  <c r="U364" i="3" s="1"/>
  <c r="T133" i="3"/>
  <c r="U133" i="3" s="1"/>
  <c r="T267" i="3"/>
  <c r="U267" i="3" s="1"/>
  <c r="P277" i="3"/>
  <c r="Q277" i="3" s="1"/>
  <c r="T284" i="3"/>
  <c r="U284" i="3" s="1"/>
  <c r="P307" i="3"/>
  <c r="Q307" i="3" s="1"/>
  <c r="T339" i="3"/>
  <c r="U339" i="3" s="1"/>
  <c r="P351" i="3"/>
  <c r="Q351" i="3" s="1"/>
  <c r="T91" i="3"/>
  <c r="U91" i="3" s="1"/>
  <c r="T125" i="3"/>
  <c r="U125" i="3" s="1"/>
  <c r="T163" i="3"/>
  <c r="U163" i="3" s="1"/>
  <c r="P225" i="3"/>
  <c r="Q225" i="3" s="1"/>
  <c r="T263" i="3"/>
  <c r="U263" i="3" s="1"/>
  <c r="P269" i="3"/>
  <c r="Q269" i="3" s="1"/>
  <c r="T278" i="3"/>
  <c r="U278" i="3" s="1"/>
  <c r="W278" i="3" s="1"/>
  <c r="P294" i="3"/>
  <c r="Q294" i="3" s="1"/>
  <c r="T308" i="3"/>
  <c r="U308" i="3" s="1"/>
  <c r="P345" i="3"/>
  <c r="Q345" i="3" s="1"/>
  <c r="T354" i="3"/>
  <c r="U354" i="3" s="1"/>
  <c r="P194" i="3"/>
  <c r="Q194" i="3" s="1"/>
  <c r="T227" i="3"/>
  <c r="U227" i="3" s="1"/>
  <c r="P339" i="3"/>
  <c r="Q339" i="3" s="1"/>
  <c r="T351" i="3"/>
  <c r="U351" i="3" s="1"/>
  <c r="N118" i="3"/>
  <c r="P118" i="3" s="1"/>
  <c r="Q118" i="3" s="1"/>
  <c r="O145" i="3"/>
  <c r="P145" i="3" s="1"/>
  <c r="Q145" i="3" s="1"/>
  <c r="N254" i="3"/>
  <c r="P254" i="3" s="1"/>
  <c r="Q254" i="3" s="1"/>
  <c r="W254" i="3" s="1"/>
  <c r="O330" i="3"/>
  <c r="P330" i="3" s="1"/>
  <c r="Q330" i="3" s="1"/>
  <c r="W79" i="3" l="1"/>
  <c r="W122" i="3"/>
  <c r="W217" i="3"/>
  <c r="W59" i="3"/>
  <c r="W43" i="3"/>
  <c r="W250" i="3"/>
  <c r="W198" i="3"/>
  <c r="W337" i="3"/>
  <c r="W136" i="3"/>
  <c r="W295" i="3"/>
  <c r="W124" i="3"/>
  <c r="W201" i="3"/>
  <c r="W120" i="3"/>
  <c r="W245" i="3"/>
  <c r="W330" i="3"/>
  <c r="W192" i="3"/>
  <c r="W171" i="3"/>
  <c r="W126" i="3"/>
  <c r="W195" i="3"/>
  <c r="W135" i="3"/>
  <c r="W321" i="3"/>
  <c r="W352" i="3"/>
  <c r="W297" i="3"/>
  <c r="W299" i="3"/>
  <c r="W196" i="3"/>
  <c r="W193" i="3"/>
  <c r="W86" i="3"/>
  <c r="W148" i="3"/>
  <c r="W184" i="3"/>
  <c r="W266" i="3"/>
  <c r="W146" i="3"/>
  <c r="W247" i="3"/>
  <c r="P162" i="3"/>
  <c r="Q162" i="3" s="1"/>
  <c r="W162" i="3" s="1"/>
  <c r="W197" i="3"/>
  <c r="W188" i="3"/>
  <c r="W312" i="3"/>
  <c r="W365" i="3"/>
  <c r="W116" i="3"/>
  <c r="W118" i="3"/>
  <c r="W212" i="3"/>
  <c r="W28" i="3"/>
  <c r="W305" i="3"/>
  <c r="W315" i="3"/>
  <c r="W141" i="3"/>
  <c r="W75" i="3"/>
  <c r="W283" i="3"/>
  <c r="W334" i="3"/>
  <c r="W257" i="3"/>
  <c r="W152" i="3"/>
  <c r="W29" i="3"/>
  <c r="W335" i="3"/>
  <c r="W271" i="3"/>
  <c r="W27" i="3"/>
  <c r="W261" i="3"/>
  <c r="W328" i="3"/>
  <c r="W200" i="3"/>
  <c r="W357" i="3"/>
  <c r="W355" i="3"/>
  <c r="W289" i="3"/>
  <c r="W157" i="3"/>
  <c r="W8" i="3"/>
  <c r="W117" i="3"/>
  <c r="W253" i="3"/>
  <c r="W160" i="3"/>
  <c r="W320" i="3"/>
  <c r="W129" i="3"/>
  <c r="W336" i="3"/>
  <c r="W40" i="3"/>
  <c r="W258" i="3"/>
  <c r="W20" i="3"/>
  <c r="W294" i="3"/>
  <c r="W242" i="3"/>
  <c r="W130" i="3"/>
  <c r="W151" i="3"/>
  <c r="W332" i="3"/>
  <c r="W349" i="3"/>
  <c r="W209" i="3"/>
  <c r="W318" i="3"/>
  <c r="W54" i="3"/>
  <c r="W368" i="3"/>
  <c r="W307" i="3"/>
  <c r="W244" i="3"/>
  <c r="W95" i="3"/>
  <c r="W178" i="3"/>
  <c r="W158" i="3"/>
  <c r="W269" i="3"/>
  <c r="W263" i="3"/>
  <c r="W9" i="3"/>
  <c r="W309" i="3"/>
  <c r="W100" i="3"/>
  <c r="W49" i="3"/>
  <c r="W206" i="3"/>
  <c r="W15" i="3"/>
  <c r="W187" i="3"/>
  <c r="W60" i="3"/>
  <c r="W183" i="3"/>
  <c r="W109" i="3"/>
  <c r="W364" i="3"/>
  <c r="W351" i="3"/>
  <c r="W331" i="3"/>
  <c r="W143" i="3"/>
  <c r="W69" i="3"/>
  <c r="W342" i="3"/>
  <c r="W56" i="3"/>
  <c r="W145" i="3"/>
  <c r="W302" i="3"/>
  <c r="W127" i="3"/>
  <c r="W16" i="3"/>
  <c r="W105" i="3"/>
  <c r="W167" i="3"/>
  <c r="W174" i="3"/>
  <c r="W354" i="3"/>
  <c r="W108" i="3"/>
  <c r="W45" i="3"/>
  <c r="W284" i="3"/>
  <c r="W35" i="3"/>
  <c r="P165" i="3"/>
  <c r="Q165" i="3" s="1"/>
  <c r="W165" i="3" s="1"/>
  <c r="W231" i="3"/>
  <c r="W55" i="3"/>
  <c r="W138" i="3"/>
  <c r="W259" i="3"/>
  <c r="W362" i="3"/>
  <c r="W66" i="3"/>
  <c r="W226" i="3"/>
  <c r="W123" i="3"/>
  <c r="W134" i="3"/>
  <c r="W169" i="3"/>
  <c r="W121" i="3"/>
  <c r="W205" i="3"/>
  <c r="W17" i="3"/>
  <c r="W214" i="3"/>
  <c r="W367" i="3"/>
  <c r="W370" i="3"/>
  <c r="W282" i="3"/>
  <c r="W63" i="3"/>
  <c r="W306" i="3"/>
  <c r="W319" i="3"/>
  <c r="W243" i="3"/>
  <c r="P161" i="3"/>
  <c r="Q161" i="3" s="1"/>
  <c r="W161" i="3" s="1"/>
  <c r="W314" i="3"/>
  <c r="W78" i="3"/>
  <c r="W21" i="3"/>
  <c r="W194" i="3"/>
  <c r="W94" i="3"/>
  <c r="W101" i="3"/>
  <c r="W208" i="3"/>
  <c r="W25" i="3"/>
  <c r="W262" i="3"/>
  <c r="W333" i="3"/>
  <c r="W326" i="3"/>
  <c r="W41" i="3"/>
  <c r="W13" i="3"/>
  <c r="W225" i="3"/>
  <c r="W68" i="3"/>
  <c r="W329" i="3"/>
  <c r="W173" i="3"/>
  <c r="W14" i="3"/>
  <c r="W189" i="3"/>
  <c r="W363" i="3"/>
  <c r="W277" i="3"/>
  <c r="W303" i="3"/>
  <c r="W93" i="3"/>
  <c r="W251" i="3"/>
  <c r="W115" i="3"/>
  <c r="W51" i="3"/>
  <c r="W275" i="3"/>
  <c r="W36" i="3"/>
  <c r="W313" i="3"/>
  <c r="P228" i="3"/>
  <c r="Q228" i="3" s="1"/>
  <c r="W228" i="3" s="1"/>
  <c r="W23" i="3"/>
  <c r="W256" i="3"/>
  <c r="W181" i="3"/>
  <c r="W166" i="3"/>
  <c r="W360" i="3"/>
  <c r="W252" i="3"/>
  <c r="W274" i="3"/>
  <c r="W65" i="3"/>
  <c r="P97" i="3"/>
  <c r="Q97" i="3" s="1"/>
  <c r="W97" i="3" s="1"/>
  <c r="W72" i="3"/>
  <c r="W230" i="3"/>
  <c r="W133" i="3"/>
  <c r="W304" i="3"/>
  <c r="W190" i="3"/>
  <c r="W12" i="3"/>
  <c r="W327" i="3"/>
  <c r="W234" i="3"/>
  <c r="W22" i="3"/>
  <c r="W186" i="3"/>
  <c r="W90" i="3"/>
  <c r="W296" i="3"/>
  <c r="W341" i="3"/>
  <c r="W80" i="3"/>
  <c r="W239" i="3"/>
  <c r="W233" i="3"/>
  <c r="W276" i="3"/>
  <c r="W154" i="3"/>
  <c r="W180" i="3"/>
  <c r="W273" i="3"/>
  <c r="W264" i="3"/>
  <c r="W316" i="3"/>
  <c r="W112" i="3"/>
  <c r="W235" i="3"/>
  <c r="W137" i="3"/>
  <c r="W139" i="3"/>
  <c r="W325" i="3"/>
  <c r="W323" i="3"/>
  <c r="W31" i="3"/>
  <c r="W156" i="3"/>
  <c r="W113" i="3"/>
  <c r="W88" i="3"/>
  <c r="W220" i="3"/>
  <c r="P248" i="3"/>
  <c r="Q248" i="3" s="1"/>
  <c r="W248" i="3" s="1"/>
  <c r="P71" i="3"/>
  <c r="Q71" i="3" s="1"/>
  <c r="W71" i="3" s="1"/>
  <c r="W345" i="3"/>
  <c r="W125" i="3"/>
  <c r="W267" i="3"/>
  <c r="W281" i="3"/>
  <c r="P211" i="3"/>
  <c r="Q211" i="3" s="1"/>
  <c r="W211" i="3" s="1"/>
  <c r="P219" i="3"/>
  <c r="Q219" i="3" s="1"/>
  <c r="W219" i="3" s="1"/>
  <c r="W232" i="3"/>
  <c r="W227" i="3"/>
  <c r="W300" i="3"/>
  <c r="W175" i="3"/>
  <c r="W280" i="3"/>
  <c r="W179" i="3"/>
  <c r="W268" i="3"/>
  <c r="W153" i="3"/>
  <c r="P47" i="3"/>
  <c r="Q47" i="3" s="1"/>
  <c r="W47" i="3" s="1"/>
  <c r="W317" i="3"/>
  <c r="W308" i="3"/>
  <c r="W286" i="3"/>
  <c r="W223" i="3"/>
  <c r="W215" i="3"/>
  <c r="W96" i="3"/>
  <c r="W149" i="3"/>
  <c r="W240" i="3"/>
  <c r="P285" i="3"/>
  <c r="Q285" i="3" s="1"/>
  <c r="W285" i="3" s="1"/>
  <c r="W142" i="3"/>
  <c r="W356" i="3"/>
  <c r="W221" i="3"/>
  <c r="P218" i="3"/>
  <c r="Q218" i="3" s="1"/>
  <c r="W218" i="3" s="1"/>
  <c r="P67" i="3"/>
  <c r="Q67" i="3" s="1"/>
  <c r="W67" i="3" s="1"/>
  <c r="P246" i="3"/>
  <c r="Q246" i="3" s="1"/>
  <c r="W246" i="3" s="1"/>
  <c r="P77" i="3"/>
  <c r="Q77" i="3" s="1"/>
  <c r="W77" i="3" s="1"/>
  <c r="W104" i="3"/>
  <c r="W132" i="3"/>
  <c r="W83" i="3"/>
  <c r="W38" i="3"/>
  <c r="W110" i="3"/>
  <c r="W106" i="3"/>
  <c r="W53" i="3"/>
  <c r="W34" i="3"/>
  <c r="W11" i="3"/>
  <c r="P103" i="3"/>
  <c r="Q103" i="3" s="1"/>
  <c r="W103" i="3" s="1"/>
  <c r="W339" i="3"/>
  <c r="W91" i="3"/>
  <c r="W163" i="3"/>
</calcChain>
</file>

<file path=xl/sharedStrings.xml><?xml version="1.0" encoding="utf-8"?>
<sst xmlns="http://schemas.openxmlformats.org/spreadsheetml/2006/main" count="1196" uniqueCount="827">
  <si>
    <t>V</t>
  </si>
  <si>
    <t>M</t>
  </si>
  <si>
    <t>n</t>
  </si>
  <si>
    <t>B</t>
  </si>
  <si>
    <t>G</t>
  </si>
  <si>
    <t>B'</t>
  </si>
  <si>
    <t>G'</t>
  </si>
  <si>
    <t>ρ</t>
  </si>
  <si>
    <t>vL</t>
  </si>
  <si>
    <t>vS</t>
  </si>
  <si>
    <t>va</t>
  </si>
  <si>
    <t>Θe</t>
  </si>
  <si>
    <t>γel</t>
  </si>
  <si>
    <t>γes</t>
  </si>
  <si>
    <t>γe</t>
  </si>
  <si>
    <t>A</t>
  </si>
  <si>
    <t>κ</t>
  </si>
  <si>
    <t>1001916_HfN</t>
  </si>
  <si>
    <t>10044_BAs</t>
  </si>
  <si>
    <t>1008223_CaSe</t>
  </si>
  <si>
    <t>1008395_C</t>
  </si>
  <si>
    <t>1008786_MgTe</t>
  </si>
  <si>
    <t>1009488_NiN</t>
  </si>
  <si>
    <t>1009548_PdN</t>
  </si>
  <si>
    <t>1009818_CN2</t>
  </si>
  <si>
    <t>1009885_ZrN</t>
  </si>
  <si>
    <t>1016821_BaSiO3</t>
  </si>
  <si>
    <t>1017439_SrSiO3</t>
  </si>
  <si>
    <t>10175_KCdF3</t>
  </si>
  <si>
    <t>1018027_VN</t>
  </si>
  <si>
    <t>10250_BaLiF3</t>
  </si>
  <si>
    <t>10634_CuF</t>
  </si>
  <si>
    <t>10695_ZnS</t>
  </si>
  <si>
    <t>10760_MgSe</t>
  </si>
  <si>
    <t>1076534_RbTaO3</t>
  </si>
  <si>
    <t>1077743_BC5</t>
  </si>
  <si>
    <t>1078935_BC7</t>
  </si>
  <si>
    <t>1079046_BC7</t>
  </si>
  <si>
    <t>1093990_IrAsZr</t>
  </si>
  <si>
    <t>1100391_BeNaSb</t>
  </si>
  <si>
    <t>1100392_BLiSi</t>
  </si>
  <si>
    <t>1100393_SeAgLi</t>
  </si>
  <si>
    <t>1100394_BMgSc</t>
  </si>
  <si>
    <t>1100395_BaBrCl</t>
  </si>
  <si>
    <t>1100396_BLiSn</t>
  </si>
  <si>
    <t>1100398_BeLiSb</t>
  </si>
  <si>
    <t>1100401_BCdY</t>
  </si>
  <si>
    <t>1100402_BHgY</t>
  </si>
  <si>
    <t>1100405_RhScTe</t>
  </si>
  <si>
    <t>1100408_RhSnTa</t>
  </si>
  <si>
    <t>1100409_SbCaLi</t>
  </si>
  <si>
    <t>1100411_SnCaCd</t>
  </si>
  <si>
    <t>1100412_RuTeTi</t>
  </si>
  <si>
    <t>1100413_BCuTi</t>
  </si>
  <si>
    <t>1100414_RhSiV</t>
  </si>
  <si>
    <t>1100415_RhSbZr</t>
  </si>
  <si>
    <t>1100417_RhSbV</t>
  </si>
  <si>
    <t>1100420_SbCaNa</t>
  </si>
  <si>
    <t>1100421_RhSnV</t>
  </si>
  <si>
    <t>1100422_RuTeV</t>
  </si>
  <si>
    <t>1100424_SbLiMg</t>
  </si>
  <si>
    <t>1100429_SbKSr</t>
  </si>
  <si>
    <t>1100430_ZnLiSb</t>
  </si>
  <si>
    <t>1100433_SiCaZn</t>
  </si>
  <si>
    <t>1100434_SiBaSr</t>
  </si>
  <si>
    <t>1100435_BCuZr</t>
  </si>
  <si>
    <t>1100438_SnLiSc</t>
  </si>
  <si>
    <t>1100440_SnNaSc</t>
  </si>
  <si>
    <t>1100441_BCrCu</t>
  </si>
  <si>
    <t>1100443_SeKNa</t>
  </si>
  <si>
    <t>1123_HgS</t>
  </si>
  <si>
    <t>1138_LiF</t>
  </si>
  <si>
    <t>1145_TiB2</t>
  </si>
  <si>
    <t>11520_NiSbY</t>
  </si>
  <si>
    <t>1156_GaSb</t>
  </si>
  <si>
    <t>11869_PdHfSn</t>
  </si>
  <si>
    <t>1190_ZnSe</t>
  </si>
  <si>
    <t>1239_IrSb3</t>
  </si>
  <si>
    <t>1265_MgO</t>
  </si>
  <si>
    <t>12725_AgNbO3</t>
  </si>
  <si>
    <t>1317_CoSb3</t>
  </si>
  <si>
    <t>1330_AlN</t>
  </si>
  <si>
    <t>1342_BaO</t>
  </si>
  <si>
    <t>1367_Mg2Si</t>
  </si>
  <si>
    <t>14099_AgZnF3</t>
  </si>
  <si>
    <t>1479_BP</t>
  </si>
  <si>
    <t>1541_BeSe</t>
  </si>
  <si>
    <t>1550_AlP</t>
  </si>
  <si>
    <t>1569_Be2C</t>
  </si>
  <si>
    <t>16220_Si</t>
  </si>
  <si>
    <t>16730_MoN</t>
  </si>
  <si>
    <t>1778_BeO</t>
  </si>
  <si>
    <t>1883_SnTe</t>
  </si>
  <si>
    <t>19717_PbTe</t>
  </si>
  <si>
    <t>19845_PbTiO3</t>
  </si>
  <si>
    <t>1986_ZnO</t>
  </si>
  <si>
    <t>20012_InSb</t>
  </si>
  <si>
    <t>20118_Ag2Cr4Te8</t>
  </si>
  <si>
    <t>20305_InAs</t>
  </si>
  <si>
    <t>20320_InTe</t>
  </si>
  <si>
    <t>20351_InP</t>
  </si>
  <si>
    <t>20724_Mg2Pb</t>
  </si>
  <si>
    <t>21043_RbPbF3</t>
  </si>
  <si>
    <t>2114_YN</t>
  </si>
  <si>
    <t>21276_PbS</t>
  </si>
  <si>
    <t>2136_Sb2O3</t>
  </si>
  <si>
    <t>21613_K5Pb24</t>
  </si>
  <si>
    <t>2172_AlAs</t>
  </si>
  <si>
    <t>2176_ZnTe</t>
  </si>
  <si>
    <t>2201_PbSe</t>
  </si>
  <si>
    <t>22205_InN</t>
  </si>
  <si>
    <t>22535_PbHfO3</t>
  </si>
  <si>
    <t>22862_NaCl</t>
  </si>
  <si>
    <t>22867_RbBr</t>
  </si>
  <si>
    <t>22898_KI</t>
  </si>
  <si>
    <t>22903_RbI</t>
  </si>
  <si>
    <t>22913_CuBr</t>
  </si>
  <si>
    <t>22914_CuCl</t>
  </si>
  <si>
    <t>22916_NaBr</t>
  </si>
  <si>
    <t>22922_AgCl</t>
  </si>
  <si>
    <t>22925_AgI</t>
  </si>
  <si>
    <t>23193_KCl</t>
  </si>
  <si>
    <t>23209_SrCl2</t>
  </si>
  <si>
    <t>23251_KBr</t>
  </si>
  <si>
    <t>23268_NaI</t>
  </si>
  <si>
    <t>23295_RbCl</t>
  </si>
  <si>
    <t>23425_Cs8Pb4Cl24</t>
  </si>
  <si>
    <t>2343_Mg2Sn</t>
  </si>
  <si>
    <t>23703_LiH</t>
  </si>
  <si>
    <t>241_CdF2</t>
  </si>
  <si>
    <t>2469_CdS</t>
  </si>
  <si>
    <t>2472_SrO</t>
  </si>
  <si>
    <t>24864_CoO</t>
  </si>
  <si>
    <t>2490_GaP</t>
  </si>
  <si>
    <t>24_C</t>
  </si>
  <si>
    <t>252_BeTe</t>
  </si>
  <si>
    <t>2534_GaAs</t>
  </si>
  <si>
    <t>2542_BeO</t>
  </si>
  <si>
    <t>2605_CaO</t>
  </si>
  <si>
    <t>2624_AlSb</t>
  </si>
  <si>
    <t>2653_BN</t>
  </si>
  <si>
    <t>2691_CdSe</t>
  </si>
  <si>
    <t>2730_HgTe</t>
  </si>
  <si>
    <t>2741_CaF2</t>
  </si>
  <si>
    <t>2894_AuScSn</t>
  </si>
  <si>
    <t>30148_B2C4N2</t>
  </si>
  <si>
    <t>30459_NiBiSc</t>
  </si>
  <si>
    <t>30460_NiBiY</t>
  </si>
  <si>
    <t>30560_CoNbSn</t>
  </si>
  <si>
    <t>30717_Hg4K2</t>
  </si>
  <si>
    <t>30847_PtSnTi</t>
  </si>
  <si>
    <t>31451_CoBiZr</t>
  </si>
  <si>
    <t>31454_RuSbTa</t>
  </si>
  <si>
    <t>31455_RuSbV</t>
  </si>
  <si>
    <t>3161_SiAlLi</t>
  </si>
  <si>
    <t>3432_NiSbSc</t>
  </si>
  <si>
    <t>343_PrN</t>
  </si>
  <si>
    <t>3448_KMgF3</t>
  </si>
  <si>
    <t>3595_ZnSiAs2</t>
  </si>
  <si>
    <t>36111_PLiMg</t>
  </si>
  <si>
    <t>3654_RbCaF3</t>
  </si>
  <si>
    <t>3668_CdGeP2</t>
  </si>
  <si>
    <t>379_AgSe</t>
  </si>
  <si>
    <t>3834_BaZrO3</t>
  </si>
  <si>
    <t>4008_ZnGeAs2</t>
  </si>
  <si>
    <t>406_CdTe</t>
  </si>
  <si>
    <t>4076_CoSbV</t>
  </si>
  <si>
    <t>408_Mg2Ge</t>
  </si>
  <si>
    <t>4170_NaTaO3</t>
  </si>
  <si>
    <t>422_BeS</t>
  </si>
  <si>
    <t>4524_ZnGeP2</t>
  </si>
  <si>
    <t>4551_SrHfO3</t>
  </si>
  <si>
    <t>463_KF</t>
  </si>
  <si>
    <t>4950_KCaF3</t>
  </si>
  <si>
    <t>4964_PtSbY</t>
  </si>
  <si>
    <t>504715_BaTiO3</t>
  </si>
  <si>
    <t>505297_RuNbSb</t>
  </si>
  <si>
    <t>5229_SrTiO3</t>
  </si>
  <si>
    <t>5238_CuGaS2</t>
  </si>
  <si>
    <t>5342_AgGaS2</t>
  </si>
  <si>
    <t>542680_Au4In8Na12</t>
  </si>
  <si>
    <t>554465_RbFeF3</t>
  </si>
  <si>
    <t>556891_KFeF3</t>
  </si>
  <si>
    <t>561947_CsHgF3</t>
  </si>
  <si>
    <t>568410_C</t>
  </si>
  <si>
    <t>569685_PLiZn</t>
  </si>
  <si>
    <t>569779_PdSbSc</t>
  </si>
  <si>
    <t>570213_BiLiMg</t>
  </si>
  <si>
    <t>585_MnB2</t>
  </si>
  <si>
    <t>5878_KZnF3</t>
  </si>
  <si>
    <t>5893_CaSiO3</t>
  </si>
  <si>
    <t>5967_CoSbTi</t>
  </si>
  <si>
    <t>611448_C</t>
  </si>
  <si>
    <t>621624_Sb6Tl21</t>
  </si>
  <si>
    <t>623646_NiSnTi</t>
  </si>
  <si>
    <t>629458_BC2N</t>
  </si>
  <si>
    <t>632329_C</t>
  </si>
  <si>
    <t>643_ThO2</t>
  </si>
  <si>
    <t>661_AlN</t>
  </si>
  <si>
    <t>66_C</t>
  </si>
  <si>
    <t>672_CdS</t>
  </si>
  <si>
    <t>682_NaF</t>
  </si>
  <si>
    <t>6951_RbCdF3</t>
  </si>
  <si>
    <t>7104_CsCaF3</t>
  </si>
  <si>
    <t>7140_SiC</t>
  </si>
  <si>
    <t>7173_PtSbSc</t>
  </si>
  <si>
    <t>7482_RbHgF3</t>
  </si>
  <si>
    <t>7483_KHgF3</t>
  </si>
  <si>
    <t>753_ZnSb</t>
  </si>
  <si>
    <t>804_GaN</t>
  </si>
  <si>
    <t>8062_SiC</t>
  </si>
  <si>
    <t>820_HgSe</t>
  </si>
  <si>
    <t>8397_CsSrF3</t>
  </si>
  <si>
    <t>8399_CsCdF3</t>
  </si>
  <si>
    <t>8402_RbMgF3</t>
  </si>
  <si>
    <t>856_SnO2</t>
  </si>
  <si>
    <t>861873_TlTaO3</t>
  </si>
  <si>
    <t>9124_AsLiZn</t>
  </si>
  <si>
    <t>935811_KNbO3</t>
  </si>
  <si>
    <t>9437_FeNbSb</t>
  </si>
  <si>
    <t>961645_GeAlLi</t>
  </si>
  <si>
    <t>961646_OsTeTi</t>
  </si>
  <si>
    <t>961649_FeTeZr</t>
  </si>
  <si>
    <t>961651_FeSeZr</t>
  </si>
  <si>
    <t>961652_FeSbZr</t>
  </si>
  <si>
    <t>961653_FeSiW</t>
  </si>
  <si>
    <t>961656_FeTeV</t>
  </si>
  <si>
    <t>961657_NiPY</t>
  </si>
  <si>
    <t>961658_FeSeV</t>
  </si>
  <si>
    <t>961659_PdSiTi</t>
  </si>
  <si>
    <t>961660_FeSeTi</t>
  </si>
  <si>
    <t>961664_PdSnV</t>
  </si>
  <si>
    <t>961665_GaMgSc</t>
  </si>
  <si>
    <t>961668_PtAlV</t>
  </si>
  <si>
    <t>961671_PtGeTi</t>
  </si>
  <si>
    <t>961673_FeTeTi</t>
  </si>
  <si>
    <t>961678_CoScTe</t>
  </si>
  <si>
    <t>961682_PdSnTi</t>
  </si>
  <si>
    <t>961684_AsCaLi</t>
  </si>
  <si>
    <t>961685_AsCaNa</t>
  </si>
  <si>
    <t>961688_PtGaV</t>
  </si>
  <si>
    <t>961693_AuInZr</t>
  </si>
  <si>
    <t>961695_CoLaTe</t>
  </si>
  <si>
    <t>961696_CoMnSi</t>
  </si>
  <si>
    <t>961706_PtSiTi</t>
  </si>
  <si>
    <t>961710_PtSiV</t>
  </si>
  <si>
    <t>961711_PtSiZr</t>
  </si>
  <si>
    <t>961712_PtTaTl</t>
  </si>
  <si>
    <t>961713_PtSnZr</t>
  </si>
  <si>
    <t>961723_RhCaLi</t>
  </si>
  <si>
    <t>961774_SbBaNa</t>
  </si>
  <si>
    <t>962059_SiMgSr</t>
  </si>
  <si>
    <t>962062_SnBaSr</t>
  </si>
  <si>
    <t>962063_TlLaMg</t>
  </si>
  <si>
    <t>962066_TeLiNa</t>
  </si>
  <si>
    <t>962068_SnCaMg</t>
  </si>
  <si>
    <t>962072_SnKY</t>
  </si>
  <si>
    <t>962075_SnMgSr</t>
  </si>
  <si>
    <t>962078_SiCaCd</t>
  </si>
  <si>
    <t>977408_TlNbO3</t>
  </si>
  <si>
    <t>978489_PbSiO3</t>
  </si>
  <si>
    <t>978493_SnSiO3</t>
  </si>
  <si>
    <t>2725726_AlPdTa</t>
  </si>
  <si>
    <t>1751646_AlPtTa</t>
  </si>
  <si>
    <t>2686904_AsCoTi</t>
  </si>
  <si>
    <t>2686346_AsCoZr</t>
  </si>
  <si>
    <t>2784654_AsFeNb</t>
  </si>
  <si>
    <t>2784752_AsFeTa</t>
  </si>
  <si>
    <t>2783746_AsFeV</t>
  </si>
  <si>
    <t>2720183_AsIrTi</t>
  </si>
  <si>
    <t>2719737_AsIrV</t>
  </si>
  <si>
    <t>19991_AsMgLi</t>
  </si>
  <si>
    <t>2783854_AsMnFe</t>
  </si>
  <si>
    <t>2730867_AsMnNb</t>
  </si>
  <si>
    <t>2730961_AsMnTa</t>
  </si>
  <si>
    <t>2712495_AsRhTi</t>
  </si>
  <si>
    <t>2711933_AsRhZr</t>
  </si>
  <si>
    <t>2773484_AuGaTi</t>
  </si>
  <si>
    <t>2774159_AuSnLa</t>
  </si>
  <si>
    <t>2773467_AuZrGa</t>
  </si>
  <si>
    <t>2734800_BAuTi</t>
  </si>
  <si>
    <t>2758215_BeAsLi</t>
  </si>
  <si>
    <t>2760096_BeBiLi</t>
  </si>
  <si>
    <t>1765073_CaSiMg</t>
  </si>
  <si>
    <t>2687722_CoSnTa</t>
  </si>
  <si>
    <t>2687991_CoSnV</t>
  </si>
  <si>
    <t>2686901_CoWGa</t>
  </si>
  <si>
    <t>2785355_CrAsFe</t>
  </si>
  <si>
    <t>2762271_CrAsRu</t>
  </si>
  <si>
    <t>2721487_CrGeIr</t>
  </si>
  <si>
    <t>2713812_CrGeRh</t>
  </si>
  <si>
    <t>2678824_GaCuTi</t>
  </si>
  <si>
    <t>2735816_GeBLi</t>
  </si>
  <si>
    <t>2686085_GeCoTa</t>
  </si>
  <si>
    <t>2725330_GeHfPd</t>
  </si>
  <si>
    <t>1751248_GeHfPt</t>
  </si>
  <si>
    <t>2719690_GeIrNb</t>
  </si>
  <si>
    <t>2719352_GeIrTa</t>
  </si>
  <si>
    <t>2720114_GeIrV</t>
  </si>
  <si>
    <t>2725749_GePdTi</t>
  </si>
  <si>
    <t>1751130_GePtV</t>
  </si>
  <si>
    <t>2711672_GeRhTa</t>
  </si>
  <si>
    <t>2712427_GeRhV</t>
  </si>
  <si>
    <t>2774050_HfAuAl</t>
  </si>
  <si>
    <t>2687616_HfCoBi</t>
  </si>
  <si>
    <t>2720984_IrSnTa</t>
  </si>
  <si>
    <t>2721250_IrSnV</t>
  </si>
  <si>
    <t>2694811_KGeBa</t>
  </si>
  <si>
    <t>2752431_KSnLa</t>
  </si>
  <si>
    <t>2772125_LaAlHg</t>
  </si>
  <si>
    <t>2750764_MgBaSn</t>
  </si>
  <si>
    <t>2730034_MnTeTa</t>
  </si>
  <si>
    <t>2729648_MnTeTi</t>
  </si>
  <si>
    <t>2730784_MnTeV</t>
  </si>
  <si>
    <t>2730962_MnTeZr</t>
  </si>
  <si>
    <t>1766119_NaAsBa</t>
  </si>
  <si>
    <t>1766995_NaAsSr</t>
  </si>
  <si>
    <t>2750457_NaBaSn</t>
  </si>
  <si>
    <t>2805096_NaBiSr</t>
  </si>
  <si>
    <t>2693883_NaGeAl</t>
  </si>
  <si>
    <t>2694166_NaGeBa</t>
  </si>
  <si>
    <t>2672659_NaKTe</t>
  </si>
  <si>
    <t>1752361_NaPtLi</t>
  </si>
  <si>
    <t>1753098_NaSrSb</t>
  </si>
  <si>
    <t>2744251_NaTiSb</t>
  </si>
  <si>
    <t>1752827_NbAlPt</t>
  </si>
  <si>
    <t>2713294_NbRhSi</t>
  </si>
  <si>
    <t>2787200_NiAlTa</t>
  </si>
  <si>
    <t>2788357_NiGeZr</t>
  </si>
  <si>
    <t>2786294_NiSiTi</t>
  </si>
  <si>
    <t>2788344_NiSiZr</t>
  </si>
  <si>
    <t>1932053_NiSnZr</t>
  </si>
  <si>
    <t>2757090_PbCaMg</t>
  </si>
  <si>
    <t>2724532_PbHfPd</t>
  </si>
  <si>
    <t>1750444_PbHfPt</t>
  </si>
  <si>
    <t>2757553_PbKLa</t>
  </si>
  <si>
    <t>2712075_PbNbRh</t>
  </si>
  <si>
    <t>2785994_PbNiHf</t>
  </si>
  <si>
    <t>2724736_PbPdTi</t>
  </si>
  <si>
    <t>1750651_PbPtTi</t>
  </si>
  <si>
    <t>2711763_PbRhTa</t>
  </si>
  <si>
    <t>2774895_PbScAu</t>
  </si>
  <si>
    <t>2756989_PbScLi</t>
  </si>
  <si>
    <t>1839533_PLiCd</t>
  </si>
  <si>
    <t>2690071_RuTeHf</t>
  </si>
  <si>
    <t>2761660_RuTeZr</t>
  </si>
  <si>
    <t>2705709_SbCaK</t>
  </si>
  <si>
    <t>2720123_SbIrHf</t>
  </si>
  <si>
    <t>2812671_SbLiCd</t>
  </si>
  <si>
    <t>2726756_SbPdLa</t>
  </si>
  <si>
    <t>1752668_SbPtLa</t>
  </si>
  <si>
    <t>2726485_SbZrPd</t>
  </si>
  <si>
    <t>2772255_ScAlHg</t>
  </si>
  <si>
    <t>2725249_ScAsPd</t>
  </si>
  <si>
    <t>2750278_ScBaSn</t>
  </si>
  <si>
    <t>2772322_ScBHg</t>
  </si>
  <si>
    <t>2695692_ScGeAg</t>
  </si>
  <si>
    <t>1758909_ScMgTl</t>
  </si>
  <si>
    <t>2695005_ScNaGe</t>
  </si>
  <si>
    <t>1764412_ScNaSi</t>
  </si>
  <si>
    <t>2786722_ScNiAs</t>
  </si>
  <si>
    <t>1765084_ScSiAg</t>
  </si>
  <si>
    <t>1764974_ScSiLi</t>
  </si>
  <si>
    <t>1759721_ScTlCd</t>
  </si>
  <si>
    <t>1765032_SiLiIn</t>
  </si>
  <si>
    <t>1763617_SiRhTa</t>
  </si>
  <si>
    <t>2780442_SrAlGa</t>
  </si>
  <si>
    <t>1766664_SrAsK</t>
  </si>
  <si>
    <t>2695018_SrGeBa</t>
  </si>
  <si>
    <t>2804770_SrKBi</t>
  </si>
  <si>
    <t>1764992_SrSiCd</t>
  </si>
  <si>
    <t>2726005_TaPdIn</t>
  </si>
  <si>
    <t>1751926_TaPtIn</t>
  </si>
  <si>
    <t>2731933_TeMnHf</t>
  </si>
  <si>
    <t>2712484_TeRhLa</t>
  </si>
  <si>
    <t>1750365_VPtIn</t>
  </si>
  <si>
    <t>2726938_YAsPd</t>
  </si>
  <si>
    <t>2779284_YGaCd</t>
  </si>
  <si>
    <t>2694592_YGeK</t>
  </si>
  <si>
    <t>2715332_YInCd</t>
  </si>
  <si>
    <t>1758922_YMgTl</t>
  </si>
  <si>
    <t>2695221_YNaGe</t>
  </si>
  <si>
    <t>2788400_YNiAs</t>
  </si>
  <si>
    <t>1764103_YSiAg</t>
  </si>
  <si>
    <t>1764227_YSiLi</t>
  </si>
  <si>
    <t>1759138_YTlCd</t>
  </si>
  <si>
    <t>4045164_ZnRbF</t>
  </si>
  <si>
    <t>np</t>
    <phoneticPr fontId="3" type="noConversion"/>
  </si>
  <si>
    <t>E</t>
    <phoneticPr fontId="4" type="noConversion"/>
  </si>
  <si>
    <t>v</t>
    <phoneticPr fontId="4" type="noConversion"/>
  </si>
  <si>
    <t>Formula</t>
    <phoneticPr fontId="3" type="noConversion"/>
  </si>
  <si>
    <t>space group</t>
  </si>
  <si>
    <t>k_BTE_DFT</t>
    <phoneticPr fontId="3" type="noConversion"/>
  </si>
  <si>
    <t>k_BTE_DFT（1000 K）</t>
    <phoneticPr fontId="3" type="noConversion"/>
  </si>
  <si>
    <t>k_AFLOW_AAPL</t>
    <phoneticPr fontId="3" type="noConversion"/>
  </si>
  <si>
    <t>k_AFLOW_AGL</t>
    <phoneticPr fontId="3" type="noConversion"/>
  </si>
  <si>
    <r>
      <t xml:space="preserve">k_AFLOW_AGL (Poisson ratio </t>
    </r>
    <r>
      <rPr>
        <sz val="11"/>
        <color theme="1"/>
        <rFont val="等线"/>
        <family val="3"/>
        <charset val="134"/>
      </rPr>
      <t>σ</t>
    </r>
    <r>
      <rPr>
        <sz val="11"/>
        <color theme="1"/>
        <rFont val="等线"/>
        <family val="2"/>
      </rPr>
      <t>=0.25</t>
    </r>
    <r>
      <rPr>
        <sz val="11"/>
        <color theme="1"/>
        <rFont val="Calibri"/>
        <family val="2"/>
        <scheme val="minor"/>
      </rPr>
      <t>)</t>
    </r>
    <phoneticPr fontId="3" type="noConversion"/>
  </si>
  <si>
    <t>k_Mingo</t>
  </si>
  <si>
    <t>k_EXP</t>
  </si>
  <si>
    <t>k_EXP（1000 K）</t>
    <phoneticPr fontId="3" type="noConversion"/>
  </si>
  <si>
    <t>HfN</t>
  </si>
  <si>
    <t>F-43m</t>
    <phoneticPr fontId="3" type="noConversion"/>
  </si>
  <si>
    <t>BAs</t>
  </si>
  <si>
    <t>F-43m</t>
    <phoneticPr fontId="3" type="noConversion"/>
  </si>
  <si>
    <t>CaSe</t>
  </si>
  <si>
    <t>C (Tetragonal)</t>
    <phoneticPr fontId="3" type="noConversion"/>
  </si>
  <si>
    <t>I4/mmm</t>
  </si>
  <si>
    <t>MgTe</t>
  </si>
  <si>
    <t>Fm-3m</t>
    <phoneticPr fontId="3" type="noConversion"/>
  </si>
  <si>
    <t>NiN</t>
  </si>
  <si>
    <t>PdN</t>
  </si>
  <si>
    <t>Fm-3m</t>
    <phoneticPr fontId="3" type="noConversion"/>
  </si>
  <si>
    <r>
      <t>CN</t>
    </r>
    <r>
      <rPr>
        <vertAlign val="subscript"/>
        <sz val="11"/>
        <color theme="1"/>
        <rFont val="Times New Roman"/>
        <family val="1"/>
      </rPr>
      <t>2</t>
    </r>
    <phoneticPr fontId="3" type="noConversion"/>
  </si>
  <si>
    <t>I-4m2</t>
  </si>
  <si>
    <t>ZrN</t>
  </si>
  <si>
    <r>
      <t>BaSiO</t>
    </r>
    <r>
      <rPr>
        <vertAlign val="subscript"/>
        <sz val="11"/>
        <color theme="1"/>
        <rFont val="Times New Roman"/>
        <family val="1"/>
      </rPr>
      <t>3</t>
    </r>
    <phoneticPr fontId="3" type="noConversion"/>
  </si>
  <si>
    <t>Pm-3m</t>
  </si>
  <si>
    <r>
      <t>SrSiO</t>
    </r>
    <r>
      <rPr>
        <vertAlign val="subscript"/>
        <sz val="11"/>
        <color theme="1"/>
        <rFont val="Times New Roman"/>
        <family val="1"/>
      </rPr>
      <t>3</t>
    </r>
    <phoneticPr fontId="3" type="noConversion"/>
  </si>
  <si>
    <r>
      <t>KCdF</t>
    </r>
    <r>
      <rPr>
        <vertAlign val="subscript"/>
        <sz val="11"/>
        <color theme="1"/>
        <rFont val="Times New Roman"/>
        <family val="1"/>
      </rPr>
      <t>3</t>
    </r>
    <phoneticPr fontId="3" type="noConversion"/>
  </si>
  <si>
    <t>VN</t>
  </si>
  <si>
    <t>P-6m2</t>
  </si>
  <si>
    <r>
      <t>BaLiF</t>
    </r>
    <r>
      <rPr>
        <vertAlign val="subscript"/>
        <sz val="11"/>
        <color theme="1"/>
        <rFont val="Times New Roman"/>
        <family val="1"/>
      </rPr>
      <t>3</t>
    </r>
    <phoneticPr fontId="3" type="noConversion"/>
  </si>
  <si>
    <t>CuF</t>
  </si>
  <si>
    <t>ZnS</t>
    <phoneticPr fontId="3" type="noConversion"/>
  </si>
  <si>
    <t>MgSe</t>
  </si>
  <si>
    <r>
      <t>RbTaO</t>
    </r>
    <r>
      <rPr>
        <vertAlign val="subscript"/>
        <sz val="11"/>
        <color theme="1"/>
        <rFont val="Times New Roman"/>
        <family val="1"/>
      </rPr>
      <t>3</t>
    </r>
    <phoneticPr fontId="3" type="noConversion"/>
  </si>
  <si>
    <r>
      <t>BC</t>
    </r>
    <r>
      <rPr>
        <vertAlign val="subscript"/>
        <sz val="11"/>
        <color theme="1"/>
        <rFont val="Times New Roman"/>
        <family val="1"/>
      </rPr>
      <t>5</t>
    </r>
    <phoneticPr fontId="3" type="noConversion"/>
  </si>
  <si>
    <t>Imm2</t>
  </si>
  <si>
    <r>
      <t>BC</t>
    </r>
    <r>
      <rPr>
        <vertAlign val="subscript"/>
        <sz val="11"/>
        <color theme="1"/>
        <rFont val="Times New Roman"/>
        <family val="1"/>
      </rPr>
      <t>7</t>
    </r>
    <phoneticPr fontId="3" type="noConversion"/>
  </si>
  <si>
    <t>P-4m2</t>
  </si>
  <si>
    <r>
      <t>BC</t>
    </r>
    <r>
      <rPr>
        <vertAlign val="subscript"/>
        <sz val="11"/>
        <color theme="1"/>
        <rFont val="Times New Roman"/>
        <family val="1"/>
      </rPr>
      <t>7</t>
    </r>
    <phoneticPr fontId="3" type="noConversion"/>
  </si>
  <si>
    <t>Pmm2</t>
  </si>
  <si>
    <t>IrAsZr</t>
    <phoneticPr fontId="3" type="noConversion"/>
  </si>
  <si>
    <t>BeNaSb</t>
    <phoneticPr fontId="3" type="noConversion"/>
  </si>
  <si>
    <t>BLiSi</t>
    <phoneticPr fontId="3" type="noConversion"/>
  </si>
  <si>
    <t>SeAgLi</t>
    <phoneticPr fontId="3" type="noConversion"/>
  </si>
  <si>
    <t>BMgSc</t>
    <phoneticPr fontId="3" type="noConversion"/>
  </si>
  <si>
    <t>BaBrCl</t>
    <phoneticPr fontId="3" type="noConversion"/>
  </si>
  <si>
    <t>BLiSn</t>
    <phoneticPr fontId="3" type="noConversion"/>
  </si>
  <si>
    <t>BeLiSb</t>
    <phoneticPr fontId="3" type="noConversion"/>
  </si>
  <si>
    <t>BCdY</t>
    <phoneticPr fontId="3" type="noConversion"/>
  </si>
  <si>
    <t>BHgY</t>
    <phoneticPr fontId="3" type="noConversion"/>
  </si>
  <si>
    <t>RhScTe</t>
    <phoneticPr fontId="3" type="noConversion"/>
  </si>
  <si>
    <t>RhSnTa</t>
    <phoneticPr fontId="3" type="noConversion"/>
  </si>
  <si>
    <t>SbCaLi</t>
    <phoneticPr fontId="3" type="noConversion"/>
  </si>
  <si>
    <t>SnCaCd</t>
  </si>
  <si>
    <t>RuTeTi</t>
    <phoneticPr fontId="3" type="noConversion"/>
  </si>
  <si>
    <t>BCuTi</t>
    <phoneticPr fontId="3" type="noConversion"/>
  </si>
  <si>
    <t>RhSiV</t>
    <phoneticPr fontId="3" type="noConversion"/>
  </si>
  <si>
    <t>RhSbZr</t>
    <phoneticPr fontId="3" type="noConversion"/>
  </si>
  <si>
    <t>RhSbV</t>
    <phoneticPr fontId="3" type="noConversion"/>
  </si>
  <si>
    <t>SbCaNa</t>
    <phoneticPr fontId="3" type="noConversion"/>
  </si>
  <si>
    <t>RhSnV</t>
    <phoneticPr fontId="3" type="noConversion"/>
  </si>
  <si>
    <t>RuTeV</t>
    <phoneticPr fontId="3" type="noConversion"/>
  </si>
  <si>
    <t>SbLiMg</t>
    <phoneticPr fontId="3" type="noConversion"/>
  </si>
  <si>
    <t>SbKSr</t>
    <phoneticPr fontId="3" type="noConversion"/>
  </si>
  <si>
    <t>ZnLiSb</t>
    <phoneticPr fontId="3" type="noConversion"/>
  </si>
  <si>
    <t>F-43m</t>
    <phoneticPr fontId="3" type="noConversion"/>
  </si>
  <si>
    <t>SiCaZn</t>
    <phoneticPr fontId="3" type="noConversion"/>
  </si>
  <si>
    <t>SiBaSr</t>
    <phoneticPr fontId="3" type="noConversion"/>
  </si>
  <si>
    <t>BCuZr</t>
    <phoneticPr fontId="3" type="noConversion"/>
  </si>
  <si>
    <t>SnLiSc</t>
  </si>
  <si>
    <t>SnNaSc</t>
  </si>
  <si>
    <t>BCrCu</t>
    <phoneticPr fontId="3" type="noConversion"/>
  </si>
  <si>
    <t>SeKNa</t>
    <phoneticPr fontId="3" type="noConversion"/>
  </si>
  <si>
    <t>HgS</t>
  </si>
  <si>
    <t>LiF</t>
    <phoneticPr fontId="3" type="noConversion"/>
  </si>
  <si>
    <r>
      <t>TiB</t>
    </r>
    <r>
      <rPr>
        <vertAlign val="subscript"/>
        <sz val="11"/>
        <color theme="1"/>
        <rFont val="Times New Roman"/>
        <family val="1"/>
      </rPr>
      <t>2</t>
    </r>
    <phoneticPr fontId="3" type="noConversion"/>
  </si>
  <si>
    <t>P6/mmm</t>
  </si>
  <si>
    <t>NiSbY</t>
    <phoneticPr fontId="3" type="noConversion"/>
  </si>
  <si>
    <t>GaSb</t>
    <phoneticPr fontId="3" type="noConversion"/>
  </si>
  <si>
    <t>PdHfSn</t>
    <phoneticPr fontId="3" type="noConversion"/>
  </si>
  <si>
    <t>ZnSe</t>
    <phoneticPr fontId="3" type="noConversion"/>
  </si>
  <si>
    <t>19/33</t>
    <phoneticPr fontId="3" type="noConversion"/>
  </si>
  <si>
    <r>
      <t>IrSb</t>
    </r>
    <r>
      <rPr>
        <vertAlign val="subscript"/>
        <sz val="11"/>
        <color theme="1"/>
        <rFont val="Times New Roman"/>
        <family val="1"/>
      </rPr>
      <t>3</t>
    </r>
    <phoneticPr fontId="3" type="noConversion"/>
  </si>
  <si>
    <t>Im-3</t>
    <phoneticPr fontId="3" type="noConversion"/>
  </si>
  <si>
    <t>MgO</t>
    <phoneticPr fontId="3" type="noConversion"/>
  </si>
  <si>
    <r>
      <t>AgNbO</t>
    </r>
    <r>
      <rPr>
        <vertAlign val="subscript"/>
        <sz val="11"/>
        <color theme="1"/>
        <rFont val="Times New Roman"/>
        <family val="1"/>
      </rPr>
      <t>3</t>
    </r>
    <phoneticPr fontId="3" type="noConversion"/>
  </si>
  <si>
    <r>
      <t>CoSb</t>
    </r>
    <r>
      <rPr>
        <vertAlign val="subscript"/>
        <sz val="11"/>
        <color theme="1"/>
        <rFont val="Times New Roman"/>
        <family val="1"/>
      </rPr>
      <t>3</t>
    </r>
    <phoneticPr fontId="3" type="noConversion"/>
  </si>
  <si>
    <t>AlN</t>
  </si>
  <si>
    <t>Fm-3m</t>
  </si>
  <si>
    <t>BaO</t>
    <phoneticPr fontId="3" type="noConversion"/>
  </si>
  <si>
    <t>Mg2Si</t>
  </si>
  <si>
    <r>
      <t>AgZnF</t>
    </r>
    <r>
      <rPr>
        <vertAlign val="subscript"/>
        <sz val="11"/>
        <color theme="1"/>
        <rFont val="Times New Roman"/>
        <family val="1"/>
      </rPr>
      <t>3</t>
    </r>
    <phoneticPr fontId="3" type="noConversion"/>
  </si>
  <si>
    <t>BP</t>
    <phoneticPr fontId="3" type="noConversion"/>
  </si>
  <si>
    <t>BeSe</t>
  </si>
  <si>
    <t>AlP</t>
    <phoneticPr fontId="3" type="noConversion"/>
  </si>
  <si>
    <r>
      <t>Be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C</t>
    </r>
    <phoneticPr fontId="3" type="noConversion"/>
  </si>
  <si>
    <t>Si</t>
  </si>
  <si>
    <t>Fd-3m</t>
    <phoneticPr fontId="3" type="noConversion"/>
  </si>
  <si>
    <t>146/166</t>
    <phoneticPr fontId="3" type="noConversion"/>
  </si>
  <si>
    <t>MoN</t>
  </si>
  <si>
    <t>BeO</t>
  </si>
  <si>
    <t>SnTe</t>
    <phoneticPr fontId="3" type="noConversion"/>
  </si>
  <si>
    <t>Fm-3m</t>
    <phoneticPr fontId="3" type="noConversion"/>
  </si>
  <si>
    <t>PbTe</t>
  </si>
  <si>
    <r>
      <t>PbTiO</t>
    </r>
    <r>
      <rPr>
        <vertAlign val="subscript"/>
        <sz val="11"/>
        <color theme="1"/>
        <rFont val="Times New Roman"/>
        <family val="1"/>
      </rPr>
      <t>3</t>
    </r>
    <phoneticPr fontId="3" type="noConversion"/>
  </si>
  <si>
    <t>ZnO</t>
  </si>
  <si>
    <t>InSb</t>
    <phoneticPr fontId="3" type="noConversion"/>
  </si>
  <si>
    <t>20/16.5</t>
    <phoneticPr fontId="3" type="noConversion"/>
  </si>
  <si>
    <r>
      <t>Ag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Cr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Te</t>
    </r>
    <r>
      <rPr>
        <vertAlign val="subscript"/>
        <sz val="11"/>
        <color theme="1"/>
        <rFont val="Times New Roman"/>
        <family val="1"/>
      </rPr>
      <t>8</t>
    </r>
    <phoneticPr fontId="3" type="noConversion"/>
  </si>
  <si>
    <t>Fd-3m</t>
  </si>
  <si>
    <t>InAs</t>
    <phoneticPr fontId="3" type="noConversion"/>
  </si>
  <si>
    <t>InTe</t>
  </si>
  <si>
    <t>I4/mcm</t>
    <phoneticPr fontId="3" type="noConversion"/>
  </si>
  <si>
    <t>InP</t>
    <phoneticPr fontId="3" type="noConversion"/>
  </si>
  <si>
    <t>Mg2Pb</t>
  </si>
  <si>
    <r>
      <t>RbPbF</t>
    </r>
    <r>
      <rPr>
        <vertAlign val="subscript"/>
        <sz val="11"/>
        <color theme="1"/>
        <rFont val="Times New Roman"/>
        <family val="1"/>
      </rPr>
      <t>3</t>
    </r>
    <phoneticPr fontId="3" type="noConversion"/>
  </si>
  <si>
    <t>YN</t>
  </si>
  <si>
    <t>PbS</t>
  </si>
  <si>
    <r>
      <t>Sb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O</t>
    </r>
    <r>
      <rPr>
        <vertAlign val="subscript"/>
        <sz val="11"/>
        <color theme="1"/>
        <rFont val="Times New Roman"/>
        <family val="1"/>
      </rPr>
      <t>3</t>
    </r>
    <phoneticPr fontId="3" type="noConversion"/>
  </si>
  <si>
    <t>Pccn</t>
    <phoneticPr fontId="3" type="noConversion"/>
  </si>
  <si>
    <r>
      <t>K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Pb</t>
    </r>
    <r>
      <rPr>
        <vertAlign val="subscript"/>
        <sz val="11"/>
        <color theme="1"/>
        <rFont val="Times New Roman"/>
        <family val="1"/>
      </rPr>
      <t>24</t>
    </r>
    <phoneticPr fontId="3" type="noConversion"/>
  </si>
  <si>
    <t>I-43m</t>
  </si>
  <si>
    <t>AlAs</t>
    <phoneticPr fontId="3" type="noConversion"/>
  </si>
  <si>
    <t>ZnTe</t>
    <phoneticPr fontId="3" type="noConversion"/>
  </si>
  <si>
    <t>PbSe</t>
  </si>
  <si>
    <t>InN</t>
    <phoneticPr fontId="3" type="noConversion"/>
  </si>
  <si>
    <r>
      <t>P6</t>
    </r>
    <r>
      <rPr>
        <vertAlign val="subscript"/>
        <sz val="11"/>
        <color theme="1"/>
        <rFont val="Calibri"/>
        <family val="3"/>
        <charset val="134"/>
        <scheme val="minor"/>
      </rPr>
      <t>3</t>
    </r>
    <r>
      <rPr>
        <sz val="11"/>
        <color theme="1"/>
        <rFont val="Calibri"/>
        <family val="2"/>
        <scheme val="minor"/>
      </rPr>
      <t>mc</t>
    </r>
    <phoneticPr fontId="3" type="noConversion"/>
  </si>
  <si>
    <r>
      <t>PbHfO</t>
    </r>
    <r>
      <rPr>
        <vertAlign val="subscript"/>
        <sz val="11"/>
        <color theme="1"/>
        <rFont val="Times New Roman"/>
        <family val="1"/>
      </rPr>
      <t>3</t>
    </r>
    <phoneticPr fontId="3" type="noConversion"/>
  </si>
  <si>
    <t>NaCl</t>
    <phoneticPr fontId="3" type="noConversion"/>
  </si>
  <si>
    <t>RbBr</t>
  </si>
  <si>
    <t>KI</t>
  </si>
  <si>
    <t>RbI</t>
  </si>
  <si>
    <t>CuBr</t>
  </si>
  <si>
    <t>CuCl</t>
  </si>
  <si>
    <t>NaBr</t>
    <phoneticPr fontId="3" type="noConversion"/>
  </si>
  <si>
    <t>AgCl</t>
    <phoneticPr fontId="3" type="noConversion"/>
  </si>
  <si>
    <t>AgI</t>
    <phoneticPr fontId="3" type="noConversion"/>
  </si>
  <si>
    <t>KCl</t>
  </si>
  <si>
    <t>SrCl2</t>
  </si>
  <si>
    <t>KBr</t>
    <phoneticPr fontId="3" type="noConversion"/>
  </si>
  <si>
    <t>NaI</t>
  </si>
  <si>
    <t>RbCl</t>
    <phoneticPr fontId="3" type="noConversion"/>
  </si>
  <si>
    <r>
      <t>Cs</t>
    </r>
    <r>
      <rPr>
        <sz val="11"/>
        <color rgb="FF9C0006"/>
        <rFont val="Calibri"/>
        <family val="3"/>
        <charset val="134"/>
        <scheme val="minor"/>
      </rPr>
      <t>8Pb4Cl24</t>
    </r>
    <phoneticPr fontId="3" type="noConversion"/>
  </si>
  <si>
    <t>Mg2Sn</t>
  </si>
  <si>
    <t>LiH</t>
    <phoneticPr fontId="3" type="noConversion"/>
  </si>
  <si>
    <t>CdF2</t>
  </si>
  <si>
    <t>CdS</t>
  </si>
  <si>
    <t>SrO</t>
  </si>
  <si>
    <t>CoO</t>
  </si>
  <si>
    <t>GaP</t>
    <phoneticPr fontId="3" type="noConversion"/>
  </si>
  <si>
    <t>C (Cubic)</t>
    <phoneticPr fontId="3" type="noConversion"/>
  </si>
  <si>
    <t>Ia-3</t>
  </si>
  <si>
    <t>BeTe</t>
  </si>
  <si>
    <t>GaAs</t>
    <phoneticPr fontId="3" type="noConversion"/>
  </si>
  <si>
    <t>BeO</t>
    <phoneticPr fontId="3" type="noConversion"/>
  </si>
  <si>
    <t>CaO</t>
    <phoneticPr fontId="3" type="noConversion"/>
  </si>
  <si>
    <t>AlSb</t>
    <phoneticPr fontId="3" type="noConversion"/>
  </si>
  <si>
    <t>BN</t>
  </si>
  <si>
    <r>
      <t>P6</t>
    </r>
    <r>
      <rPr>
        <vertAlign val="subscript"/>
        <sz val="11"/>
        <color theme="1"/>
        <rFont val="Calibri"/>
        <family val="3"/>
        <charset val="134"/>
        <scheme val="minor"/>
      </rPr>
      <t>3</t>
    </r>
    <r>
      <rPr>
        <sz val="11"/>
        <color theme="1"/>
        <rFont val="Calibri"/>
        <family val="2"/>
        <scheme val="minor"/>
      </rPr>
      <t>mc</t>
    </r>
    <phoneticPr fontId="3" type="noConversion"/>
  </si>
  <si>
    <t>CdSe</t>
    <phoneticPr fontId="3" type="noConversion"/>
  </si>
  <si>
    <t>HgTe</t>
    <phoneticPr fontId="3" type="noConversion"/>
  </si>
  <si>
    <t>CaF2</t>
  </si>
  <si>
    <t>AuScSn</t>
    <phoneticPr fontId="3" type="noConversion"/>
  </si>
  <si>
    <r>
      <t>B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C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N</t>
    </r>
    <r>
      <rPr>
        <vertAlign val="subscript"/>
        <sz val="11"/>
        <color theme="1"/>
        <rFont val="Times New Roman"/>
        <family val="1"/>
      </rPr>
      <t>2</t>
    </r>
    <phoneticPr fontId="3" type="noConversion"/>
  </si>
  <si>
    <r>
      <t>P222</t>
    </r>
    <r>
      <rPr>
        <vertAlign val="subscript"/>
        <sz val="11"/>
        <color theme="1"/>
        <rFont val="Calibri"/>
        <family val="3"/>
        <charset val="134"/>
        <scheme val="minor"/>
      </rPr>
      <t>1</t>
    </r>
    <phoneticPr fontId="3" type="noConversion"/>
  </si>
  <si>
    <t>NiBiSc</t>
    <phoneticPr fontId="3" type="noConversion"/>
  </si>
  <si>
    <t>NiBiY</t>
    <phoneticPr fontId="3" type="noConversion"/>
  </si>
  <si>
    <t>CoNbSn</t>
    <phoneticPr fontId="3" type="noConversion"/>
  </si>
  <si>
    <r>
      <t>Hg</t>
    </r>
    <r>
      <rPr>
        <sz val="11"/>
        <color rgb="FF9C0006"/>
        <rFont val="Calibri"/>
        <family val="3"/>
        <charset val="134"/>
        <scheme val="minor"/>
      </rPr>
      <t>4K2</t>
    </r>
    <phoneticPr fontId="3" type="noConversion"/>
  </si>
  <si>
    <t>Imma</t>
  </si>
  <si>
    <t>PtSnTi</t>
    <phoneticPr fontId="3" type="noConversion"/>
  </si>
  <si>
    <t>CoBiZr</t>
    <phoneticPr fontId="3" type="noConversion"/>
  </si>
  <si>
    <t>RuSbTa</t>
    <phoneticPr fontId="3" type="noConversion"/>
  </si>
  <si>
    <t>RuSbV</t>
    <phoneticPr fontId="3" type="noConversion"/>
  </si>
  <si>
    <t>SiAlLi</t>
    <phoneticPr fontId="3" type="noConversion"/>
  </si>
  <si>
    <t>NiSbSc</t>
    <phoneticPr fontId="3" type="noConversion"/>
  </si>
  <si>
    <t>PrN</t>
  </si>
  <si>
    <r>
      <t>KMgF</t>
    </r>
    <r>
      <rPr>
        <vertAlign val="subscript"/>
        <sz val="11"/>
        <color theme="1"/>
        <rFont val="Times New Roman"/>
        <family val="1"/>
      </rPr>
      <t>3</t>
    </r>
    <phoneticPr fontId="3" type="noConversion"/>
  </si>
  <si>
    <r>
      <t>ZnSiAs</t>
    </r>
    <r>
      <rPr>
        <vertAlign val="subscript"/>
        <sz val="11"/>
        <color theme="1"/>
        <rFont val="Times New Roman"/>
        <family val="1"/>
      </rPr>
      <t>2</t>
    </r>
    <phoneticPr fontId="3" type="noConversion"/>
  </si>
  <si>
    <t>I-42d</t>
    <phoneticPr fontId="3" type="noConversion"/>
  </si>
  <si>
    <t>PLiMg</t>
    <phoneticPr fontId="3" type="noConversion"/>
  </si>
  <si>
    <r>
      <t>RbCaF</t>
    </r>
    <r>
      <rPr>
        <vertAlign val="subscript"/>
        <sz val="11"/>
        <color theme="1"/>
        <rFont val="Times New Roman"/>
        <family val="1"/>
      </rPr>
      <t>3</t>
    </r>
    <phoneticPr fontId="3" type="noConversion"/>
  </si>
  <si>
    <r>
      <t>CdGeP</t>
    </r>
    <r>
      <rPr>
        <vertAlign val="subscript"/>
        <sz val="11"/>
        <color theme="1"/>
        <rFont val="Times New Roman"/>
        <family val="1"/>
      </rPr>
      <t>2</t>
    </r>
    <phoneticPr fontId="3" type="noConversion"/>
  </si>
  <si>
    <t>AgSe</t>
  </si>
  <si>
    <r>
      <t>BaZrO</t>
    </r>
    <r>
      <rPr>
        <vertAlign val="subscript"/>
        <sz val="11"/>
        <color theme="1"/>
        <rFont val="Times New Roman"/>
        <family val="1"/>
      </rPr>
      <t>3</t>
    </r>
    <phoneticPr fontId="3" type="noConversion"/>
  </si>
  <si>
    <r>
      <t>ZnGeAs</t>
    </r>
    <r>
      <rPr>
        <vertAlign val="subscript"/>
        <sz val="11"/>
        <color theme="1"/>
        <rFont val="Times New Roman"/>
        <family val="1"/>
      </rPr>
      <t>2</t>
    </r>
    <phoneticPr fontId="3" type="noConversion"/>
  </si>
  <si>
    <t>CdTe</t>
    <phoneticPr fontId="3" type="noConversion"/>
  </si>
  <si>
    <t>CoSbV</t>
    <phoneticPr fontId="3" type="noConversion"/>
  </si>
  <si>
    <t>Mg2Ge</t>
  </si>
  <si>
    <r>
      <t>NaTaO</t>
    </r>
    <r>
      <rPr>
        <vertAlign val="subscript"/>
        <sz val="11"/>
        <color theme="1"/>
        <rFont val="Times New Roman"/>
        <family val="1"/>
      </rPr>
      <t>3</t>
    </r>
    <phoneticPr fontId="3" type="noConversion"/>
  </si>
  <si>
    <t>BeS</t>
  </si>
  <si>
    <r>
      <t>ZnGeP</t>
    </r>
    <r>
      <rPr>
        <vertAlign val="subscript"/>
        <sz val="11"/>
        <color theme="1"/>
        <rFont val="Times New Roman"/>
        <family val="1"/>
      </rPr>
      <t>2</t>
    </r>
    <phoneticPr fontId="3" type="noConversion"/>
  </si>
  <si>
    <r>
      <t>SrHfO</t>
    </r>
    <r>
      <rPr>
        <vertAlign val="subscript"/>
        <sz val="11"/>
        <color theme="1"/>
        <rFont val="Times New Roman"/>
        <family val="1"/>
      </rPr>
      <t>3</t>
    </r>
    <phoneticPr fontId="3" type="noConversion"/>
  </si>
  <si>
    <t>KF</t>
    <phoneticPr fontId="3" type="noConversion"/>
  </si>
  <si>
    <t>N/A</t>
    <phoneticPr fontId="3" type="noConversion"/>
  </si>
  <si>
    <r>
      <t>KCaF</t>
    </r>
    <r>
      <rPr>
        <vertAlign val="subscript"/>
        <sz val="11"/>
        <color theme="1"/>
        <rFont val="Times New Roman"/>
        <family val="1"/>
      </rPr>
      <t>3</t>
    </r>
    <phoneticPr fontId="3" type="noConversion"/>
  </si>
  <si>
    <t>PtSbY</t>
    <phoneticPr fontId="3" type="noConversion"/>
  </si>
  <si>
    <r>
      <t>BaTiO</t>
    </r>
    <r>
      <rPr>
        <vertAlign val="subscript"/>
        <sz val="11"/>
        <color theme="1"/>
        <rFont val="Times New Roman"/>
        <family val="1"/>
      </rPr>
      <t>3</t>
    </r>
    <phoneticPr fontId="3" type="noConversion"/>
  </si>
  <si>
    <r>
      <t>4</t>
    </r>
    <r>
      <rPr>
        <sz val="11"/>
        <color theme="1"/>
        <rFont val="Times New Roman"/>
        <family val="1"/>
      </rPr>
      <t>~</t>
    </r>
    <r>
      <rPr>
        <sz val="11"/>
        <color theme="1"/>
        <rFont val="等线"/>
        <family val="3"/>
        <charset val="134"/>
      </rPr>
      <t>5</t>
    </r>
    <phoneticPr fontId="3" type="noConversion"/>
  </si>
  <si>
    <t>RuNbSb</t>
    <phoneticPr fontId="3" type="noConversion"/>
  </si>
  <si>
    <r>
      <t>SrTiO</t>
    </r>
    <r>
      <rPr>
        <vertAlign val="subscript"/>
        <sz val="11"/>
        <color theme="1"/>
        <rFont val="Times New Roman"/>
        <family val="1"/>
      </rPr>
      <t>3</t>
    </r>
    <phoneticPr fontId="3" type="noConversion"/>
  </si>
  <si>
    <r>
      <t>CuGaS</t>
    </r>
    <r>
      <rPr>
        <vertAlign val="subscript"/>
        <sz val="11"/>
        <color theme="1"/>
        <rFont val="Times New Roman"/>
        <family val="1"/>
      </rPr>
      <t>2</t>
    </r>
    <phoneticPr fontId="3" type="noConversion"/>
  </si>
  <si>
    <t>I-42d</t>
    <phoneticPr fontId="3" type="noConversion"/>
  </si>
  <si>
    <r>
      <t>AgGaS</t>
    </r>
    <r>
      <rPr>
        <vertAlign val="subscript"/>
        <sz val="11"/>
        <color theme="1"/>
        <rFont val="Times New Roman"/>
        <family val="1"/>
      </rPr>
      <t>2</t>
    </r>
    <phoneticPr fontId="3" type="noConversion"/>
  </si>
  <si>
    <r>
      <t>Au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In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Na</t>
    </r>
    <r>
      <rPr>
        <vertAlign val="subscript"/>
        <sz val="11"/>
        <color theme="1"/>
        <rFont val="Times New Roman"/>
        <family val="1"/>
      </rPr>
      <t>12</t>
    </r>
    <phoneticPr fontId="3" type="noConversion"/>
  </si>
  <si>
    <r>
      <t>RbFeF</t>
    </r>
    <r>
      <rPr>
        <vertAlign val="subscript"/>
        <sz val="11"/>
        <color theme="1"/>
        <rFont val="Times New Roman"/>
        <family val="1"/>
      </rPr>
      <t>3</t>
    </r>
    <phoneticPr fontId="3" type="noConversion"/>
  </si>
  <si>
    <r>
      <t>KFeF</t>
    </r>
    <r>
      <rPr>
        <vertAlign val="subscript"/>
        <sz val="11"/>
        <color theme="1"/>
        <rFont val="Times New Roman"/>
        <family val="1"/>
      </rPr>
      <t>3</t>
    </r>
    <phoneticPr fontId="3" type="noConversion"/>
  </si>
  <si>
    <r>
      <t>CsHgF</t>
    </r>
    <r>
      <rPr>
        <vertAlign val="subscript"/>
        <sz val="11"/>
        <color theme="1"/>
        <rFont val="Times New Roman"/>
        <family val="1"/>
      </rPr>
      <t>3</t>
    </r>
    <phoneticPr fontId="3" type="noConversion"/>
  </si>
  <si>
    <t>C (Orthorhombic)</t>
    <phoneticPr fontId="3" type="noConversion"/>
  </si>
  <si>
    <t>Cmmm</t>
  </si>
  <si>
    <t>PLiZn</t>
    <phoneticPr fontId="3" type="noConversion"/>
  </si>
  <si>
    <t>PdSbSc</t>
    <phoneticPr fontId="3" type="noConversion"/>
  </si>
  <si>
    <t>BiLiMg</t>
    <phoneticPr fontId="3" type="noConversion"/>
  </si>
  <si>
    <r>
      <t>MnB</t>
    </r>
    <r>
      <rPr>
        <vertAlign val="subscript"/>
        <sz val="11"/>
        <color theme="1"/>
        <rFont val="Times New Roman"/>
        <family val="1"/>
      </rPr>
      <t>2</t>
    </r>
    <phoneticPr fontId="3" type="noConversion"/>
  </si>
  <si>
    <r>
      <t>KZnF</t>
    </r>
    <r>
      <rPr>
        <vertAlign val="subscript"/>
        <sz val="11"/>
        <color theme="1"/>
        <rFont val="Times New Roman"/>
        <family val="1"/>
      </rPr>
      <t>3</t>
    </r>
    <phoneticPr fontId="3" type="noConversion"/>
  </si>
  <si>
    <r>
      <t>CaSiO</t>
    </r>
    <r>
      <rPr>
        <vertAlign val="subscript"/>
        <sz val="11"/>
        <color theme="1"/>
        <rFont val="Times New Roman"/>
        <family val="1"/>
      </rPr>
      <t>3</t>
    </r>
    <phoneticPr fontId="3" type="noConversion"/>
  </si>
  <si>
    <t>CoSbTi</t>
    <phoneticPr fontId="3" type="noConversion"/>
  </si>
  <si>
    <t>12 or 25</t>
    <phoneticPr fontId="3" type="noConversion"/>
  </si>
  <si>
    <t>C (Hexagonal)</t>
    <phoneticPr fontId="3" type="noConversion"/>
  </si>
  <si>
    <r>
      <t>P6</t>
    </r>
    <r>
      <rPr>
        <vertAlign val="subscript"/>
        <sz val="11"/>
        <color theme="1"/>
        <rFont val="Calibri"/>
        <family val="3"/>
        <charset val="134"/>
        <scheme val="minor"/>
      </rPr>
      <t>3</t>
    </r>
    <r>
      <rPr>
        <sz val="11"/>
        <color theme="1"/>
        <rFont val="Calibri"/>
        <family val="2"/>
        <scheme val="minor"/>
      </rPr>
      <t>/mmc</t>
    </r>
    <phoneticPr fontId="3" type="noConversion"/>
  </si>
  <si>
    <r>
      <t>Sb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Tl</t>
    </r>
    <r>
      <rPr>
        <vertAlign val="subscript"/>
        <sz val="11"/>
        <color theme="1"/>
        <rFont val="Times New Roman"/>
        <family val="1"/>
      </rPr>
      <t>21</t>
    </r>
    <phoneticPr fontId="3" type="noConversion"/>
  </si>
  <si>
    <t>Im-3m</t>
  </si>
  <si>
    <t>NiSnTi</t>
    <phoneticPr fontId="3" type="noConversion"/>
  </si>
  <si>
    <r>
      <t>BC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N</t>
    </r>
    <phoneticPr fontId="3" type="noConversion"/>
  </si>
  <si>
    <t>C (Monoclinic)</t>
    <phoneticPr fontId="3" type="noConversion"/>
  </si>
  <si>
    <t>C2/m</t>
  </si>
  <si>
    <t>ThO2</t>
  </si>
  <si>
    <t>AlN</t>
    <phoneticPr fontId="3" type="noConversion"/>
  </si>
  <si>
    <t>C (diamond)</t>
  </si>
  <si>
    <t>Fd-3m</t>
    <phoneticPr fontId="3" type="noConversion"/>
  </si>
  <si>
    <t>2200/3000</t>
    <phoneticPr fontId="3" type="noConversion"/>
  </si>
  <si>
    <t>CdS</t>
    <phoneticPr fontId="3" type="noConversion"/>
  </si>
  <si>
    <t>NaF</t>
    <phoneticPr fontId="3" type="noConversion"/>
  </si>
  <si>
    <t>16.5/18.4</t>
    <phoneticPr fontId="3" type="noConversion"/>
  </si>
  <si>
    <r>
      <t>RbCdF</t>
    </r>
    <r>
      <rPr>
        <vertAlign val="subscript"/>
        <sz val="11"/>
        <color theme="1"/>
        <rFont val="Times New Roman"/>
        <family val="1"/>
      </rPr>
      <t>3</t>
    </r>
    <phoneticPr fontId="3" type="noConversion"/>
  </si>
  <si>
    <r>
      <t>CsCaF</t>
    </r>
    <r>
      <rPr>
        <vertAlign val="subscript"/>
        <sz val="11"/>
        <color theme="1"/>
        <rFont val="Times New Roman"/>
        <family val="1"/>
      </rPr>
      <t>3</t>
    </r>
    <phoneticPr fontId="3" type="noConversion"/>
  </si>
  <si>
    <t>SiC</t>
  </si>
  <si>
    <t>PtSbSc</t>
    <phoneticPr fontId="3" type="noConversion"/>
  </si>
  <si>
    <r>
      <t>RbHgF</t>
    </r>
    <r>
      <rPr>
        <vertAlign val="subscript"/>
        <sz val="11"/>
        <color theme="1"/>
        <rFont val="Times New Roman"/>
        <family val="1"/>
      </rPr>
      <t>3</t>
    </r>
    <phoneticPr fontId="3" type="noConversion"/>
  </si>
  <si>
    <r>
      <t>KHgF</t>
    </r>
    <r>
      <rPr>
        <vertAlign val="subscript"/>
        <sz val="11"/>
        <color theme="1"/>
        <rFont val="Times New Roman"/>
        <family val="1"/>
      </rPr>
      <t>3</t>
    </r>
    <phoneticPr fontId="3" type="noConversion"/>
  </si>
  <si>
    <t>ZnSb</t>
  </si>
  <si>
    <t>Pbca</t>
    <phoneticPr fontId="3" type="noConversion"/>
  </si>
  <si>
    <t>GaN</t>
    <phoneticPr fontId="3" type="noConversion"/>
  </si>
  <si>
    <t>HgSe</t>
    <phoneticPr fontId="3" type="noConversion"/>
  </si>
  <si>
    <r>
      <t>CsSrF</t>
    </r>
    <r>
      <rPr>
        <vertAlign val="subscript"/>
        <sz val="11"/>
        <color theme="1"/>
        <rFont val="Times New Roman"/>
        <family val="1"/>
      </rPr>
      <t>3</t>
    </r>
    <phoneticPr fontId="3" type="noConversion"/>
  </si>
  <si>
    <r>
      <t>CsCdF</t>
    </r>
    <r>
      <rPr>
        <vertAlign val="subscript"/>
        <sz val="11"/>
        <color theme="1"/>
        <rFont val="Times New Roman"/>
        <family val="1"/>
      </rPr>
      <t>3</t>
    </r>
    <phoneticPr fontId="3" type="noConversion"/>
  </si>
  <si>
    <r>
      <t>RbMgF</t>
    </r>
    <r>
      <rPr>
        <vertAlign val="subscript"/>
        <sz val="11"/>
        <color theme="1"/>
        <rFont val="Times New Roman"/>
        <family val="1"/>
      </rPr>
      <t>3</t>
    </r>
    <phoneticPr fontId="3" type="noConversion"/>
  </si>
  <si>
    <r>
      <t>SnO</t>
    </r>
    <r>
      <rPr>
        <vertAlign val="subscript"/>
        <sz val="11"/>
        <color theme="1"/>
        <rFont val="Times New Roman"/>
        <family val="1"/>
      </rPr>
      <t>2</t>
    </r>
    <phoneticPr fontId="3" type="noConversion"/>
  </si>
  <si>
    <t>P42/mnm</t>
    <phoneticPr fontId="3" type="noConversion"/>
  </si>
  <si>
    <r>
      <t>TlTaO</t>
    </r>
    <r>
      <rPr>
        <vertAlign val="subscript"/>
        <sz val="11"/>
        <color theme="1"/>
        <rFont val="Times New Roman"/>
        <family val="1"/>
      </rPr>
      <t>3</t>
    </r>
    <phoneticPr fontId="3" type="noConversion"/>
  </si>
  <si>
    <t>AsLiZn</t>
    <phoneticPr fontId="3" type="noConversion"/>
  </si>
  <si>
    <r>
      <t>KNbO</t>
    </r>
    <r>
      <rPr>
        <vertAlign val="subscript"/>
        <sz val="11"/>
        <color theme="1"/>
        <rFont val="Times New Roman"/>
        <family val="1"/>
      </rPr>
      <t>3</t>
    </r>
    <phoneticPr fontId="3" type="noConversion"/>
  </si>
  <si>
    <t>FeNbSb</t>
    <phoneticPr fontId="3" type="noConversion"/>
  </si>
  <si>
    <t>GeAlLi</t>
    <phoneticPr fontId="3" type="noConversion"/>
  </si>
  <si>
    <t>OsTeTi</t>
    <phoneticPr fontId="3" type="noConversion"/>
  </si>
  <si>
    <t>FeTeZr</t>
    <phoneticPr fontId="3" type="noConversion"/>
  </si>
  <si>
    <t>FeSeZr</t>
    <phoneticPr fontId="3" type="noConversion"/>
  </si>
  <si>
    <t>FeSbZr</t>
    <phoneticPr fontId="3" type="noConversion"/>
  </si>
  <si>
    <t>FeSiW</t>
    <phoneticPr fontId="3" type="noConversion"/>
  </si>
  <si>
    <t>FeTeV</t>
    <phoneticPr fontId="3" type="noConversion"/>
  </si>
  <si>
    <t>NiPY</t>
    <phoneticPr fontId="3" type="noConversion"/>
  </si>
  <si>
    <t>FeSeV</t>
    <phoneticPr fontId="3" type="noConversion"/>
  </si>
  <si>
    <t>PdSiTi</t>
    <phoneticPr fontId="3" type="noConversion"/>
  </si>
  <si>
    <t>FeSeTi</t>
    <phoneticPr fontId="3" type="noConversion"/>
  </si>
  <si>
    <t>PdSnV</t>
    <phoneticPr fontId="3" type="noConversion"/>
  </si>
  <si>
    <t>GaMgSc</t>
    <phoneticPr fontId="3" type="noConversion"/>
  </si>
  <si>
    <t>PtAlV</t>
    <phoneticPr fontId="3" type="noConversion"/>
  </si>
  <si>
    <t>PtGeTi</t>
    <phoneticPr fontId="3" type="noConversion"/>
  </si>
  <si>
    <t>FeTeTi</t>
    <phoneticPr fontId="3" type="noConversion"/>
  </si>
  <si>
    <t>CoScTe</t>
    <phoneticPr fontId="3" type="noConversion"/>
  </si>
  <si>
    <t>PdSnTi</t>
    <phoneticPr fontId="3" type="noConversion"/>
  </si>
  <si>
    <t>AsCaLi</t>
    <phoneticPr fontId="3" type="noConversion"/>
  </si>
  <si>
    <t>AsCaNa</t>
    <phoneticPr fontId="3" type="noConversion"/>
  </si>
  <si>
    <t>PtGaV</t>
    <phoneticPr fontId="3" type="noConversion"/>
  </si>
  <si>
    <t>AuInZr</t>
    <phoneticPr fontId="3" type="noConversion"/>
  </si>
  <si>
    <t>CoLaTe</t>
    <phoneticPr fontId="3" type="noConversion"/>
  </si>
  <si>
    <t>CoMnSi</t>
    <phoneticPr fontId="3" type="noConversion"/>
  </si>
  <si>
    <t>PtSiTi</t>
    <phoneticPr fontId="3" type="noConversion"/>
  </si>
  <si>
    <t>PtSiV</t>
    <phoneticPr fontId="3" type="noConversion"/>
  </si>
  <si>
    <t>PtSiZr</t>
    <phoneticPr fontId="3" type="noConversion"/>
  </si>
  <si>
    <t>PtTaTl</t>
    <phoneticPr fontId="3" type="noConversion"/>
  </si>
  <si>
    <t>PtSnZr</t>
    <phoneticPr fontId="3" type="noConversion"/>
  </si>
  <si>
    <t>RhCaLi</t>
    <phoneticPr fontId="3" type="noConversion"/>
  </si>
  <si>
    <t>SbBaNa</t>
    <phoneticPr fontId="3" type="noConversion"/>
  </si>
  <si>
    <t>SiMgSr</t>
    <phoneticPr fontId="3" type="noConversion"/>
  </si>
  <si>
    <t>SnBaSr</t>
    <phoneticPr fontId="3" type="noConversion"/>
  </si>
  <si>
    <t>TlLaMg</t>
  </si>
  <si>
    <t>TeLiNa</t>
  </si>
  <si>
    <t>SnCaMg</t>
  </si>
  <si>
    <t>SnKY</t>
  </si>
  <si>
    <t>SnMgSr</t>
  </si>
  <si>
    <t>SiCaCd</t>
    <phoneticPr fontId="3" type="noConversion"/>
  </si>
  <si>
    <r>
      <t>TlNbO</t>
    </r>
    <r>
      <rPr>
        <vertAlign val="subscript"/>
        <sz val="11"/>
        <color theme="1"/>
        <rFont val="Times New Roman"/>
        <family val="1"/>
      </rPr>
      <t>3</t>
    </r>
    <phoneticPr fontId="3" type="noConversion"/>
  </si>
  <si>
    <r>
      <t>PbSiO</t>
    </r>
    <r>
      <rPr>
        <vertAlign val="subscript"/>
        <sz val="11"/>
        <color theme="1"/>
        <rFont val="Times New Roman"/>
        <family val="1"/>
      </rPr>
      <t>3</t>
    </r>
    <phoneticPr fontId="3" type="noConversion"/>
  </si>
  <si>
    <r>
      <t>SnSiO</t>
    </r>
    <r>
      <rPr>
        <vertAlign val="subscript"/>
        <sz val="11"/>
        <color theme="1"/>
        <rFont val="Times New Roman"/>
        <family val="1"/>
      </rPr>
      <t>3</t>
    </r>
    <phoneticPr fontId="3" type="noConversion"/>
  </si>
  <si>
    <t>1 PdAlTa</t>
  </si>
  <si>
    <t>F-43m</t>
  </si>
  <si>
    <t>2 PtAlTa</t>
  </si>
  <si>
    <t>3 CoAsTi</t>
  </si>
  <si>
    <t>4 CoAsZr</t>
  </si>
  <si>
    <t>5 FeAsNb</t>
  </si>
  <si>
    <t>6 FeAsTa</t>
  </si>
  <si>
    <t>7 FeAsV</t>
  </si>
  <si>
    <t>8 IrAsTi</t>
  </si>
  <si>
    <t>9 IrAsV</t>
  </si>
  <si>
    <t>10 AsLiMg</t>
  </si>
  <si>
    <t>11 FeAsMn</t>
  </si>
  <si>
    <t>12 MnAsNb</t>
  </si>
  <si>
    <t>13 MnAsTa</t>
  </si>
  <si>
    <t>14 RhAsTi</t>
  </si>
  <si>
    <t>15 RhAsZr</t>
  </si>
  <si>
    <t>61 AuGaTi</t>
  </si>
  <si>
    <t>62 AuLaSn</t>
  </si>
  <si>
    <t>63 AuGaZr</t>
  </si>
  <si>
    <t>64 BAuTi</t>
  </si>
  <si>
    <t>65 BeAsLi</t>
  </si>
  <si>
    <t>66 BeBiLi</t>
  </si>
  <si>
    <t>67 SiCaMg</t>
  </si>
  <si>
    <t>68 CoSnTa</t>
  </si>
  <si>
    <t>69 CoSnV</t>
  </si>
  <si>
    <t>70 CoGaW</t>
  </si>
  <si>
    <t>71 FeAsCr</t>
  </si>
  <si>
    <t>72 RuAsCr</t>
  </si>
  <si>
    <t>73 IrCrGe</t>
  </si>
  <si>
    <t>74 RhCrGe</t>
  </si>
  <si>
    <t>75 CuGaTi</t>
  </si>
  <si>
    <t>76 BGeLi</t>
  </si>
  <si>
    <t>77 CoGeTa</t>
  </si>
  <si>
    <t>78 PdGeHf</t>
  </si>
  <si>
    <t>79 PtGeHf</t>
  </si>
  <si>
    <t>80 IrGeNb</t>
  </si>
  <si>
    <t>81 IrGeTa</t>
  </si>
  <si>
    <t>82 IrGeV</t>
  </si>
  <si>
    <t>84 PdGeTi</t>
  </si>
  <si>
    <t>85 PtGeV</t>
  </si>
  <si>
    <t>86 RhGeTa</t>
  </si>
  <si>
    <t>87 RhGeV</t>
  </si>
  <si>
    <t>88 AuAlHf</t>
  </si>
  <si>
    <t>89 CoBiHf</t>
  </si>
  <si>
    <t>90 IrSnTa</t>
  </si>
  <si>
    <t>91 IrSnV</t>
  </si>
  <si>
    <t>92 GeBaK</t>
  </si>
  <si>
    <t>93 SnKLa</t>
  </si>
  <si>
    <t>94 HgAlLa</t>
  </si>
  <si>
    <t>95 SnBaMg</t>
  </si>
  <si>
    <t>96 MnTaTe</t>
  </si>
  <si>
    <t>97 MnTeTi</t>
  </si>
  <si>
    <t>98 MnTeV</t>
  </si>
  <si>
    <t>99 MnTeZr</t>
  </si>
  <si>
    <t>100 AsBaNa</t>
  </si>
  <si>
    <t>101 AsNaSr</t>
  </si>
  <si>
    <t>102 SnBaNa</t>
  </si>
  <si>
    <t>103 BiNaSr</t>
  </si>
  <si>
    <t>104 GeAlNa</t>
  </si>
  <si>
    <t>105 GeBaNa</t>
  </si>
  <si>
    <t>106 TeKNa</t>
  </si>
  <si>
    <t>107 PtLiNa</t>
  </si>
  <si>
    <t>108 SbNaSr</t>
  </si>
  <si>
    <t>109 SbNaTi</t>
  </si>
  <si>
    <t>110 PtAlNb</t>
  </si>
  <si>
    <t>111 RhNbSi</t>
  </si>
  <si>
    <t>112 NiAlTa</t>
  </si>
  <si>
    <t>113 NiGeZr</t>
  </si>
  <si>
    <t>114 NiSiTi</t>
  </si>
  <si>
    <t>115 NiSiZr</t>
  </si>
  <si>
    <t>116 NiSnZr</t>
  </si>
  <si>
    <t>8.8/17.2</t>
  </si>
  <si>
    <t>117 PbCaMg</t>
  </si>
  <si>
    <t>118 PdHfPb</t>
  </si>
  <si>
    <t>119 PtHfPb</t>
  </si>
  <si>
    <t>120 PbKLa</t>
  </si>
  <si>
    <t>121 RhNbPb</t>
  </si>
  <si>
    <t>122 NiHfPb</t>
  </si>
  <si>
    <t>123 PdPbTi</t>
  </si>
  <si>
    <t>124 PtPbTi</t>
  </si>
  <si>
    <t>125 RhPbTa</t>
  </si>
  <si>
    <t>126 AuPbSc</t>
  </si>
  <si>
    <t>127 PbLiSc</t>
  </si>
  <si>
    <t>16 PCdLi</t>
  </si>
  <si>
    <t>17 RuHfTe</t>
  </si>
  <si>
    <t>18 RuTeZr</t>
  </si>
  <si>
    <t>19 SbCaK</t>
  </si>
  <si>
    <t>20 IrHfSb</t>
  </si>
  <si>
    <t>21 SbCdLi</t>
  </si>
  <si>
    <t>22 PdLaSb</t>
  </si>
  <si>
    <t>23 PtLaSb</t>
  </si>
  <si>
    <t>24 PdSbZr</t>
  </si>
  <si>
    <t>25 HgAlSc</t>
  </si>
  <si>
    <t>26 PdAsSc</t>
  </si>
  <si>
    <t>27 SnBaSc</t>
  </si>
  <si>
    <t>28 BHgSc</t>
  </si>
  <si>
    <t>29 GeAgSc</t>
  </si>
  <si>
    <t>30 TlMgSc</t>
  </si>
  <si>
    <t>31 GeNaSc</t>
  </si>
  <si>
    <t>32 SiNaSc</t>
  </si>
  <si>
    <t>33 NiAsSc</t>
  </si>
  <si>
    <t>34 SiAgSc</t>
  </si>
  <si>
    <t>35 SiLiSc</t>
  </si>
  <si>
    <t>36 TlCdSc</t>
  </si>
  <si>
    <t>37 SiInLi</t>
  </si>
  <si>
    <t>38 RhSiTa</t>
  </si>
  <si>
    <t>39 GaAlSr</t>
  </si>
  <si>
    <t>40 AsKSr</t>
  </si>
  <si>
    <t>41 GeBaSr</t>
  </si>
  <si>
    <t>42 BiKSr</t>
  </si>
  <si>
    <t>43 SiCdSr</t>
  </si>
  <si>
    <t>44 PdInTa</t>
  </si>
  <si>
    <t>45 PtInTa</t>
  </si>
  <si>
    <t>46 MnHfTe</t>
  </si>
  <si>
    <t>47 RhLaTe</t>
  </si>
  <si>
    <t>48 PtInV</t>
  </si>
  <si>
    <t>49 PdAsY</t>
  </si>
  <si>
    <t>50 GaCdY</t>
  </si>
  <si>
    <t>52 GeKY</t>
  </si>
  <si>
    <t>53 InCdY</t>
  </si>
  <si>
    <t>54 TlMgY</t>
  </si>
  <si>
    <t>55 GeNaY</t>
  </si>
  <si>
    <t>56 NiAsY</t>
  </si>
  <si>
    <t>57 SiAgY</t>
  </si>
  <si>
    <t>58 SiLiY</t>
  </si>
  <si>
    <t>59 TlCdY</t>
  </si>
  <si>
    <t>60 RbZnF3</t>
  </si>
  <si>
    <t>Name</t>
  </si>
  <si>
    <t>mpid+化学式</t>
    <phoneticPr fontId="3" type="noConversion"/>
  </si>
  <si>
    <t>np</t>
  </si>
  <si>
    <t>E</t>
  </si>
  <si>
    <t>v</t>
  </si>
  <si>
    <t>H</t>
  </si>
  <si>
    <t>γe</t>
    <phoneticPr fontId="3" type="noConversion"/>
  </si>
  <si>
    <t>Name</t>
    <phoneticPr fontId="3" type="noConversion"/>
  </si>
  <si>
    <t>H</t>
    <phoneticPr fontId="4" type="noConversion"/>
  </si>
  <si>
    <t>prediction y target</t>
  </si>
  <si>
    <t>feature</t>
  </si>
  <si>
    <t>y-exp</t>
  </si>
  <si>
    <t>y-theory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</si>
</sst>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Times New Roman"/>
      <family val="1"/>
    </font>
    <font>
      <sz val="11"/>
      <color theme="1"/>
      <name val="等线"/>
      <family val="3"/>
      <charset val="134"/>
    </font>
    <font>
      <sz val="11"/>
      <color theme="1"/>
      <name val="等线"/>
      <family val="2"/>
    </font>
    <font>
      <vertAlign val="subscript"/>
      <sz val="11"/>
      <color theme="1"/>
      <name val="Times New Roman"/>
      <family val="1"/>
    </font>
    <font>
      <vertAlign val="subscript"/>
      <sz val="11"/>
      <color theme="1"/>
      <name val="Calibri"/>
      <family val="3"/>
      <charset val="134"/>
      <scheme val="minor"/>
    </font>
    <font>
      <sz val="11"/>
      <color rgb="FF9C0006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9">
    <xf numFmtId="0" fontId="0" fillId="0" borderId="0" xfId="0"/>
    <xf numFmtId="11" fontId="0" fillId="0" borderId="0" xfId="0" applyNumberFormat="1"/>
    <xf numFmtId="0" fontId="1" fillId="2" borderId="0" xfId="1" applyAlignment="1"/>
    <xf numFmtId="0" fontId="5" fillId="0" borderId="0" xfId="0" applyFont="1"/>
    <xf numFmtId="0" fontId="0" fillId="0" borderId="0" xfId="0" applyFill="1"/>
    <xf numFmtId="2" fontId="0" fillId="0" borderId="0" xfId="0" applyNumberFormat="1" applyFill="1"/>
    <xf numFmtId="0" fontId="0" fillId="0" borderId="0" xfId="0" applyNumberFormat="1" applyFill="1"/>
    <xf numFmtId="0" fontId="2" fillId="3" borderId="0" xfId="2" applyAlignment="1"/>
    <xf numFmtId="0" fontId="2" fillId="3" borderId="0" xfId="2" applyNumberFormat="1" applyAlignment="1"/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D9" sqref="D9"/>
    </sheetView>
  </sheetViews>
  <sheetFormatPr defaultRowHeight="14.25"/>
  <sheetData>
    <row r="1" spans="1:2">
      <c r="A1" t="s">
        <v>814</v>
      </c>
      <c r="B1" t="s">
        <v>815</v>
      </c>
    </row>
    <row r="3" spans="1:2">
      <c r="A3" t="s">
        <v>0</v>
      </c>
      <c r="B3" t="s">
        <v>824</v>
      </c>
    </row>
    <row r="4" spans="1:2">
      <c r="A4" t="s">
        <v>1</v>
      </c>
      <c r="B4" t="s">
        <v>824</v>
      </c>
    </row>
    <row r="5" spans="1:2">
      <c r="A5" t="s">
        <v>2</v>
      </c>
      <c r="B5" t="s">
        <v>824</v>
      </c>
    </row>
    <row r="6" spans="1:2">
      <c r="A6" t="s">
        <v>816</v>
      </c>
      <c r="B6" t="s">
        <v>824</v>
      </c>
    </row>
    <row r="7" spans="1:2">
      <c r="A7" t="s">
        <v>3</v>
      </c>
      <c r="B7" t="s">
        <v>824</v>
      </c>
    </row>
    <row r="8" spans="1:2">
      <c r="A8" t="s">
        <v>4</v>
      </c>
      <c r="B8" t="s">
        <v>824</v>
      </c>
    </row>
    <row r="9" spans="1:2">
      <c r="A9" t="s">
        <v>817</v>
      </c>
      <c r="B9" t="s">
        <v>824</v>
      </c>
    </row>
    <row r="10" spans="1:2">
      <c r="A10" t="s">
        <v>818</v>
      </c>
      <c r="B10" t="s">
        <v>824</v>
      </c>
    </row>
    <row r="11" spans="1:2">
      <c r="A11" t="s">
        <v>819</v>
      </c>
      <c r="B11" t="s">
        <v>824</v>
      </c>
    </row>
    <row r="12" spans="1:2">
      <c r="A12" t="s">
        <v>5</v>
      </c>
      <c r="B12" t="s">
        <v>824</v>
      </c>
    </row>
    <row r="13" spans="1:2">
      <c r="A13" t="s">
        <v>6</v>
      </c>
      <c r="B13" t="s">
        <v>824</v>
      </c>
    </row>
    <row r="14" spans="1:2">
      <c r="A14" t="s">
        <v>7</v>
      </c>
      <c r="B14" t="s">
        <v>824</v>
      </c>
    </row>
    <row r="15" spans="1:2">
      <c r="A15" t="s">
        <v>8</v>
      </c>
      <c r="B15" t="s">
        <v>824</v>
      </c>
    </row>
    <row r="16" spans="1:2">
      <c r="A16" t="s">
        <v>9</v>
      </c>
      <c r="B16" t="s">
        <v>824</v>
      </c>
    </row>
    <row r="17" spans="1:2">
      <c r="A17" t="s">
        <v>10</v>
      </c>
      <c r="B17" t="s">
        <v>824</v>
      </c>
    </row>
    <row r="18" spans="1:2">
      <c r="A18" t="s">
        <v>11</v>
      </c>
      <c r="B18" t="s">
        <v>824</v>
      </c>
    </row>
    <row r="19" spans="1:2">
      <c r="A19" t="s">
        <v>12</v>
      </c>
      <c r="B19" t="s">
        <v>824</v>
      </c>
    </row>
    <row r="20" spans="1:2">
      <c r="A20" t="s">
        <v>13</v>
      </c>
      <c r="B20" t="s">
        <v>824</v>
      </c>
    </row>
    <row r="21" spans="1:2">
      <c r="A21" t="s">
        <v>820</v>
      </c>
      <c r="B21" t="s">
        <v>824</v>
      </c>
    </row>
    <row r="22" spans="1:2">
      <c r="A22" t="s">
        <v>15</v>
      </c>
      <c r="B22" t="s">
        <v>824</v>
      </c>
    </row>
    <row r="23" spans="1:2">
      <c r="A23" t="s">
        <v>16</v>
      </c>
      <c r="B23" t="s">
        <v>823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71"/>
  <sheetViews>
    <sheetView tabSelected="1" topLeftCell="J1" workbookViewId="0">
      <selection activeCell="V6" sqref="V6"/>
    </sheetView>
  </sheetViews>
  <sheetFormatPr defaultRowHeight="14.25"/>
  <cols>
    <col min="1" max="1" width="16.1328125" customWidth="1"/>
    <col min="2" max="20" width="8.86328125" customWidth="1"/>
    <col min="22" max="22" width="9.06640625" style="7"/>
    <col min="24" max="33" width="0" hidden="1" customWidth="1"/>
  </cols>
  <sheetData>
    <row r="1" spans="1:53" ht="18" customHeight="1">
      <c r="A1" t="s">
        <v>821</v>
      </c>
      <c r="B1" t="s">
        <v>0</v>
      </c>
      <c r="C1" t="s">
        <v>1</v>
      </c>
      <c r="D1" t="s">
        <v>2</v>
      </c>
      <c r="E1" t="s">
        <v>387</v>
      </c>
      <c r="F1" t="s">
        <v>3</v>
      </c>
      <c r="G1" t="s">
        <v>4</v>
      </c>
      <c r="H1" t="s">
        <v>388</v>
      </c>
      <c r="I1" t="s">
        <v>389</v>
      </c>
      <c r="J1" t="s">
        <v>822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s="7" t="s">
        <v>825</v>
      </c>
      <c r="W1" t="s">
        <v>826</v>
      </c>
      <c r="X1" s="3" t="s">
        <v>390</v>
      </c>
      <c r="Y1" t="s">
        <v>391</v>
      </c>
      <c r="Z1" s="4" t="s">
        <v>392</v>
      </c>
      <c r="AA1" t="s">
        <v>393</v>
      </c>
      <c r="AB1" s="4" t="s">
        <v>394</v>
      </c>
      <c r="AC1" s="4" t="s">
        <v>395</v>
      </c>
      <c r="AD1" s="4" t="s">
        <v>396</v>
      </c>
      <c r="AE1" s="4" t="s">
        <v>397</v>
      </c>
      <c r="AF1" s="4" t="s">
        <v>398</v>
      </c>
      <c r="AG1" s="4" t="s">
        <v>399</v>
      </c>
    </row>
    <row r="2" spans="1:53" s="2" customFormat="1" ht="16.8" customHeight="1">
      <c r="A2" t="s">
        <v>199</v>
      </c>
      <c r="B2">
        <v>11.41</v>
      </c>
      <c r="C2">
        <v>24.021999999999998</v>
      </c>
      <c r="D2">
        <v>2</v>
      </c>
      <c r="E2">
        <v>2</v>
      </c>
      <c r="F2">
        <v>431.745</v>
      </c>
      <c r="G2">
        <v>518.24900000000002</v>
      </c>
      <c r="H2">
        <f>9*F2*G2/(3*F2+G2)</f>
        <v>1110.4386531918669</v>
      </c>
      <c r="I2">
        <f>(3*F2-2*G2)/2/(3*F2+G2)</f>
        <v>7.1336995529047972E-2</v>
      </c>
      <c r="J2">
        <f>2*((G2)^3/(F2)^2)^0.585</f>
        <v>95.902307045627396</v>
      </c>
      <c r="K2">
        <v>-104.589</v>
      </c>
      <c r="L2">
        <v>-85.596500000000006</v>
      </c>
      <c r="M2">
        <v>3.4960051712404878</v>
      </c>
      <c r="N2">
        <f>SQRT((F2+4/3*G2)/M2)</f>
        <v>17.920671286516715</v>
      </c>
      <c r="O2">
        <f>SQRT(G2/M2)</f>
        <v>12.175399022842351</v>
      </c>
      <c r="P2">
        <f>((1/3)*(N2^-3+2*O2^-3))^(-1/3)</f>
        <v>13.276809112697235</v>
      </c>
      <c r="Q2">
        <f>76.3823356*(6*PI()*PI()/(B2/D2))^(1/3)*P2*E2^(-1/3)</f>
        <v>1755.8002061184054</v>
      </c>
      <c r="R2">
        <f>-(1/2)*(B2/(F2+(4/3)*G2)*(K2+(4/3)*L2))-1/6</f>
        <v>0.94470392074256992</v>
      </c>
      <c r="S2">
        <f>-(1/2)*B2/G2*L2-1/6</f>
        <v>0.77559860060833052</v>
      </c>
      <c r="T2">
        <f>SQRT((R2^2+2*S2^2)/3)</f>
        <v>0.83577745769983236</v>
      </c>
      <c r="U2" s="1">
        <f>1/(1+1/T2+(8.3*10^5)/T2^2.4)</f>
        <v>7.8331912185990244E-7</v>
      </c>
      <c r="V2" s="7">
        <v>5200</v>
      </c>
      <c r="W2">
        <f>U2*(C2/D2)*(B2/D2)^(1/3)*E2^(1/3)*(Q2^3)/(T2^2*300)</f>
        <v>547.10309186879454</v>
      </c>
      <c r="X2" s="3" t="s">
        <v>620</v>
      </c>
      <c r="Y2" t="s">
        <v>621</v>
      </c>
      <c r="Z2" s="4"/>
      <c r="AA2"/>
      <c r="AB2" s="4">
        <v>2270</v>
      </c>
      <c r="AC2" s="4">
        <v>419.9</v>
      </c>
      <c r="AD2" s="4">
        <v>169.1</v>
      </c>
      <c r="AE2" s="4"/>
      <c r="AF2" s="4" t="s">
        <v>622</v>
      </c>
      <c r="AG2" s="4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</row>
    <row r="3" spans="1:53" s="2" customFormat="1">
      <c r="A3" t="s">
        <v>96</v>
      </c>
      <c r="B3">
        <v>73.73</v>
      </c>
      <c r="C3">
        <v>236.57</v>
      </c>
      <c r="D3">
        <v>2</v>
      </c>
      <c r="E3">
        <v>2</v>
      </c>
      <c r="F3">
        <v>36.824199999999998</v>
      </c>
      <c r="G3">
        <v>14.517899999999999</v>
      </c>
      <c r="H3">
        <f>9*F3*G3/(3*F3+G3)</f>
        <v>38.494849437517246</v>
      </c>
      <c r="I3">
        <f>(3*F3-2*G3)/2/(3*F3+G3)</f>
        <v>0.32577195866885889</v>
      </c>
      <c r="J3">
        <f>2*((G3)^3/(F3)^2)^0.585</f>
        <v>3.2195500482493364</v>
      </c>
      <c r="K3">
        <v>-1.9443900000000001</v>
      </c>
      <c r="L3">
        <v>0.30449999999999999</v>
      </c>
      <c r="M3">
        <v>5.3279971532840973</v>
      </c>
      <c r="N3">
        <f>SQRT((F3+4/3*G3)/M3)</f>
        <v>3.2472392414093281</v>
      </c>
      <c r="O3">
        <f>SQRT(G3/M3)</f>
        <v>1.6507066780447286</v>
      </c>
      <c r="P3">
        <f>((1/3)*(N3^-3+2*O3^-3))^(-1/3)</f>
        <v>1.8499414342174525</v>
      </c>
      <c r="Q3">
        <f>76.3823356*(6*PI()*PI()/(B3/D3))^(1/3)*P3*E3^(-1/3)</f>
        <v>131.34690213823967</v>
      </c>
      <c r="R3">
        <f>-(1/2)*(B3/(F3+(4/3)*G3)*(K3+(4/3)*L3))-1/6</f>
        <v>0.84279104264638016</v>
      </c>
      <c r="S3">
        <f>-(1/2)*B3/G3*L3-1/6</f>
        <v>-0.93987715165416486</v>
      </c>
      <c r="T3">
        <f>SQRT((R3^2+2*S3^2)/3)</f>
        <v>0.90866841439696155</v>
      </c>
      <c r="U3" s="1">
        <f>1/(1+1/T3+(8.3*10^5)/T3^2.4)</f>
        <v>9.5740142881834757E-7</v>
      </c>
      <c r="V3" s="7">
        <v>36.5</v>
      </c>
      <c r="W3">
        <f>U3*(C3/D3)*(B3/D3)^(1/3)*E3^(1/3)*(Q3^3)/(T3^2*300)</f>
        <v>4.3440939312026279</v>
      </c>
      <c r="X3" s="3" t="s">
        <v>498</v>
      </c>
      <c r="Y3" t="s">
        <v>401</v>
      </c>
      <c r="Z3" s="4"/>
      <c r="AA3"/>
      <c r="AB3" s="4"/>
      <c r="AC3" s="4">
        <v>3.02</v>
      </c>
      <c r="AD3" s="4">
        <v>3.64</v>
      </c>
      <c r="AE3" s="4"/>
      <c r="AF3" s="4" t="s">
        <v>499</v>
      </c>
      <c r="AG3" s="4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</row>
    <row r="4" spans="1:53" s="2" customFormat="1">
      <c r="A4" t="s">
        <v>76</v>
      </c>
      <c r="B4">
        <v>47.34</v>
      </c>
      <c r="C4">
        <v>144.35</v>
      </c>
      <c r="D4">
        <v>2</v>
      </c>
      <c r="E4">
        <v>2</v>
      </c>
      <c r="F4">
        <v>56.318899999999999</v>
      </c>
      <c r="G4">
        <v>29.017900000000001</v>
      </c>
      <c r="H4">
        <f>9*F4*G4/(3*F4+G4)</f>
        <v>74.293903737095562</v>
      </c>
      <c r="I4">
        <f>(3*F4-2*G4)/2/(3*F4+G4)</f>
        <v>0.28013921987972196</v>
      </c>
      <c r="J4">
        <f>2*((G4)^3/(F4)^2)^0.585</f>
        <v>6.6030322513583348</v>
      </c>
      <c r="K4">
        <v>-4.2422000000000004</v>
      </c>
      <c r="L4">
        <v>-0.26488</v>
      </c>
      <c r="M4">
        <v>5.0633399045579148</v>
      </c>
      <c r="N4">
        <f>SQRT((F4+4/3*G4)/M4)</f>
        <v>4.3317643475464873</v>
      </c>
      <c r="O4">
        <f>SQRT(G4/M4)</f>
        <v>2.3939465436952374</v>
      </c>
      <c r="P4">
        <f>((1/3)*(N4^-3+2*O4^-3))^(-1/3)</f>
        <v>2.6673641500256391</v>
      </c>
      <c r="Q4">
        <f>76.3823356*(6*PI()*PI()/(B4/D4))^(1/3)*P4*E4^(-1/3)</f>
        <v>219.52441301752299</v>
      </c>
      <c r="R4">
        <f>-(1/2)*(B4/(F4+(4/3)*G4)*(K4+(4/3)*L4))-1/6</f>
        <v>0.97819319602065258</v>
      </c>
      <c r="S4">
        <f>-(1/2)*B4/G4*L4-1/6</f>
        <v>4.9396852747212394E-2</v>
      </c>
      <c r="T4">
        <f>SQRT((R4^2+2*S4^2)/3)</f>
        <v>0.56619844190994806</v>
      </c>
      <c r="U4" s="1">
        <f>1/(1+1/T4+(8.3*10^5)/T4^2.4)</f>
        <v>3.0764250987467271E-7</v>
      </c>
      <c r="V4" s="7">
        <v>52</v>
      </c>
      <c r="W4">
        <f>U4*(C4/D4)*(B4/D4)^(1/3)*E4^(1/3)*(Q4^3)/(T4^2*300)</f>
        <v>8.8355265336571769</v>
      </c>
      <c r="X4" s="3" t="s">
        <v>472</v>
      </c>
      <c r="Y4" t="s">
        <v>401</v>
      </c>
      <c r="Z4" s="4"/>
      <c r="AA4"/>
      <c r="AB4" s="4"/>
      <c r="AC4" s="4">
        <v>5.44</v>
      </c>
      <c r="AD4" s="4">
        <v>7.46</v>
      </c>
      <c r="AE4" s="4"/>
      <c r="AF4" s="4" t="s">
        <v>473</v>
      </c>
      <c r="AG4" s="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</row>
    <row r="5" spans="1:53" s="2" customFormat="1">
      <c r="A5" t="s">
        <v>201</v>
      </c>
      <c r="B5">
        <v>24.74</v>
      </c>
      <c r="C5">
        <v>41.988</v>
      </c>
      <c r="D5">
        <v>2</v>
      </c>
      <c r="E5">
        <v>2</v>
      </c>
      <c r="F5">
        <v>52.411799999999999</v>
      </c>
      <c r="G5">
        <v>36.327500000000001</v>
      </c>
      <c r="H5">
        <f>9*F5*G5/(3*F5+G5)</f>
        <v>88.528881208640698</v>
      </c>
      <c r="I5">
        <f>(3*F5-2*G5)/2/(3*F5+G5)</f>
        <v>0.21848298408424338</v>
      </c>
      <c r="J5">
        <f>2*((G5)^3/(F5)^2)^0.585</f>
        <v>10.65396584988139</v>
      </c>
      <c r="K5">
        <v>-7.0833700000000004</v>
      </c>
      <c r="L5">
        <v>-3.8112499999999998</v>
      </c>
      <c r="M5">
        <v>2.8182144761498611</v>
      </c>
      <c r="N5">
        <f>SQRT((F5+4/3*G5)/M5)</f>
        <v>5.9820168089643255</v>
      </c>
      <c r="O5">
        <f>SQRT(G5/M5)</f>
        <v>3.5902999665115543</v>
      </c>
      <c r="P5">
        <f>((1/3)*(N5^-3+2*O5^-3))^(-1/3)</f>
        <v>3.9716262911092386</v>
      </c>
      <c r="Q5">
        <f>76.3823356*(6*PI()*PI()/(B5/D5))^(1/3)*P5*E5^(-1/3)</f>
        <v>405.79972130109962</v>
      </c>
      <c r="R5">
        <f>-(1/2)*(B5/(F5+(4/3)*G5)*(K5+(4/3)*L5))-1/6</f>
        <v>1.3254879345931769</v>
      </c>
      <c r="S5">
        <f>-(1/2)*B5/G5*L5-1/6</f>
        <v>1.1311149725873417</v>
      </c>
      <c r="T5">
        <f>SQRT((R5^2+2*S5^2)/3)</f>
        <v>1.1994110259032154</v>
      </c>
      <c r="U5" s="1">
        <f>1/(1+1/T5+(8.3*10^5)/T5^2.4)</f>
        <v>1.8639905733756912E-6</v>
      </c>
      <c r="V5" s="7">
        <v>34.9</v>
      </c>
      <c r="W5">
        <f>U5*(C5/D5)*(B5/D5)^(1/3)*E5^(1/3)*(Q5^3)/(T5^2*300)</f>
        <v>17.655636321313544</v>
      </c>
      <c r="X5" s="3" t="s">
        <v>624</v>
      </c>
      <c r="Y5" t="s">
        <v>408</v>
      </c>
      <c r="Z5" s="4"/>
      <c r="AA5"/>
      <c r="AB5" s="4">
        <v>21.11</v>
      </c>
      <c r="AC5" s="4">
        <v>4.67</v>
      </c>
      <c r="AD5" s="4">
        <v>4.5199999999999996</v>
      </c>
      <c r="AE5" s="4"/>
      <c r="AF5" s="4" t="s">
        <v>625</v>
      </c>
      <c r="AG5" s="4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</row>
    <row r="6" spans="1:53" s="2" customFormat="1">
      <c r="A6" t="s">
        <v>89</v>
      </c>
      <c r="B6">
        <v>40.97</v>
      </c>
      <c r="C6">
        <v>56.17</v>
      </c>
      <c r="D6">
        <v>2</v>
      </c>
      <c r="E6">
        <v>2</v>
      </c>
      <c r="F6">
        <v>90.000900000000001</v>
      </c>
      <c r="G6">
        <v>63.409700000000001</v>
      </c>
      <c r="H6">
        <f>9*F6*G6/(3*F6+G6)</f>
        <v>154.0505710602545</v>
      </c>
      <c r="I6">
        <f>(3*F6-2*G6)/2/(3*F6+G6)</f>
        <v>0.21472401746305778</v>
      </c>
      <c r="J6">
        <f>2*((G6)^3/(F6)^2)^0.585</f>
        <v>15.043345472093973</v>
      </c>
      <c r="K6">
        <v>-7.52203</v>
      </c>
      <c r="L6">
        <v>-1.50861</v>
      </c>
      <c r="M6">
        <v>2.2766014497353479</v>
      </c>
      <c r="N6">
        <f>SQRT((F6+4/3*G6)/M6)</f>
        <v>8.7561440512836306</v>
      </c>
      <c r="O6">
        <f>SQRT(G6/M6)</f>
        <v>5.2775741662785416</v>
      </c>
      <c r="P6">
        <f>((1/3)*(N6^-3+2*O6^-3))^(-1/3)</f>
        <v>5.8356820269568681</v>
      </c>
      <c r="Q6">
        <f>76.3823356*(6*PI()*PI()/(B6/D6))^(1/3)*P6*E6^(-1/3)</f>
        <v>503.97953103644033</v>
      </c>
      <c r="R6">
        <f>-(1/2)*(B6/(F6+(4/3)*G6)*(K6+(4/3)*L6))-1/6</f>
        <v>0.95219396040357107</v>
      </c>
      <c r="S6">
        <f>-(1/2)*B6/G6*L6-1/6</f>
        <v>0.32070160427610706</v>
      </c>
      <c r="T6">
        <f>SQRT((R6^2+2*S6^2)/3)</f>
        <v>0.6089259331532243</v>
      </c>
      <c r="U6" s="1">
        <f>1/(1+1/T6+(8.3*10^5)/T6^2.4)</f>
        <v>3.6633314637263341E-7</v>
      </c>
      <c r="V6" s="7">
        <v>312</v>
      </c>
      <c r="W6">
        <f>U6*(C6/D6)*(B6/D6)^(1/3)*E6^(1/3)*(Q6^3)/(T6^2*300)</f>
        <v>40.815751557775663</v>
      </c>
      <c r="X6" s="3" t="s">
        <v>488</v>
      </c>
      <c r="Y6" t="s">
        <v>489</v>
      </c>
      <c r="Z6" s="4"/>
      <c r="AA6"/>
      <c r="AB6" s="4">
        <v>144</v>
      </c>
      <c r="AC6" s="4">
        <v>26.19</v>
      </c>
      <c r="AD6" s="4">
        <v>20.58</v>
      </c>
      <c r="AE6" s="4"/>
      <c r="AF6" s="4" t="s">
        <v>490</v>
      </c>
      <c r="AG6" s="4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</row>
    <row r="7" spans="1:53" s="2" customFormat="1">
      <c r="A7" t="s">
        <v>191</v>
      </c>
      <c r="B7">
        <v>50.92</v>
      </c>
      <c r="C7">
        <v>228.56299999999999</v>
      </c>
      <c r="D7">
        <v>3</v>
      </c>
      <c r="E7">
        <v>3</v>
      </c>
      <c r="F7">
        <v>99.109899999999996</v>
      </c>
      <c r="G7">
        <v>75.020200000000003</v>
      </c>
      <c r="H7">
        <f>9*F7*G7/(3*F7+G7)</f>
        <v>179.7159088261337</v>
      </c>
      <c r="I7">
        <f>(3*F7-2*G7)/2/(3*F7+G7)</f>
        <v>0.19778345583012108</v>
      </c>
      <c r="J7">
        <f>2*((G7)^3/(F7)^2)^0.585</f>
        <v>18.051397646327224</v>
      </c>
      <c r="K7">
        <v>-13.313000000000001</v>
      </c>
      <c r="L7">
        <v>-3.9589400000000001</v>
      </c>
      <c r="M7">
        <v>7.4535999729511762</v>
      </c>
      <c r="N7">
        <f>SQRT((F7+4/3*G7)/M7)</f>
        <v>5.168836060450392</v>
      </c>
      <c r="O7">
        <f>SQRT(G7/M7)</f>
        <v>3.172532416561237</v>
      </c>
      <c r="P7">
        <f>((1/3)*(N7^-3+2*O7^-3))^(-1/3)</f>
        <v>3.50158913842166</v>
      </c>
      <c r="Q7">
        <f>76.3823356*(6*PI()*PI()/(B7/D7))^(1/3)*P7*E7^(-1/3)</f>
        <v>281.26281607888353</v>
      </c>
      <c r="R7">
        <f>-(1/2)*(B7/(F7+(4/3)*G7)*(K7+(4/3)*L7))-1/6</f>
        <v>2.2103009119078654</v>
      </c>
      <c r="S7">
        <f>-(1/2)*B7/G7*L7-1/6</f>
        <v>1.1768996314770332</v>
      </c>
      <c r="T7">
        <f>SQRT((R7^2+2*S7^2)/3)</f>
        <v>1.5974579395946855</v>
      </c>
      <c r="U7" s="1">
        <f>1/(1+1/T7+(8.3*10^5)/T7^2.4)</f>
        <v>3.7080870960618236E-6</v>
      </c>
      <c r="V7" s="8">
        <v>37</v>
      </c>
      <c r="W7">
        <f>U7*(C7/D7)*(B7/D7)^(1/3)*E7^(1/3)*(Q7^3)/(T7^2*300)</f>
        <v>30.433663947843158</v>
      </c>
      <c r="X7" s="3" t="s">
        <v>608</v>
      </c>
      <c r="Y7" t="s">
        <v>401</v>
      </c>
      <c r="Z7" s="4"/>
      <c r="AA7"/>
      <c r="AB7" s="4"/>
      <c r="AC7" s="4">
        <v>12.13</v>
      </c>
      <c r="AD7" s="4"/>
      <c r="AE7" s="4">
        <v>23.28</v>
      </c>
      <c r="AF7" s="6" t="s">
        <v>609</v>
      </c>
      <c r="AG7" s="4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</row>
    <row r="8" spans="1:53" s="2" customFormat="1">
      <c r="A8" t="s">
        <v>282</v>
      </c>
      <c r="B8">
        <v>227.56</v>
      </c>
      <c r="C8">
        <v>900.01199999999994</v>
      </c>
      <c r="D8">
        <v>12</v>
      </c>
      <c r="E8">
        <v>3</v>
      </c>
      <c r="F8">
        <v>46.338999999999999</v>
      </c>
      <c r="G8">
        <v>40.113100000000003</v>
      </c>
      <c r="H8">
        <f>9*F8*G8/(3*F8+G8)</f>
        <v>93.391386864072544</v>
      </c>
      <c r="I8">
        <f>(3*F8-2*G8)/2/(3*F8+G8)</f>
        <v>0.16410084067390124</v>
      </c>
      <c r="J8">
        <f>2*((G8)^3/(F8)^2)^0.585</f>
        <v>14.643326080652788</v>
      </c>
      <c r="K8">
        <v>-0.62880000000000003</v>
      </c>
      <c r="L8">
        <v>-0.47272999999999998</v>
      </c>
      <c r="M8">
        <f>C8/B8*1.658828390625</f>
        <v>6.5607552184179445</v>
      </c>
      <c r="N8">
        <f>SQRT((F8+4/3*G8)/M8)</f>
        <v>3.9006652524792389</v>
      </c>
      <c r="O8">
        <f>SQRT(G8/M8)</f>
        <v>2.4726702055100005</v>
      </c>
      <c r="P8">
        <f>((1/3)*(N8^-3+2*O8^-3))^(-1/3)</f>
        <v>2.7196207170576518</v>
      </c>
      <c r="Q8">
        <f>76.3823356*(6*PI()*PI()/(B8/D8))^(1/3)*P8*E8^(-1/3)</f>
        <v>210.52626978132398</v>
      </c>
      <c r="R8">
        <f>-(1/2)*(B8/(F8+(4/3)*G8)*(K8+(4/3)*L8))-1/6</f>
        <v>1.2684832003982154</v>
      </c>
      <c r="S8">
        <f>-(1/2)*B8/G8*L8-1/6</f>
        <v>1.1742224543436763</v>
      </c>
      <c r="T8">
        <f>SQRT((R8^2+2*S8^2)/3)</f>
        <v>1.2064612680980511</v>
      </c>
      <c r="U8" s="1">
        <f>1/(1+1/T8+(8.3*10^5)/T8^2.4)</f>
        <v>1.8903948598228051E-6</v>
      </c>
      <c r="V8" s="7">
        <v>748.19</v>
      </c>
      <c r="W8">
        <f>U8*(C8/D8)*(B8/D8)^(1/3)*E8^(1/3)*(Q8^3)/(T8^2*300)</f>
        <v>11.652052246385345</v>
      </c>
      <c r="X8" t="s">
        <v>708</v>
      </c>
      <c r="Y8" t="s">
        <v>688</v>
      </c>
      <c r="Z8"/>
      <c r="AA8"/>
      <c r="AB8"/>
      <c r="AC8"/>
      <c r="AD8"/>
      <c r="AE8">
        <v>748.19</v>
      </c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</row>
    <row r="9" spans="1:53" s="2" customFormat="1" ht="15.75">
      <c r="A9" t="s">
        <v>204</v>
      </c>
      <c r="B9">
        <v>125.96</v>
      </c>
      <c r="C9">
        <v>240.57599999999999</v>
      </c>
      <c r="D9">
        <v>12</v>
      </c>
      <c r="E9">
        <v>12</v>
      </c>
      <c r="F9">
        <v>212.56200000000001</v>
      </c>
      <c r="G9">
        <v>187.44399999999999</v>
      </c>
      <c r="H9">
        <f>9*F9*G9/(3*F9+G9)</f>
        <v>434.58757256674704</v>
      </c>
      <c r="I9">
        <f>(3*F9-2*G9)/2/(3*F9+G9)</f>
        <v>0.1592464217759626</v>
      </c>
      <c r="J9">
        <f>2*((G9)^3/(F9)^2)^0.585</f>
        <v>36.877491359240778</v>
      </c>
      <c r="K9">
        <v>-4.9379400000000002</v>
      </c>
      <c r="L9">
        <v>-1.66011</v>
      </c>
      <c r="M9">
        <v>3.1715254144056328</v>
      </c>
      <c r="N9">
        <f>SQRT((F9+4/3*G9)/M9)</f>
        <v>12.075797547981612</v>
      </c>
      <c r="O9">
        <f>SQRT(G9/M9)</f>
        <v>7.687792870262931</v>
      </c>
      <c r="P9">
        <f>((1/3)*(N9^-3+2*O9^-3))^(-1/3)</f>
        <v>8.4514781178741281</v>
      </c>
      <c r="Q9">
        <f>76.3823356*(6*PI()*PI()/(B9/D9))^(1/3)*P9*E9^(-1/3)</f>
        <v>501.95531051160515</v>
      </c>
      <c r="R9">
        <f>-(1/2)*(B9/(F9+(4/3)*G9)*(K9+(4/3)*L9))-1/6</f>
        <v>0.8071901271049825</v>
      </c>
      <c r="S9">
        <f>-(1/2)*B9/G9*L9-1/6</f>
        <v>0.39111980716018291</v>
      </c>
      <c r="T9">
        <f>SQRT((R9^2+2*S9^2)/3)</f>
        <v>0.56494994126376519</v>
      </c>
      <c r="U9" s="1">
        <f>1/(1+1/T9+(8.3*10^5)/T9^2.4)</f>
        <v>3.0601693586343477E-7</v>
      </c>
      <c r="V9" s="7">
        <v>490</v>
      </c>
      <c r="W9">
        <f>U9*(C9/D9)*(B9/D9)^(1/3)*E9^(1/3)*(Q9^3)/(T9^2*300)</f>
        <v>40.620759193896689</v>
      </c>
      <c r="X9" s="3" t="s">
        <v>628</v>
      </c>
      <c r="Y9" t="s">
        <v>518</v>
      </c>
      <c r="Z9" s="4"/>
      <c r="AA9"/>
      <c r="AB9" s="4"/>
      <c r="AC9" s="4">
        <v>70.36</v>
      </c>
      <c r="AD9" s="4">
        <v>42.49</v>
      </c>
      <c r="AE9" s="4"/>
      <c r="AF9" s="4">
        <v>490</v>
      </c>
      <c r="AG9" s="4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2" customFormat="1" ht="15.75">
      <c r="A10" t="s">
        <v>137</v>
      </c>
      <c r="B10">
        <v>28.08</v>
      </c>
      <c r="C10">
        <v>50.025999999999996</v>
      </c>
      <c r="D10">
        <v>4</v>
      </c>
      <c r="E10">
        <v>4</v>
      </c>
      <c r="F10">
        <v>209.48599999999999</v>
      </c>
      <c r="G10">
        <v>155.78200000000001</v>
      </c>
      <c r="H10">
        <f>9*F10*G10/(3*F10+G10)</f>
        <v>374.51205302968481</v>
      </c>
      <c r="I10">
        <f>(3*F10-2*G10)/2/(3*F10+G10)</f>
        <v>0.20203891665816584</v>
      </c>
      <c r="J10">
        <f>2*((G10)^3/(F10)^2)^0.585</f>
        <v>27.111057535225012</v>
      </c>
      <c r="K10">
        <v>-21.545000000000002</v>
      </c>
      <c r="L10">
        <v>-7.0253800000000002</v>
      </c>
      <c r="M10">
        <v>2.9583341265977436</v>
      </c>
      <c r="N10">
        <f>SQRT((F10+4/3*G10)/M10)</f>
        <v>11.875341545950434</v>
      </c>
      <c r="O10">
        <f>SQRT(G10/M10)</f>
        <v>7.2566307681423305</v>
      </c>
      <c r="P10">
        <f>((1/3)*(N10^-3+2*O10^-3))^(-1/3)</f>
        <v>8.0129492057406235</v>
      </c>
      <c r="Q10">
        <f>76.3823356*(6*PI()*PI()/(B10/D10))^(1/3)*P10*E10^(-1/3)</f>
        <v>784.88004542695865</v>
      </c>
      <c r="R10">
        <f>-(1/2)*(B10/(F10+(4/3)*G10)*(K10+(4/3)*L10))-1/6</f>
        <v>0.87362999756575521</v>
      </c>
      <c r="S10">
        <f>-(1/2)*B10/G10*L10-1/6</f>
        <v>0.46650234644139454</v>
      </c>
      <c r="T10">
        <f>SQRT((R10^2+2*S10^2)/3)</f>
        <v>0.63205438877715658</v>
      </c>
      <c r="U10" s="1">
        <f>1/(1+1/T10+(8.3*10^5)/T10^2.4)</f>
        <v>4.0061955242248718E-7</v>
      </c>
      <c r="V10" s="7">
        <v>370</v>
      </c>
      <c r="W10">
        <f>U10*(C10/D10)*(B10/D10)^(1/3)*E10^(1/3)*(Q10^3)/(T10^2*300)</f>
        <v>61.439358091030037</v>
      </c>
      <c r="X10" s="3" t="s">
        <v>546</v>
      </c>
      <c r="Y10" t="s">
        <v>518</v>
      </c>
      <c r="Z10" s="4"/>
      <c r="AA10"/>
      <c r="AB10" s="4"/>
      <c r="AC10" s="4">
        <v>53.36</v>
      </c>
      <c r="AD10" s="4">
        <v>39.26</v>
      </c>
      <c r="AE10" s="4"/>
      <c r="AF10" s="4">
        <v>370</v>
      </c>
      <c r="AG10" s="4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2" customFormat="1">
      <c r="A11" t="s">
        <v>210</v>
      </c>
      <c r="B11">
        <v>21</v>
      </c>
      <c r="C11">
        <v>40.096000000000004</v>
      </c>
      <c r="D11">
        <v>2</v>
      </c>
      <c r="E11">
        <v>2</v>
      </c>
      <c r="F11">
        <v>212.05699999999999</v>
      </c>
      <c r="G11">
        <v>193.39500000000001</v>
      </c>
      <c r="H11">
        <f>9*F11*G11/(3*F11+G11)</f>
        <v>444.92767499511797</v>
      </c>
      <c r="I11">
        <f>(3*F11-2*G11)/2/(3*F11+G11)</f>
        <v>0.15030811291687457</v>
      </c>
      <c r="J11">
        <f>2*((G11)^3/(F11)^2)^0.585</f>
        <v>39.065360606072872</v>
      </c>
      <c r="K11">
        <v>-29.617799999999999</v>
      </c>
      <c r="L11">
        <v>-11.9465</v>
      </c>
      <c r="M11">
        <v>3.1705185809407421</v>
      </c>
      <c r="N11">
        <f>SQRT((F11+4/3*G11)/M11)</f>
        <v>12.174340015493639</v>
      </c>
      <c r="O11">
        <f>SQRT(G11/M11)</f>
        <v>7.8101157337947917</v>
      </c>
      <c r="P11">
        <f>((1/3)*(N11^-3+2*O11^-3))^(-1/3)</f>
        <v>8.5783644900949358</v>
      </c>
      <c r="Q11">
        <f>76.3823356*(6*PI()*PI()/(B11/D11))^(1/3)*P11*E11^(-1/3)</f>
        <v>925.70937689763673</v>
      </c>
      <c r="R11">
        <f>-(1/2)*(B11/(F11+(4/3)*G11)*(K11+(4/3)*L11))-1/6</f>
        <v>0.85104050289732014</v>
      </c>
      <c r="S11">
        <f>-(1/2)*B11/G11*L11-1/6</f>
        <v>0.48194498306574629</v>
      </c>
      <c r="T11">
        <f>SQRT((R11^2+2*S11^2)/3)</f>
        <v>0.62950029679003028</v>
      </c>
      <c r="U11" s="1">
        <f>1/(1+1/T11+(8.3*10^5)/T11^2.4)</f>
        <v>3.9674523152968624E-7</v>
      </c>
      <c r="V11" s="7">
        <v>360</v>
      </c>
      <c r="W11">
        <f>U11*(C11/D11)*(B11/D11)^(1/3)*E11^(1/3)*(Q11^3)/(T11^2*300)</f>
        <v>146.43112191426664</v>
      </c>
      <c r="X11" s="3" t="s">
        <v>628</v>
      </c>
      <c r="Y11" t="s">
        <v>401</v>
      </c>
      <c r="Z11" s="4"/>
      <c r="AA11"/>
      <c r="AB11" s="4"/>
      <c r="AC11" s="4">
        <v>113</v>
      </c>
      <c r="AD11" s="4">
        <v>67.19</v>
      </c>
      <c r="AE11" s="4"/>
      <c r="AF11" s="4">
        <v>360</v>
      </c>
      <c r="AG11" s="4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2" customFormat="1">
      <c r="A12" t="s">
        <v>85</v>
      </c>
      <c r="B12">
        <v>23.5</v>
      </c>
      <c r="C12">
        <v>41.784999999999997</v>
      </c>
      <c r="D12">
        <v>2</v>
      </c>
      <c r="E12">
        <v>2</v>
      </c>
      <c r="F12">
        <v>161.63800000000001</v>
      </c>
      <c r="G12">
        <v>163.001</v>
      </c>
      <c r="H12">
        <f>9*F12*G12/(3*F12+G12)</f>
        <v>365.98072392520623</v>
      </c>
      <c r="I12">
        <f>(3*F12-2*G12)/2/(3*F12+G12)</f>
        <v>0.12263337011799386</v>
      </c>
      <c r="J12">
        <f>2*((G12)^3/(F12)^2)^0.585</f>
        <v>39.75832318454821</v>
      </c>
      <c r="K12">
        <v>-20.194099999999999</v>
      </c>
      <c r="L12">
        <v>-11.362299999999999</v>
      </c>
      <c r="M12">
        <v>2.9525760483316494</v>
      </c>
      <c r="N12">
        <f>SQRT((F12+4/3*G12)/M12)</f>
        <v>11.329308362928682</v>
      </c>
      <c r="O12">
        <f>SQRT(G12/M12)</f>
        <v>7.4300987909509022</v>
      </c>
      <c r="P12">
        <f>((1/3)*(N12^-3+2*O12^-3))^(-1/3)</f>
        <v>8.1393801410799149</v>
      </c>
      <c r="Q12">
        <f>76.3823356*(6*PI()*PI()/(B12/D12))^(1/3)*P12*E12^(-1/3)</f>
        <v>846.0161314323567</v>
      </c>
      <c r="R12">
        <f>-(1/2)*(B12/(F12+(4/3)*G12)*(K12+(4/3)*L12))-1/6</f>
        <v>0.92916445307987605</v>
      </c>
      <c r="S12">
        <f>-(1/2)*B12/G12*L12-1/6</f>
        <v>0.65238981151444875</v>
      </c>
      <c r="T12">
        <f>SQRT((R12^2+2*S12^2)/3)</f>
        <v>0.75599195613069436</v>
      </c>
      <c r="U12" s="1">
        <f>1/(1+1/T12+(8.3*10^5)/T12^2.4)</f>
        <v>6.1569057505693385E-7</v>
      </c>
      <c r="V12" s="7">
        <v>350</v>
      </c>
      <c r="W12">
        <f>U12*(C12/D12)*(B12/D12)^(1/3)*E12^(1/3)*(Q12^3)/(T12^2*300)</f>
        <v>130.12353869342178</v>
      </c>
      <c r="X12" s="3" t="s">
        <v>484</v>
      </c>
      <c r="Y12" t="s">
        <v>401</v>
      </c>
      <c r="Z12" s="4"/>
      <c r="AA12"/>
      <c r="AB12" s="4"/>
      <c r="AC12" s="4">
        <v>105</v>
      </c>
      <c r="AD12" s="4">
        <v>52.56</v>
      </c>
      <c r="AE12" s="4"/>
      <c r="AF12" s="4">
        <v>350</v>
      </c>
      <c r="AG12" s="4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2" customFormat="1" ht="15.75">
      <c r="A13" t="s">
        <v>198</v>
      </c>
      <c r="B13">
        <v>42.53</v>
      </c>
      <c r="C13">
        <v>81.963999999999999</v>
      </c>
      <c r="D13">
        <v>4</v>
      </c>
      <c r="E13">
        <v>4</v>
      </c>
      <c r="F13">
        <v>196.56700000000001</v>
      </c>
      <c r="G13">
        <v>121.655</v>
      </c>
      <c r="H13">
        <f>9*F13*G13/(3*F13+G13)</f>
        <v>302.5492516616153</v>
      </c>
      <c r="I13">
        <f>(3*F13-2*G13)/2/(3*F13+G13)</f>
        <v>0.24347232609270184</v>
      </c>
      <c r="J13">
        <f>2*((G13)^3/(F13)^2)^0.585</f>
        <v>18.924554633506258</v>
      </c>
      <c r="K13">
        <v>-13.574199999999999</v>
      </c>
      <c r="L13">
        <v>-1.0210900000000001</v>
      </c>
      <c r="M13">
        <v>3.2001940254820163</v>
      </c>
      <c r="N13">
        <f>SQRT((F13+4/3*G13)/M13)</f>
        <v>10.588199718245653</v>
      </c>
      <c r="O13">
        <f>SQRT(G13/M13)</f>
        <v>6.1656210186021205</v>
      </c>
      <c r="P13">
        <f>((1/3)*(N13^-3+2*O13^-3))^(-1/3)</f>
        <v>6.8398099609959342</v>
      </c>
      <c r="Q13">
        <f>76.3823356*(6*PI()*PI()/(B13/D13))^(1/3)*P13*E13^(-1/3)</f>
        <v>583.38533403567237</v>
      </c>
      <c r="R13">
        <f>-(1/2)*(B13/(F13+(4/3)*G13)*(K13+(4/3)*L13))-1/6</f>
        <v>0.71858968752506613</v>
      </c>
      <c r="S13">
        <f>-(1/2)*B13/G13*L13-1/6</f>
        <v>1.1817397695669474E-2</v>
      </c>
      <c r="T13">
        <f>SQRT((R13^2+2*S13^2)/3)</f>
        <v>0.4149901367478378</v>
      </c>
      <c r="U13" s="1">
        <f>1/(1+1/T13+(8.3*10^5)/T13^2.4)</f>
        <v>1.459527730826331E-7</v>
      </c>
      <c r="V13" s="7">
        <v>350</v>
      </c>
      <c r="W13">
        <f>U13*(C13/D13)*(B13/D13)^(1/3)*E13^(1/3)*(Q13^3)/(T13^2*300)</f>
        <v>40.118407183997419</v>
      </c>
      <c r="X13" s="3" t="s">
        <v>619</v>
      </c>
      <c r="Y13" t="s">
        <v>518</v>
      </c>
      <c r="Z13" s="4"/>
      <c r="AA13"/>
      <c r="AB13" s="4"/>
      <c r="AC13" s="4">
        <v>39</v>
      </c>
      <c r="AD13" s="4">
        <v>36.729999999999997</v>
      </c>
      <c r="AE13" s="4"/>
      <c r="AF13" s="4">
        <v>350</v>
      </c>
      <c r="AG13" s="4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2" customFormat="1" ht="15.75">
      <c r="A14" t="s">
        <v>192</v>
      </c>
      <c r="B14">
        <v>22.87</v>
      </c>
      <c r="C14">
        <v>48.043999999999997</v>
      </c>
      <c r="D14">
        <v>4</v>
      </c>
      <c r="E14">
        <v>4</v>
      </c>
      <c r="F14">
        <v>434.16500000000002</v>
      </c>
      <c r="G14">
        <v>523.85199999999998</v>
      </c>
      <c r="H14">
        <f>9*F14*G14/(3*F14+G14)</f>
        <v>1120.7858266912037</v>
      </c>
      <c r="I14">
        <f>(3*F14-2*G14)/2/(3*F14+G14)</f>
        <v>6.9754269040877809E-2</v>
      </c>
      <c r="J14">
        <f>2*((G14)^3/(F14)^2)^0.585</f>
        <v>97.092340877100654</v>
      </c>
      <c r="K14">
        <v>-52.027900000000002</v>
      </c>
      <c r="L14">
        <v>-40.910299999999999</v>
      </c>
      <c r="M14">
        <v>3.488361959235152</v>
      </c>
      <c r="N14">
        <f>SQRT((F14+4/3*G14)/M14)</f>
        <v>18.019141270271444</v>
      </c>
      <c r="O14">
        <f>SQRT(G14/M14)</f>
        <v>12.254441762777674</v>
      </c>
      <c r="P14">
        <f>((1/3)*(N14^-3+2*O14^-3))^(-1/3)</f>
        <v>13.361204451179892</v>
      </c>
      <c r="Q14">
        <f>76.3823356*(6*PI()*PI()/(B14/D14))^(1/3)*P14*E14^(-1/3)</f>
        <v>1401.4151902577307</v>
      </c>
      <c r="R14">
        <f>-(1/2)*(B14/(F14+(4/3)*G14)*(K14+(4/3)*L14))-1/6</f>
        <v>0.90930702401844143</v>
      </c>
      <c r="S14">
        <f>-(1/2)*B14/G14*L14-1/6</f>
        <v>0.72635136228044062</v>
      </c>
      <c r="T14">
        <f>SQRT((R14^2+2*S14^2)/3)</f>
        <v>0.79204626693617219</v>
      </c>
      <c r="U14" s="1">
        <f>1/(1+1/T14+(8.3*10^5)/T14^2.4)</f>
        <v>6.8852950334520482E-7</v>
      </c>
      <c r="V14" s="7">
        <v>272</v>
      </c>
      <c r="W14">
        <f>U14*(C14/D14)*(B14/D14)^(1/3)*E14^(1/3)*(Q14^3)/(T14^2*300)</f>
        <v>343.29584510407909</v>
      </c>
      <c r="X14" s="3" t="s">
        <v>610</v>
      </c>
      <c r="Y14" t="s">
        <v>611</v>
      </c>
      <c r="Z14" s="4"/>
      <c r="AA14"/>
      <c r="AB14" s="4"/>
      <c r="AC14" s="4">
        <v>272</v>
      </c>
      <c r="AD14" s="4"/>
      <c r="AE14" s="4"/>
      <c r="AF14" s="4"/>
      <c r="AG14" s="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2" customFormat="1" ht="15.75">
      <c r="A15" t="s">
        <v>209</v>
      </c>
      <c r="B15">
        <v>48.22</v>
      </c>
      <c r="C15">
        <v>167.44800000000001</v>
      </c>
      <c r="D15">
        <v>4</v>
      </c>
      <c r="E15">
        <v>4</v>
      </c>
      <c r="F15">
        <v>185.44399999999999</v>
      </c>
      <c r="G15">
        <v>100.628</v>
      </c>
      <c r="H15">
        <f>9*F15*G15/(3*F15+G15)</f>
        <v>255.64376748660493</v>
      </c>
      <c r="I15">
        <f>(3*F15-2*G15)/2/(3*F15+G15)</f>
        <v>0.27024171943497322</v>
      </c>
      <c r="J15">
        <f>2*((G15)^3/(F15)^2)^0.585</f>
        <v>14.520868807872354</v>
      </c>
      <c r="K15">
        <v>-14.3611</v>
      </c>
      <c r="L15">
        <v>-0.4546</v>
      </c>
      <c r="M15">
        <v>5.766354083964905</v>
      </c>
      <c r="N15">
        <f>SQRT((F15+4/3*G15)/M15)</f>
        <v>7.4449656227555741</v>
      </c>
      <c r="O15">
        <f>SQRT(G15/M15)</f>
        <v>4.1774260165252262</v>
      </c>
      <c r="P15">
        <f>((1/3)*(N15^-3+2*O15^-3))^(-1/3)</f>
        <v>4.648922649834434</v>
      </c>
      <c r="Q15">
        <f>76.3823356*(6*PI()*PI()/(B15/D15))^(1/3)*P15*E15^(-1/3)</f>
        <v>380.26514292692002</v>
      </c>
      <c r="R15">
        <f>-(1/2)*(B15/(F15+(4/3)*G15)*(K15+(4/3)*L15))-1/6</f>
        <v>0.96238038061109721</v>
      </c>
      <c r="S15">
        <f>-(1/2)*B15/G15*L15-1/6</f>
        <v>-5.7746624531276908E-2</v>
      </c>
      <c r="T15">
        <f>SQRT((R15^2+2*S15^2)/3)</f>
        <v>0.55762751673934718</v>
      </c>
      <c r="U15" s="1">
        <f>1/(1+1/T15+(8.3*10^5)/T15^2.4)</f>
        <v>2.9658393233121577E-7</v>
      </c>
      <c r="V15" s="7">
        <v>210</v>
      </c>
      <c r="W15">
        <f>U15*(C15/D15)*(B15/D15)^(1/3)*E15^(1/3)*(Q15^3)/(T15^2*300)</f>
        <v>26.637485911532586</v>
      </c>
      <c r="X15" s="3" t="s">
        <v>634</v>
      </c>
      <c r="Y15" t="s">
        <v>518</v>
      </c>
      <c r="Z15" s="4"/>
      <c r="AA15"/>
      <c r="AB15" s="4"/>
      <c r="AC15" s="4">
        <v>18.54</v>
      </c>
      <c r="AD15" s="4">
        <v>18.170000000000002</v>
      </c>
      <c r="AE15" s="4"/>
      <c r="AF15" s="4">
        <v>210</v>
      </c>
      <c r="AG15" s="4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2" customFormat="1">
      <c r="A16" t="s">
        <v>20</v>
      </c>
      <c r="B16">
        <v>148.08000000000001</v>
      </c>
      <c r="C16">
        <v>144.13200000000001</v>
      </c>
      <c r="D16">
        <v>12</v>
      </c>
      <c r="E16">
        <v>12</v>
      </c>
      <c r="F16">
        <v>133.69800000000001</v>
      </c>
      <c r="G16">
        <v>56.305999999999997</v>
      </c>
      <c r="H16">
        <f>9*F16*G16/(3*F16+G16)</f>
        <v>148.12417204197641</v>
      </c>
      <c r="I16">
        <f>(3*F16-2*G16)/2/(3*F16+G16)</f>
        <v>0.31534980323568002</v>
      </c>
      <c r="J16">
        <f>2*((G16)^3/(F16)^2)^0.585</f>
        <v>7.6857686316295117</v>
      </c>
      <c r="K16">
        <v>-7.1709999999999996E-2</v>
      </c>
      <c r="L16">
        <v>2.6285500000000002</v>
      </c>
      <c r="M16">
        <v>1.616264951533791</v>
      </c>
      <c r="N16">
        <f>SQRT((F16+4/3*G16)/M16)</f>
        <v>11.365290517234289</v>
      </c>
      <c r="O16">
        <f>SQRT(G16/M16)</f>
        <v>5.902297015427763</v>
      </c>
      <c r="P16">
        <f>((1/3)*(N16^-3+2*O16^-3))^(-1/3)</f>
        <v>6.6057074064840995</v>
      </c>
      <c r="Q16">
        <f>76.3823356*(6*PI()*PI()/(B16/D16))^(1/3)*P16*E16^(-1/3)</f>
        <v>371.73244122399507</v>
      </c>
      <c r="R16">
        <f>-(1/2)*(B16/(F16+(4/3)*G16)*(K16+(4/3)*L16))-1/6</f>
        <v>-1.3841682278544341</v>
      </c>
      <c r="S16">
        <f>-(1/2)*B16/G16*L16-1/6</f>
        <v>-3.6230983435749895</v>
      </c>
      <c r="T16">
        <f>SQRT((R16^2+2*S16^2)/3)</f>
        <v>3.0642891996586172</v>
      </c>
      <c r="U16" s="1">
        <f>1/(1+1/T16+(8.3*10^5)/T16^2.4)</f>
        <v>1.7705292667498032E-5</v>
      </c>
      <c r="V16" s="7">
        <v>206</v>
      </c>
      <c r="W16">
        <f>U16*(C16/D16)*(B16/D16)^(1/3)*E16^(1/3)*(Q16^3)/(T16^2*300)</f>
        <v>20.515953902670454</v>
      </c>
      <c r="X16" s="3" t="s">
        <v>405</v>
      </c>
      <c r="Y16" t="s">
        <v>406</v>
      </c>
      <c r="Z16" s="4"/>
      <c r="AA16"/>
      <c r="AB16" s="4"/>
      <c r="AC16" s="4">
        <v>206</v>
      </c>
      <c r="AD16" s="4"/>
      <c r="AE16" s="4"/>
      <c r="AF16" s="4"/>
      <c r="AG16" s="4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2" customFormat="1" ht="16.149999999999999">
      <c r="A17" t="s">
        <v>195</v>
      </c>
      <c r="B17">
        <v>23.74</v>
      </c>
      <c r="C17">
        <v>48.833999999999996</v>
      </c>
      <c r="D17">
        <v>4</v>
      </c>
      <c r="E17">
        <v>4</v>
      </c>
      <c r="F17">
        <v>373.27199999999999</v>
      </c>
      <c r="G17">
        <v>411.30900000000003</v>
      </c>
      <c r="H17">
        <f>9*F17*G17/(3*F17+G17)</f>
        <v>902.45485994415867</v>
      </c>
      <c r="I17">
        <f>(3*F17-2*G17)/2/(3*F17+G17)</f>
        <v>9.705216752387949E-2</v>
      </c>
      <c r="J17">
        <f>2*((G17)^3/(F17)^2)^0.585</f>
        <v>75.792367760648233</v>
      </c>
      <c r="K17">
        <v>-43.757199999999997</v>
      </c>
      <c r="L17">
        <v>-37.454700000000003</v>
      </c>
      <c r="M17">
        <v>3.4157818960010551</v>
      </c>
      <c r="N17">
        <f>SQRT((F17+4/3*G17)/M17)</f>
        <v>16.426534797152204</v>
      </c>
      <c r="O17">
        <f>SQRT(G17/M17)</f>
        <v>10.973345165009535</v>
      </c>
      <c r="P17">
        <f>((1/3)*(N17^-3+2*O17^-3))^(-1/3)</f>
        <v>11.992850060598915</v>
      </c>
      <c r="Q17">
        <f>76.3823356*(6*PI()*PI()/(B17/D17))^(1/3)*P17*E17^(-1/3)</f>
        <v>1242.3351269091079</v>
      </c>
      <c r="R17">
        <f>-(1/2)*(B17/(F17+(4/3)*G17)*(K17+(4/3)*L17))-1/6</f>
        <v>1.0400169862989916</v>
      </c>
      <c r="S17">
        <f>-(1/2)*B17/G17*L17-1/6</f>
        <v>0.91424157750012747</v>
      </c>
      <c r="T17">
        <f>SQRT((R17^2+2*S17^2)/3)</f>
        <v>0.95800324561911587</v>
      </c>
      <c r="U17" s="1">
        <f>1/(1+1/T17+(8.3*10^5)/T17^2.4)</f>
        <v>1.0869303006285049E-6</v>
      </c>
      <c r="V17" s="7">
        <v>188</v>
      </c>
      <c r="W17">
        <f>U17*(C17/D17)*(B17/D17)^(1/3)*E17^(1/3)*(Q17^3)/(T17^2*300)</f>
        <v>265.59424140421169</v>
      </c>
      <c r="X17" s="3" t="s">
        <v>615</v>
      </c>
      <c r="Y17" t="s">
        <v>431</v>
      </c>
      <c r="Z17" s="4"/>
      <c r="AA17"/>
      <c r="AB17" s="4"/>
      <c r="AC17" s="4">
        <v>188</v>
      </c>
      <c r="AD17" s="4"/>
      <c r="AE17" s="4"/>
      <c r="AF17" s="4"/>
      <c r="AG17" s="4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2" customFormat="1" ht="15.75">
      <c r="A18" t="s">
        <v>140</v>
      </c>
      <c r="B18">
        <v>23.89</v>
      </c>
      <c r="C18">
        <v>49.623999999999995</v>
      </c>
      <c r="D18">
        <v>4</v>
      </c>
      <c r="E18">
        <v>4</v>
      </c>
      <c r="F18">
        <v>375.26799999999997</v>
      </c>
      <c r="G18">
        <v>384.87099999999998</v>
      </c>
      <c r="H18">
        <f>9*F18*G18/(3*F18+G18)</f>
        <v>860.45505078987878</v>
      </c>
      <c r="I18">
        <f>(3*F18-2*G18)/2/(3*F18+G18)</f>
        <v>0.11784864381816075</v>
      </c>
      <c r="J18">
        <f>2*((G18)^3/(F18)^2)^0.585</f>
        <v>67.031441336560647</v>
      </c>
      <c r="K18">
        <v>-41.802799999999998</v>
      </c>
      <c r="L18">
        <v>-28.375</v>
      </c>
      <c r="M18">
        <v>3.4492459780000901</v>
      </c>
      <c r="N18">
        <f>SQRT((F18+4/3*G18)/M18)</f>
        <v>16.049051155485621</v>
      </c>
      <c r="O18">
        <f>SQRT(G18/M18)</f>
        <v>10.563200199632263</v>
      </c>
      <c r="P18">
        <f>((1/3)*(N18^-3+2*O18^-3))^(-1/3)</f>
        <v>11.566424949041743</v>
      </c>
      <c r="Q18">
        <f>76.3823356*(6*PI()*PI()/(B18/D18))^(1/3)*P18*E18^(-1/3)</f>
        <v>1195.6489685036406</v>
      </c>
      <c r="R18">
        <f>-(1/2)*(B18/(F18+(4/3)*G18)*(K18+(4/3)*L18))-1/6</f>
        <v>0.90404720665584126</v>
      </c>
      <c r="S18">
        <f>-(1/2)*B18/G18*L18-1/6</f>
        <v>0.71399042363112153</v>
      </c>
      <c r="T18">
        <f>SQRT((R18^2+2*S18^2)/3)</f>
        <v>0.78248876497496256</v>
      </c>
      <c r="U18" s="1">
        <f>1/(1+1/T18+(8.3*10^5)/T18^2.4)</f>
        <v>6.6875757074576072E-7</v>
      </c>
      <c r="V18" s="7">
        <v>178</v>
      </c>
      <c r="W18">
        <f>U18*(C18/D18)*(B18/D18)^(1/3)*E18^(1/3)*(Q18^3)/(T18^2*300)</f>
        <v>222.35119926009079</v>
      </c>
      <c r="X18" s="3" t="s">
        <v>549</v>
      </c>
      <c r="Y18" t="s">
        <v>550</v>
      </c>
      <c r="Z18" s="4"/>
      <c r="AA18"/>
      <c r="AB18" s="4"/>
      <c r="AC18" s="4">
        <v>178</v>
      </c>
      <c r="AD18" s="4"/>
      <c r="AE18" s="4"/>
      <c r="AF18" s="4"/>
      <c r="AG18" s="4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2" customFormat="1">
      <c r="A19" t="s">
        <v>134</v>
      </c>
      <c r="B19">
        <v>44.92</v>
      </c>
      <c r="C19">
        <v>96.087999999999994</v>
      </c>
      <c r="D19">
        <v>8</v>
      </c>
      <c r="E19">
        <v>8</v>
      </c>
      <c r="F19">
        <v>387.31900000000002</v>
      </c>
      <c r="G19">
        <v>510.58600000000001</v>
      </c>
      <c r="H19">
        <f>9*F19*G19/(3*F19+G19)</f>
        <v>1064.1501775476027</v>
      </c>
      <c r="I19">
        <f>(3*F19-2*G19)/2/(3*F19+G19)</f>
        <v>4.2087109270135377E-2</v>
      </c>
      <c r="J19">
        <f>2*((G19)^3/(F19)^2)^0.585</f>
        <v>106.08413055481041</v>
      </c>
      <c r="K19">
        <v>-24.812000000000001</v>
      </c>
      <c r="L19">
        <v>-27.957899999999999</v>
      </c>
      <c r="M19">
        <v>3.5520408730056952</v>
      </c>
      <c r="N19">
        <f>SQRT((F19+4/3*G19)/M19)</f>
        <v>17.340716896958302</v>
      </c>
      <c r="O19">
        <f>SQRT(G19/M19)</f>
        <v>11.98934545694476</v>
      </c>
      <c r="P19">
        <f>((1/3)*(N19^-3+2*O19^-3))^(-1/3)</f>
        <v>13.042240472430979</v>
      </c>
      <c r="Q19">
        <f>76.3823356*(6*PI()*PI()/(B19/D19))^(1/3)*P19*E19^(-1/3)</f>
        <v>1092.3174881853934</v>
      </c>
      <c r="R19">
        <f>-(1/2)*(B19/(F19+(4/3)*G19)*(K19+(4/3)*L19))-1/6</f>
        <v>1.1389442281899649</v>
      </c>
      <c r="S19">
        <f>-(1/2)*B19/G19*L19-1/6</f>
        <v>1.0631642217634898</v>
      </c>
      <c r="T19">
        <f>SQRT((R19^2+2*S19^2)/3)</f>
        <v>1.0890102968296749</v>
      </c>
      <c r="U19" s="1">
        <f>1/(1+1/T19+(8.3*10^5)/T19^2.4)</f>
        <v>1.478418684722267E-6</v>
      </c>
      <c r="V19" s="7">
        <v>162</v>
      </c>
      <c r="W19">
        <f>U19*(C19/D19)*(B19/D19)^(1/3)*E19^(1/3)*(Q19^3)/(T19^2*300)</f>
        <v>231.23378728185372</v>
      </c>
      <c r="X19" s="3" t="s">
        <v>542</v>
      </c>
      <c r="Y19" t="s">
        <v>543</v>
      </c>
      <c r="Z19" s="4"/>
      <c r="AA19"/>
      <c r="AB19" s="4"/>
      <c r="AC19" s="4">
        <v>162</v>
      </c>
      <c r="AD19" s="4"/>
      <c r="AE19" s="4"/>
      <c r="AF19" s="4"/>
      <c r="AG19" s="4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2" customFormat="1">
      <c r="A20" t="s">
        <v>45</v>
      </c>
      <c r="B20">
        <v>51.32</v>
      </c>
      <c r="C20">
        <v>137.773</v>
      </c>
      <c r="D20">
        <v>3</v>
      </c>
      <c r="E20">
        <v>3</v>
      </c>
      <c r="F20">
        <v>55.421500000000002</v>
      </c>
      <c r="G20">
        <v>50.309100000000001</v>
      </c>
      <c r="H20">
        <f>9*F20*G20/(3*F20+G20)</f>
        <v>115.86754835700197</v>
      </c>
      <c r="I20">
        <f>(3*F20-2*G20)/2/(3*F20+G20)</f>
        <v>0.15155656091047107</v>
      </c>
      <c r="J20">
        <f>2*((G20)^3/(F20)^2)^0.585</f>
        <v>17.673237136976205</v>
      </c>
      <c r="K20">
        <v>-3.2597999999999998</v>
      </c>
      <c r="L20">
        <v>-2.7043900000000001</v>
      </c>
      <c r="M20">
        <v>4.4578557960752558</v>
      </c>
      <c r="N20">
        <f>SQRT((F20+4/3*G20)/M20)</f>
        <v>5.2421032210875129</v>
      </c>
      <c r="O20">
        <f>SQRT(G20/M20)</f>
        <v>3.3593887709514294</v>
      </c>
      <c r="P20">
        <f>((1/3)*(N20^-3+2*O20^-3))^(-1/3)</f>
        <v>3.690290464470011</v>
      </c>
      <c r="Q20">
        <f>76.3823356*(6*PI()*PI()/(B20/D20))^(1/3)*P20*E20^(-1/3)</f>
        <v>295.6479924707794</v>
      </c>
      <c r="R20">
        <f>-(1/2)*(B20/(F20+(4/3)*G20)*(K20+(4/3)*L20))-1/6</f>
        <v>1.2714740116282706</v>
      </c>
      <c r="S20">
        <f>-(1/2)*B20/G20*L20-1/6</f>
        <v>1.2126990425191466</v>
      </c>
      <c r="T20">
        <f>SQRT((R20^2+2*S20^2)/3)</f>
        <v>1.2326021387968622</v>
      </c>
      <c r="U20" s="1">
        <f>1/(1+1/T20+(8.3*10^5)/T20^2.4)</f>
        <v>1.9901936801909131E-6</v>
      </c>
      <c r="V20" s="7">
        <v>153.76</v>
      </c>
      <c r="W20">
        <f>U20*(C20/D20)*(B20/D20)^(1/3)*E20^(1/3)*(Q20^3)/(T20^2*300)</f>
        <v>19.257125778033501</v>
      </c>
      <c r="X20" s="3" t="s">
        <v>439</v>
      </c>
      <c r="Y20" t="s">
        <v>401</v>
      </c>
      <c r="Z20" s="4"/>
      <c r="AA20"/>
      <c r="AB20" s="4"/>
      <c r="AC20" s="4"/>
      <c r="AD20" s="4"/>
      <c r="AE20" s="4">
        <v>153.76</v>
      </c>
      <c r="AF20" s="4"/>
      <c r="AG20" s="4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2" customFormat="1">
      <c r="A21" t="s">
        <v>184</v>
      </c>
      <c r="B21">
        <v>46.93</v>
      </c>
      <c r="C21">
        <v>96.087999999999994</v>
      </c>
      <c r="D21">
        <v>8</v>
      </c>
      <c r="E21">
        <v>8</v>
      </c>
      <c r="F21">
        <v>415.73700000000002</v>
      </c>
      <c r="G21">
        <v>469.27699999999999</v>
      </c>
      <c r="H21">
        <f>9*F21*G21/(3*F21+G21)</f>
        <v>1022.9388783032565</v>
      </c>
      <c r="I21">
        <f>(3*F21-2*G21)/2/(3*F21+G21)</f>
        <v>8.9909454653921264E-2</v>
      </c>
      <c r="J21">
        <f>2*((G21)^3/(F21)^2)^0.585</f>
        <v>84.211326844857851</v>
      </c>
      <c r="K21">
        <v>-24.007999999999999</v>
      </c>
      <c r="L21">
        <v>-15.7661</v>
      </c>
      <c r="M21">
        <v>3.3999078631028308</v>
      </c>
      <c r="N21">
        <f>SQRT((F21+4/3*G21)/M21)</f>
        <v>17.501830908390456</v>
      </c>
      <c r="O21">
        <f>SQRT(G21/M21)</f>
        <v>11.748463195157095</v>
      </c>
      <c r="P21">
        <f>((1/3)*(N21^-3+2*O21^-3))^(-1/3)</f>
        <v>12.831862452694267</v>
      </c>
      <c r="Q21">
        <f>76.3823356*(6*PI()*PI()/(B21/D21))^(1/3)*P21*E21^(-1/3)</f>
        <v>1059.1304239886856</v>
      </c>
      <c r="R21">
        <f>-(1/2)*(B21/(F21+(4/3)*G21)*(K21+(4/3)*L21))-1/6</f>
        <v>0.84790620697395724</v>
      </c>
      <c r="S21">
        <f>-(1/2)*B21/G21*L21-1/6</f>
        <v>0.62167696939476413</v>
      </c>
      <c r="T21">
        <f>SQRT((R21^2+2*S21^2)/3)</f>
        <v>0.70519724058277489</v>
      </c>
      <c r="U21" s="1">
        <f>1/(1+1/T21+(8.3*10^5)/T21^2.4)</f>
        <v>5.210348957268282E-7</v>
      </c>
      <c r="V21" s="7">
        <v>147</v>
      </c>
      <c r="W21">
        <f>U21*(C21/D21)*(B21/D21)^(1/3)*E21^(1/3)*(Q21^3)/(T21^2*300)</f>
        <v>179.76371295545744</v>
      </c>
      <c r="X21" s="3" t="s">
        <v>600</v>
      </c>
      <c r="Y21" t="s">
        <v>601</v>
      </c>
      <c r="Z21" s="4"/>
      <c r="AA21"/>
      <c r="AB21" s="4"/>
      <c r="AC21" s="4">
        <v>147</v>
      </c>
      <c r="AD21" s="4"/>
      <c r="AE21" s="4"/>
      <c r="AF21" s="4"/>
      <c r="AG21" s="4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2" customFormat="1" ht="16.149999999999999">
      <c r="A22" t="s">
        <v>36</v>
      </c>
      <c r="B22">
        <v>47.5</v>
      </c>
      <c r="C22">
        <v>94.888000000000005</v>
      </c>
      <c r="D22">
        <v>8</v>
      </c>
      <c r="E22">
        <v>8</v>
      </c>
      <c r="F22">
        <v>391.06200000000001</v>
      </c>
      <c r="G22">
        <v>231.93</v>
      </c>
      <c r="H22">
        <f>9*F22*G22/(3*F22+G22)</f>
        <v>580.94213356050318</v>
      </c>
      <c r="I22">
        <f>(3*F22-2*G22)/2/(3*F22+G22)</f>
        <v>0.25240834208705903</v>
      </c>
      <c r="J22">
        <f>2*((G22)^3/(F22)^2)^0.585</f>
        <v>26.26056297905259</v>
      </c>
      <c r="K22">
        <v>-22.14</v>
      </c>
      <c r="L22">
        <v>-80.973500000000001</v>
      </c>
      <c r="M22">
        <v>3.3171585611765488</v>
      </c>
      <c r="N22">
        <f>SQRT((F22+4/3*G22)/M22)</f>
        <v>14.529797700246359</v>
      </c>
      <c r="O22">
        <f>SQRT(G22/M22)</f>
        <v>8.3617147549850639</v>
      </c>
      <c r="P22">
        <f>((1/3)*(N22^-3+2*O22^-3))^(-1/3)</f>
        <v>9.2857115751596488</v>
      </c>
      <c r="Q22">
        <f>76.3823356*(6*PI()*PI()/(B22/D22))^(1/3)*P22*E22^(-1/3)</f>
        <v>763.35622683081351</v>
      </c>
      <c r="R22">
        <f>-(1/2)*(B22/(F22+(4/3)*G22)*(K22+(4/3)*L22))-1/6</f>
        <v>4.2456951905511247</v>
      </c>
      <c r="S22">
        <f>-(1/2)*B22/G22*L22-1/6</f>
        <v>8.1251482128228361</v>
      </c>
      <c r="T22">
        <f>SQRT((R22^2+2*S22^2)/3)</f>
        <v>7.0725288879284003</v>
      </c>
      <c r="U22" s="1">
        <f>1/(1+1/T22+(8.3*10^5)/T22^2.4)</f>
        <v>1.3177588251703454E-4</v>
      </c>
      <c r="V22" s="7">
        <v>145</v>
      </c>
      <c r="W22">
        <f>U22*(C22/D22)*(B22/D22)^(1/3)*E22^(1/3)*(Q22^3)/(T22^2*300)</f>
        <v>167.79003016100077</v>
      </c>
      <c r="X22" s="3" t="s">
        <v>428</v>
      </c>
      <c r="Y22" t="s">
        <v>429</v>
      </c>
      <c r="Z22" s="4"/>
      <c r="AA22"/>
      <c r="AB22" s="4"/>
      <c r="AC22" s="4">
        <v>145</v>
      </c>
      <c r="AD22" s="4"/>
      <c r="AE22" s="4"/>
      <c r="AF22" s="4"/>
      <c r="AG22" s="4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>
      <c r="A23" t="s">
        <v>196</v>
      </c>
      <c r="B23">
        <v>47.82</v>
      </c>
      <c r="C23">
        <v>96.087999999999994</v>
      </c>
      <c r="D23">
        <v>8</v>
      </c>
      <c r="E23">
        <v>8</v>
      </c>
      <c r="F23">
        <v>403.91</v>
      </c>
      <c r="G23">
        <v>453.93099999999998</v>
      </c>
      <c r="H23">
        <f>9*F23*G23/(3*F23+G23)</f>
        <v>990.67303124105069</v>
      </c>
      <c r="I23">
        <f>(3*F23-2*G23)/2/(3*F23+G23)</f>
        <v>9.1215439396131637E-2</v>
      </c>
      <c r="J23">
        <f>2*((G23)^3/(F23)^2)^0.585</f>
        <v>82.166385192748976</v>
      </c>
      <c r="K23">
        <v>-22.8201</v>
      </c>
      <c r="L23">
        <v>-16.087499999999999</v>
      </c>
      <c r="M23">
        <v>3.3366306151278931</v>
      </c>
      <c r="N23">
        <f>SQRT((F23+4/3*G23)/M23)</f>
        <v>17.390981135941416</v>
      </c>
      <c r="O23">
        <f>SQRT(G23/M23)</f>
        <v>11.663821271772882</v>
      </c>
      <c r="P23">
        <f>((1/3)*(N23^-3+2*O23^-3))^(-1/3)</f>
        <v>12.740881032982173</v>
      </c>
      <c r="Q23">
        <f>76.3823356*(6*PI()*PI()/(B23/D23))^(1/3)*P23*E23^(-1/3)</f>
        <v>1045.0559346343741</v>
      </c>
      <c r="R23">
        <f>-(1/2)*(B23/(F23+(4/3)*G23)*(K23+(4/3)*L23))-1/6</f>
        <v>0.88223259753354932</v>
      </c>
      <c r="S23">
        <f>-(1/2)*B23/G23*L23-1/6</f>
        <v>0.68071349683835947</v>
      </c>
      <c r="T23">
        <f>SQRT((R23^2+2*S23^2)/3)</f>
        <v>0.75389567927899415</v>
      </c>
      <c r="U23" s="1">
        <f>1/(1+1/T23+(8.3*10^5)/T23^2.4)</f>
        <v>6.1160115935352537E-7</v>
      </c>
      <c r="V23" s="7">
        <v>145</v>
      </c>
      <c r="W23">
        <f>U23*(C23/D23)*(B23/D23)^(1/3)*E23^(1/3)*(Q23^3)/(T23^2*300)</f>
        <v>178.48107311903325</v>
      </c>
      <c r="X23" s="3" t="s">
        <v>616</v>
      </c>
      <c r="Y23" t="s">
        <v>617</v>
      </c>
      <c r="Z23" s="4"/>
      <c r="AB23" s="4"/>
      <c r="AC23" s="4">
        <v>145</v>
      </c>
      <c r="AD23" s="4"/>
      <c r="AE23" s="4"/>
      <c r="AF23" s="4"/>
      <c r="AG23" s="4"/>
    </row>
    <row r="24" spans="1:53" ht="16.149999999999999">
      <c r="A24" t="s">
        <v>35</v>
      </c>
      <c r="B24">
        <v>36.159999999999997</v>
      </c>
      <c r="C24">
        <v>70.865999999999985</v>
      </c>
      <c r="D24">
        <v>6</v>
      </c>
      <c r="E24">
        <v>6</v>
      </c>
      <c r="F24">
        <v>374.26600000000002</v>
      </c>
      <c r="G24">
        <v>344.56599999999997</v>
      </c>
      <c r="H24">
        <f>9*F24*G24/(3*F24+G24)</f>
        <v>790.96532762422964</v>
      </c>
      <c r="I24">
        <f>(3*F24-2*G24)/2/(3*F24+G24)</f>
        <v>0.14777042369855062</v>
      </c>
      <c r="J24">
        <f>2*((G24)^3/(F24)^2)^0.585</f>
        <v>55.376060381657531</v>
      </c>
      <c r="K24">
        <v>-27.358699999999999</v>
      </c>
      <c r="L24">
        <v>-13.866099999999999</v>
      </c>
      <c r="M24">
        <v>3.2543034472354004</v>
      </c>
      <c r="N24">
        <f>SQRT((F24+4/3*G24)/M24)</f>
        <v>16.005622823382584</v>
      </c>
      <c r="O24">
        <f>SQRT(G24/M24)</f>
        <v>10.289806016599433</v>
      </c>
      <c r="P24">
        <f>((1/3)*(N24^-3+2*O24^-3))^(-1/3)</f>
        <v>11.299164319030817</v>
      </c>
      <c r="Q24">
        <f>76.3823356*(6*PI()*PI()/(B24/D24))^(1/3)*P24*E24^(-1/3)</f>
        <v>1017.2947028636343</v>
      </c>
      <c r="R24">
        <f>-(1/2)*(B24/(F24+(4/3)*G24)*(K24+(4/3)*L24))-1/6</f>
        <v>0.82760386321224066</v>
      </c>
      <c r="S24">
        <f>-(1/2)*B24/G24*L24-1/6</f>
        <v>0.56091263018792725</v>
      </c>
      <c r="T24">
        <f>SQRT((R24^2+2*S24^2)/3)</f>
        <v>0.6618595298632739</v>
      </c>
      <c r="U24" s="1">
        <f>1/(1+1/T24+(8.3*10^5)/T24^2.4)</f>
        <v>4.4746534214529565E-7</v>
      </c>
      <c r="V24" s="7">
        <v>137</v>
      </c>
      <c r="W24">
        <f>U24*(C24/D24)*(B24/D24)^(1/3)*E24^(1/3)*(Q24^3)/(T24^2*300)</f>
        <v>140.00482023389841</v>
      </c>
      <c r="X24" s="3" t="s">
        <v>426</v>
      </c>
      <c r="Y24" t="s">
        <v>427</v>
      </c>
      <c r="Z24" s="4"/>
      <c r="AB24" s="4"/>
      <c r="AC24" s="4">
        <v>137</v>
      </c>
      <c r="AD24" s="4"/>
      <c r="AE24" s="4"/>
      <c r="AF24" s="4"/>
      <c r="AG24" s="4"/>
    </row>
    <row r="25" spans="1:53">
      <c r="A25" t="s">
        <v>355</v>
      </c>
      <c r="B25">
        <v>198.52</v>
      </c>
      <c r="C25">
        <v>1025.43</v>
      </c>
      <c r="D25">
        <v>12</v>
      </c>
      <c r="E25">
        <v>3</v>
      </c>
      <c r="F25">
        <v>109.41800000000001</v>
      </c>
      <c r="G25">
        <v>66.171599999999998</v>
      </c>
      <c r="H25">
        <f>9*F25*G25/(3*F25+G25)</f>
        <v>165.21056736479576</v>
      </c>
      <c r="I25">
        <f>(3*F25-2*G25)/2/(3*F25+G25)</f>
        <v>0.24834949861266611</v>
      </c>
      <c r="J25">
        <f>2*((G25)^3/(F25)^2)^0.585</f>
        <v>12.899558695832658</v>
      </c>
      <c r="K25">
        <v>-1.8458300000000001</v>
      </c>
      <c r="L25">
        <v>-1.01657</v>
      </c>
      <c r="M25">
        <f>C25/B25*1.658828390625</f>
        <v>8.5684686510104466</v>
      </c>
      <c r="N25">
        <f>SQRT((F25+4/3*G25)/M25)</f>
        <v>4.8027865703035548</v>
      </c>
      <c r="O25">
        <f>SQRT(G25/M25)</f>
        <v>2.7789722613735148</v>
      </c>
      <c r="P25">
        <f>((1/3)*(N25^-3+2*O25^-3))^(-1/3)</f>
        <v>3.0845911971334115</v>
      </c>
      <c r="Q25">
        <f>76.3823356*(6*PI()*PI()/(B25/D25))^(1/3)*P25*E25^(-1/3)</f>
        <v>249.89608695704791</v>
      </c>
      <c r="R25">
        <f>-(1/2)*(B25/(F25+(4/3)*G25)*(K25+(4/3)*L25))-1/6</f>
        <v>1.4410332137934945</v>
      </c>
      <c r="S25">
        <f>-(1/2)*B25/G25*L25-1/6</f>
        <v>1.3582282761789046</v>
      </c>
      <c r="T25">
        <f>SQRT((R25^2+2*S25^2)/3)</f>
        <v>1.3863795564562933</v>
      </c>
      <c r="U25" s="1">
        <f>1/(1+1/T25+(8.3*10^5)/T25^2.4)</f>
        <v>2.6389859886575793E-6</v>
      </c>
      <c r="V25" s="7">
        <v>134.35</v>
      </c>
      <c r="W25">
        <f>U25*(C25/D25)*(B25/D25)^(1/3)*E25^(1/3)*(Q25^3)/(T25^2*300)</f>
        <v>22.428631221235062</v>
      </c>
      <c r="X25" t="s">
        <v>782</v>
      </c>
      <c r="Y25" t="s">
        <v>688</v>
      </c>
      <c r="AE25">
        <v>134.35</v>
      </c>
    </row>
    <row r="26" spans="1:53" ht="16.149999999999999">
      <c r="A26" t="s">
        <v>88</v>
      </c>
      <c r="B26">
        <v>20.329999999999998</v>
      </c>
      <c r="C26">
        <v>30.036999999999999</v>
      </c>
      <c r="D26">
        <v>3</v>
      </c>
      <c r="E26">
        <v>3</v>
      </c>
      <c r="F26">
        <v>200.476</v>
      </c>
      <c r="G26">
        <v>232.25800000000001</v>
      </c>
      <c r="H26">
        <f>9*F26*G26/(3*F26+G26)</f>
        <v>502.65854682938181</v>
      </c>
      <c r="I26">
        <f>(3*F26-2*G26)/2/(3*F26+G26)</f>
        <v>8.2112450011155261E-2</v>
      </c>
      <c r="J26">
        <f>2*((G26)^3/(F26)^2)^0.585</f>
        <v>57.530155513004388</v>
      </c>
      <c r="K26">
        <v>-24.7072</v>
      </c>
      <c r="L26">
        <v>-26.793700000000001</v>
      </c>
      <c r="M26">
        <v>2.4533964021641452</v>
      </c>
      <c r="N26">
        <f>SQRT((F26+4/3*G26)/M26)</f>
        <v>14.420041235968208</v>
      </c>
      <c r="O26">
        <f>SQRT(G26/M26)</f>
        <v>9.7297454626337547</v>
      </c>
      <c r="P26">
        <f>((1/3)*(N26^-3+2*O26^-3))^(-1/3)</f>
        <v>10.619747856154216</v>
      </c>
      <c r="Q26">
        <f>76.3823356*(6*PI()*PI()/(B26/D26))^(1/3)*P26*E26^(-1/3)</f>
        <v>1158.4528041487392</v>
      </c>
      <c r="R26">
        <f>-(1/2)*(B26/(F26+(4/3)*G26)*(K26+(4/3)*L26))-1/6</f>
        <v>1.0374666697158588</v>
      </c>
      <c r="S26">
        <f>-(1/2)*B26/G26*L26-1/6</f>
        <v>1.0059859890007374</v>
      </c>
      <c r="T26">
        <f>SQRT((R26^2+2*S26^2)/3)</f>
        <v>1.0165878730509721</v>
      </c>
      <c r="U26" s="1">
        <f>1/(1+1/T26+(8.3*10^5)/T26^2.4)</f>
        <v>1.2533392692604643E-6</v>
      </c>
      <c r="V26" s="7">
        <v>129</v>
      </c>
      <c r="W26">
        <f>U26*(C26/D26)*(B26/D26)^(1/3)*E26^(1/3)*(Q26^3)/(T26^2*300)</f>
        <v>171.74087496688608</v>
      </c>
      <c r="X26" s="3" t="s">
        <v>487</v>
      </c>
      <c r="Y26" t="s">
        <v>480</v>
      </c>
      <c r="Z26" s="4"/>
      <c r="AB26" s="4"/>
      <c r="AC26" s="4">
        <v>129</v>
      </c>
      <c r="AD26" s="4"/>
      <c r="AE26" s="4"/>
      <c r="AF26" s="4"/>
      <c r="AG26" s="4"/>
    </row>
    <row r="27" spans="1:53" ht="16.149999999999999">
      <c r="A27" t="s">
        <v>24</v>
      </c>
      <c r="B27">
        <v>18.25</v>
      </c>
      <c r="C27">
        <v>40.012999999999998</v>
      </c>
      <c r="D27">
        <v>3</v>
      </c>
      <c r="E27">
        <v>3</v>
      </c>
      <c r="F27">
        <v>397.14400000000001</v>
      </c>
      <c r="G27">
        <v>249.696</v>
      </c>
      <c r="H27">
        <f>9*F27*G27/(3*F27+G27)</f>
        <v>619.29780978233725</v>
      </c>
      <c r="I27">
        <f>(3*F27-2*G27)/2/(3*F27+G27)</f>
        <v>0.24010358552467234</v>
      </c>
      <c r="J27">
        <f>2*((G27)^3/(F27)^2)^0.585</f>
        <v>29.357438591503001</v>
      </c>
      <c r="K27">
        <v>-66.849900000000005</v>
      </c>
      <c r="L27">
        <v>32.474200000000003</v>
      </c>
      <c r="M27">
        <v>3.6407159250166998</v>
      </c>
      <c r="N27">
        <f>SQRT((F27+4/3*G27)/M27)</f>
        <v>14.16085414194073</v>
      </c>
      <c r="O27">
        <f>SQRT(G27/M27)</f>
        <v>8.2815646378076462</v>
      </c>
      <c r="P27">
        <f>((1/3)*(N27^-3+2*O27^-3))^(-1/3)</f>
        <v>9.1835531410214575</v>
      </c>
      <c r="Q27">
        <f>76.3823356*(6*PI()*PI()/(B27/D27))^(1/3)*P27*E27^(-1/3)</f>
        <v>1038.4837847914384</v>
      </c>
      <c r="R27">
        <f>-(1/2)*(B27/(F27+(4/3)*G27)*(K27+(4/3)*L27))-1/6</f>
        <v>0.12769138409179734</v>
      </c>
      <c r="S27">
        <f>-(1/2)*B27/G27*L27-1/6</f>
        <v>-1.3534180563565297</v>
      </c>
      <c r="T27">
        <f>SQRT((R27^2+2*S27^2)/3)</f>
        <v>1.107517638703037</v>
      </c>
      <c r="U27" s="1">
        <f>1/(1+1/T27+(8.3*10^5)/T27^2.4)</f>
        <v>1.5394379885693734E-6</v>
      </c>
      <c r="V27" s="7">
        <v>127</v>
      </c>
      <c r="W27">
        <f>U27*(C27/D27)*(B27/D27)^(1/3)*E27^(1/3)*(Q27^3)/(T27^2*300)</f>
        <v>164.52792334920215</v>
      </c>
      <c r="X27" s="3" t="s">
        <v>412</v>
      </c>
      <c r="Y27" t="s">
        <v>413</v>
      </c>
      <c r="Z27" s="4"/>
      <c r="AB27" s="4"/>
      <c r="AC27" s="4">
        <v>127</v>
      </c>
      <c r="AD27" s="4"/>
      <c r="AE27" s="4"/>
      <c r="AF27" s="4"/>
      <c r="AG27" s="4"/>
    </row>
    <row r="28" spans="1:53" ht="16.149999999999999">
      <c r="A28" t="s">
        <v>37</v>
      </c>
      <c r="B28">
        <v>47.5</v>
      </c>
      <c r="C28">
        <v>94.888000000000005</v>
      </c>
      <c r="D28">
        <v>8</v>
      </c>
      <c r="E28">
        <v>8</v>
      </c>
      <c r="F28">
        <v>388.62400000000002</v>
      </c>
      <c r="G28">
        <v>392.75299999999999</v>
      </c>
      <c r="H28">
        <f>9*F28*G28/(3*F28+G28)</f>
        <v>881.35322919111388</v>
      </c>
      <c r="I28">
        <f>(3*F28-2*G28)/2/(3*F28+G28)</f>
        <v>0.12201972892774082</v>
      </c>
      <c r="J28">
        <f>2*((G28)^3/(F28)^2)^0.585</f>
        <v>66.674548738658359</v>
      </c>
      <c r="K28">
        <v>-22.250800000000002</v>
      </c>
      <c r="L28">
        <v>-15.734</v>
      </c>
      <c r="M28">
        <v>3.3171585611765488</v>
      </c>
      <c r="N28">
        <f>SQRT((F28+4/3*G28)/M28)</f>
        <v>16.583815301945513</v>
      </c>
      <c r="O28">
        <f>SQRT(G28/M28)</f>
        <v>10.881196165565768</v>
      </c>
      <c r="P28">
        <f>((1/3)*(N28^-3+2*O28^-3))^(-1/3)</f>
        <v>11.919238888239294</v>
      </c>
      <c r="Q28">
        <f>76.3823356*(6*PI()*PI()/(B28/D28))^(1/3)*P28*E28^(-1/3)</f>
        <v>979.85223327001904</v>
      </c>
      <c r="R28">
        <f>-(1/2)*(B28/(F28+(4/3)*G28)*(K28+(4/3)*L28))-1/6</f>
        <v>0.9587370771529472</v>
      </c>
      <c r="S28">
        <f>-(1/2)*B28/G28*L28-1/6</f>
        <v>0.7847773706799609</v>
      </c>
      <c r="T28">
        <f>SQRT((R28^2+2*S28^2)/3)</f>
        <v>0.84674431917599968</v>
      </c>
      <c r="U28" s="1">
        <f>1/(1+1/T28+(8.3*10^5)/T28^2.4)</f>
        <v>8.0821450791997302E-7</v>
      </c>
      <c r="V28" s="7">
        <v>125</v>
      </c>
      <c r="W28">
        <f>U28*(C28/D28)*(B28/D28)^(1/3)*E28^(1/3)*(Q28^3)/(T28^2*300)</f>
        <v>151.84543505315372</v>
      </c>
      <c r="X28" s="3" t="s">
        <v>430</v>
      </c>
      <c r="Y28" t="s">
        <v>431</v>
      </c>
      <c r="Z28" s="4"/>
      <c r="AB28" s="4"/>
      <c r="AC28" s="4">
        <v>125</v>
      </c>
      <c r="AD28" s="4"/>
      <c r="AE28" s="4"/>
      <c r="AF28" s="4"/>
      <c r="AG28" s="4"/>
    </row>
    <row r="29" spans="1:53" ht="16.149999999999999">
      <c r="A29" t="s">
        <v>145</v>
      </c>
      <c r="B29">
        <v>47.44</v>
      </c>
      <c r="C29">
        <v>97.667999999999992</v>
      </c>
      <c r="D29">
        <v>8</v>
      </c>
      <c r="E29">
        <v>8</v>
      </c>
      <c r="F29">
        <v>374.89499999999998</v>
      </c>
      <c r="G29">
        <v>420.96899999999999</v>
      </c>
      <c r="H29">
        <f>9*F29*G29/(3*F29+G29)</f>
        <v>918.94599910135116</v>
      </c>
      <c r="I29">
        <f>(3*F29-2*G29)/2/(3*F29+G29)</f>
        <v>9.1465166201491394E-2</v>
      </c>
      <c r="J29">
        <f>2*((G29)^3/(F29)^2)^0.585</f>
        <v>78.54429760829386</v>
      </c>
      <c r="K29">
        <v>-21.831800000000001</v>
      </c>
      <c r="L29">
        <v>-17.828199999999999</v>
      </c>
      <c r="M29">
        <v>3.4186619819167388</v>
      </c>
      <c r="N29">
        <f>SQRT((F29+4/3*G29)/M29)</f>
        <v>16.548293766710767</v>
      </c>
      <c r="O29">
        <f>SQRT(G29/M29)</f>
        <v>11.096780018387467</v>
      </c>
      <c r="P29">
        <f>((1/3)*(N29^-3+2*O29^-3))^(-1/3)</f>
        <v>12.121745158227451</v>
      </c>
      <c r="Q29">
        <f>76.3823356*(6*PI()*PI()/(B29/D29))^(1/3)*P29*E29^(-1/3)</f>
        <v>996.91972382261667</v>
      </c>
      <c r="R29">
        <f>-(1/2)*(B29/(F29+(4/3)*G29)*(K29+(4/3)*L29))-1/6</f>
        <v>0.98876150598117685</v>
      </c>
      <c r="S29">
        <f>-(1/2)*B29/G29*L29-1/6</f>
        <v>0.83788450931066183</v>
      </c>
      <c r="T29">
        <f>SQRT((R29^2+2*S29^2)/3)</f>
        <v>0.89102005544127183</v>
      </c>
      <c r="U29" s="1">
        <f>1/(1+1/T29+(8.3*10^5)/T29^2.4)</f>
        <v>9.1337898756941729E-7</v>
      </c>
      <c r="V29" s="7">
        <v>120</v>
      </c>
      <c r="W29">
        <f>U29*(C29/D29)*(B29/D29)^(1/3)*E29^(1/3)*(Q29^3)/(T29^2*300)</f>
        <v>167.92392211320382</v>
      </c>
      <c r="X29" s="3" t="s">
        <v>555</v>
      </c>
      <c r="Y29" t="s">
        <v>556</v>
      </c>
      <c r="Z29" s="4"/>
      <c r="AB29" s="4"/>
      <c r="AC29" s="4">
        <v>120</v>
      </c>
      <c r="AD29" s="4"/>
      <c r="AE29" s="4"/>
      <c r="AF29" s="4"/>
      <c r="AG29" s="4"/>
    </row>
    <row r="30" spans="1:53" ht="16.149999999999999">
      <c r="A30" t="s">
        <v>188</v>
      </c>
      <c r="B30">
        <v>22.05</v>
      </c>
      <c r="C30">
        <v>76.56</v>
      </c>
      <c r="D30">
        <v>3</v>
      </c>
      <c r="E30">
        <v>3</v>
      </c>
      <c r="F30">
        <v>262.529</v>
      </c>
      <c r="G30">
        <v>78.219300000000004</v>
      </c>
      <c r="H30">
        <f>9*F30*G30/(3*F30+G30)</f>
        <v>213.45826599702499</v>
      </c>
      <c r="I30">
        <f>(3*F30-2*G30)/2/(3*F30+G30)</f>
        <v>0.36448591330416519</v>
      </c>
      <c r="J30">
        <f>2*((G30)^3/(F30)^2)^0.585</f>
        <v>6.2138177523035525</v>
      </c>
      <c r="K30">
        <v>-38.310699999999997</v>
      </c>
      <c r="L30">
        <v>-6.1737599999999997</v>
      </c>
      <c r="M30">
        <v>5.7655650856236269</v>
      </c>
      <c r="N30">
        <f>SQRT((F30+4/3*G30)/M30)</f>
        <v>7.9763902226189787</v>
      </c>
      <c r="O30">
        <f>SQRT(G30/M30)</f>
        <v>3.6832909247910197</v>
      </c>
      <c r="P30">
        <f>((1/3)*(N30^-3+2*O30^-3))^(-1/3)</f>
        <v>4.1493087791788748</v>
      </c>
      <c r="Q30">
        <f>76.3823356*(6*PI()*PI()/(B30/D30))^(1/3)*P30*E30^(-1/3)</f>
        <v>440.53743915140325</v>
      </c>
      <c r="R30">
        <f>-(1/2)*(B30/(F30+(4/3)*G30)*(K30+(4/3)*L30))-1/6</f>
        <v>1.2321877608558278</v>
      </c>
      <c r="S30">
        <f>-(1/2)*B30/G30*L30-1/6</f>
        <v>0.70352398960358875</v>
      </c>
      <c r="T30">
        <f>SQRT((R30^2+2*S30^2)/3)</f>
        <v>0.91436292683273923</v>
      </c>
      <c r="U30" s="1">
        <f>1/(1+1/T30+(8.3*10^5)/T30^2.4)</f>
        <v>9.7186442661667713E-7</v>
      </c>
      <c r="V30" s="7">
        <v>117</v>
      </c>
      <c r="W30">
        <f>U30*(C30/D30)*(B30/D30)^(1/3)*E30^(1/3)*(Q30^3)/(T30^2*300)</f>
        <v>23.707142830825394</v>
      </c>
      <c r="X30" s="3" t="s">
        <v>605</v>
      </c>
      <c r="Y30" t="s">
        <v>468</v>
      </c>
      <c r="Z30" s="4"/>
      <c r="AB30" s="4"/>
      <c r="AC30" s="4">
        <v>117</v>
      </c>
      <c r="AD30" s="4"/>
      <c r="AE30" s="4"/>
      <c r="AF30" s="4"/>
      <c r="AG30" s="4"/>
    </row>
    <row r="31" spans="1:53" ht="16.149999999999999">
      <c r="A31" t="s">
        <v>72</v>
      </c>
      <c r="B31">
        <v>25.68</v>
      </c>
      <c r="C31">
        <v>69.50200000000001</v>
      </c>
      <c r="D31">
        <v>3</v>
      </c>
      <c r="E31">
        <v>3</v>
      </c>
      <c r="F31">
        <v>261.322</v>
      </c>
      <c r="G31">
        <v>252.517</v>
      </c>
      <c r="H31">
        <f>9*F31*G31/(3*F31+G31)</f>
        <v>572.98983897082735</v>
      </c>
      <c r="I31">
        <f>(3*F31-2*G31)/2/(3*F31+G31)</f>
        <v>0.13455695848364133</v>
      </c>
      <c r="J31">
        <f>2*((G31)^3/(F31)^2)^0.585</f>
        <v>48.86007697860952</v>
      </c>
      <c r="K31">
        <v>-31.091100000000001</v>
      </c>
      <c r="L31">
        <v>-25.358000000000001</v>
      </c>
      <c r="M31">
        <v>4.4941838095807345</v>
      </c>
      <c r="N31">
        <f>SQRT((F31+4/3*G31)/M31)</f>
        <v>11.535310575675947</v>
      </c>
      <c r="O31">
        <f>SQRT(G31/M31)</f>
        <v>7.4958328758238251</v>
      </c>
      <c r="P31">
        <f>((1/3)*(N31^-3+2*O31^-3))^(-1/3)</f>
        <v>8.2206317176127328</v>
      </c>
      <c r="Q31">
        <f>76.3823356*(6*PI()*PI()/(B31/D31))^(1/3)*P31*E31^(-1/3)</f>
        <v>829.5644229863791</v>
      </c>
      <c r="R31">
        <f>-(1/2)*(B31/(F31+(4/3)*G31)*(K31+(4/3)*L31))-1/6</f>
        <v>1.2268498731536486</v>
      </c>
      <c r="S31">
        <f>-(1/2)*B31/G31*L31-1/6</f>
        <v>1.1227384822936013</v>
      </c>
      <c r="T31">
        <f>SQRT((R31^2+2*S31^2)/3)</f>
        <v>1.1584823420468411</v>
      </c>
      <c r="U31" s="1">
        <f>1/(1+1/T31+(8.3*10^5)/T31^2.4)</f>
        <v>1.7149644599230089E-6</v>
      </c>
      <c r="V31" s="7">
        <v>110</v>
      </c>
      <c r="W31">
        <f>U31*(C31/D31)*(B31/D31)^(1/3)*E31^(1/3)*(Q31^3)/(T31^2*300)</f>
        <v>166.20590209056655</v>
      </c>
      <c r="X31" s="3" t="s">
        <v>467</v>
      </c>
      <c r="Y31" t="s">
        <v>468</v>
      </c>
      <c r="Z31" s="4"/>
      <c r="AB31" s="4"/>
      <c r="AC31" s="4">
        <v>110</v>
      </c>
      <c r="AD31" s="4"/>
      <c r="AE31" s="4"/>
      <c r="AF31" s="4"/>
      <c r="AG31" s="4"/>
    </row>
    <row r="32" spans="1:53">
      <c r="A32" t="s">
        <v>81</v>
      </c>
      <c r="B32">
        <v>16.84</v>
      </c>
      <c r="C32">
        <v>40.981999999999999</v>
      </c>
      <c r="D32">
        <v>2</v>
      </c>
      <c r="E32">
        <v>2</v>
      </c>
      <c r="F32">
        <v>255.333</v>
      </c>
      <c r="G32">
        <v>232.261</v>
      </c>
      <c r="H32">
        <f>9*F32*G32/(3*F32+G32)</f>
        <v>534.66539901127953</v>
      </c>
      <c r="I32">
        <f>(3*F32-2*G32)/2/(3*F32+G32)</f>
        <v>0.15100124216136079</v>
      </c>
      <c r="J32">
        <f>2*((G32)^3/(F32)^2)^0.585</f>
        <v>43.35141307763832</v>
      </c>
      <c r="K32">
        <v>-44.476399999999998</v>
      </c>
      <c r="L32">
        <v>-36.521299999999997</v>
      </c>
      <c r="M32">
        <v>4.0411001159070716</v>
      </c>
      <c r="N32">
        <f>SQRT((F32+4/3*G32)/M32)</f>
        <v>11.82442218536313</v>
      </c>
      <c r="O32">
        <f>SQRT(G32/M32)</f>
        <v>7.5812067532066312</v>
      </c>
      <c r="P32">
        <f>((1/3)*(N32^-3+2*O32^-3))^(-1/3)</f>
        <v>8.3275053571853732</v>
      </c>
      <c r="Q32">
        <f>76.3823356*(6*PI()*PI()/(B32/D32))^(1/3)*P32*E32^(-1/3)</f>
        <v>967.26206961782736</v>
      </c>
      <c r="R32">
        <f>-(1/2)*(B32/(F32+(4/3)*G32)*(K32+(4/3)*L32))-1/6</f>
        <v>1.2218003208964807</v>
      </c>
      <c r="S32">
        <f>-(1/2)*B32/G32*L32-1/6</f>
        <v>1.1573151727295294</v>
      </c>
      <c r="T32">
        <f>SQRT((R32^2+2*S32^2)/3)</f>
        <v>1.1792021090837517</v>
      </c>
      <c r="U32" s="1">
        <f>1/(1+1/T32+(8.3*10^5)/T32^2.4)</f>
        <v>1.7895023162614618E-6</v>
      </c>
      <c r="V32" s="7">
        <v>107</v>
      </c>
      <c r="W32">
        <f>U32*(C32/D32)*(B32/D32)^(1/3)*E32^(1/3)*(Q32^3)/(T32^2*300)</f>
        <v>203.89700071780894</v>
      </c>
      <c r="X32" s="3" t="s">
        <v>479</v>
      </c>
      <c r="Y32" t="s">
        <v>480</v>
      </c>
      <c r="Z32" s="4"/>
      <c r="AB32" s="4"/>
      <c r="AC32" s="4">
        <v>107</v>
      </c>
      <c r="AD32" s="4"/>
      <c r="AE32" s="4"/>
      <c r="AF32" s="4"/>
      <c r="AG32" s="4"/>
    </row>
    <row r="33" spans="1:33">
      <c r="A33" t="s">
        <v>29</v>
      </c>
      <c r="B33">
        <v>17.2</v>
      </c>
      <c r="C33">
        <v>64.942000000000007</v>
      </c>
      <c r="D33">
        <v>2</v>
      </c>
      <c r="E33">
        <v>2</v>
      </c>
      <c r="F33">
        <v>347.30500000000001</v>
      </c>
      <c r="G33">
        <v>253.005</v>
      </c>
      <c r="H33">
        <f>9*F33*G33/(3*F33+G33)</f>
        <v>610.7165799624687</v>
      </c>
      <c r="I33">
        <f>(3*F33-2*G33)/2/(3*F33+G33)</f>
        <v>0.20692591048095632</v>
      </c>
      <c r="J33">
        <f>2*((G33)^3/(F33)^2)^0.585</f>
        <v>35.147113300312988</v>
      </c>
      <c r="K33">
        <v>-71.491</v>
      </c>
      <c r="L33">
        <v>-37.699800000000003</v>
      </c>
      <c r="M33">
        <v>6.2696855618500011</v>
      </c>
      <c r="N33">
        <f>SQRT((F33+4/3*G33)/M33)</f>
        <v>10.449844793396549</v>
      </c>
      <c r="O33">
        <f>SQRT(G33/M33)</f>
        <v>6.3524560891041721</v>
      </c>
      <c r="P33">
        <f>((1/3)*(N33^-3+2*O33^-3))^(-1/3)</f>
        <v>7.0182455634848218</v>
      </c>
      <c r="Q33">
        <f>76.3823356*(6*PI()*PI()/(B33/D33))^(1/3)*P33*E33^(-1/3)</f>
        <v>809.46052947617193</v>
      </c>
      <c r="R33">
        <f>-(1/2)*(B33/(F33+(4/3)*G33)*(K33+(4/3)*L33))-1/6</f>
        <v>1.3627590064924155</v>
      </c>
      <c r="S33">
        <f>-(1/2)*B33/G33*L33-1/6</f>
        <v>1.1148031857077922</v>
      </c>
      <c r="T33">
        <f>SQRT((R33^2+2*S33^2)/3)</f>
        <v>1.2031464853326159</v>
      </c>
      <c r="U33" s="1">
        <f>1/(1+1/T33+(8.3*10^5)/T33^2.4)</f>
        <v>1.8779534818279669E-6</v>
      </c>
      <c r="V33" s="7">
        <v>101</v>
      </c>
      <c r="W33">
        <f>U33*(C33/D33)*(B33/D33)^(1/3)*E33^(1/3)*(Q33^3)/(T33^2*300)</f>
        <v>192.24368016834393</v>
      </c>
      <c r="X33" s="3" t="s">
        <v>419</v>
      </c>
      <c r="Y33" t="s">
        <v>420</v>
      </c>
      <c r="Z33" s="4"/>
      <c r="AB33" s="4"/>
      <c r="AC33" s="4">
        <v>101</v>
      </c>
      <c r="AD33" s="4"/>
      <c r="AE33" s="4"/>
      <c r="AF33" s="4"/>
      <c r="AG33" s="4"/>
    </row>
    <row r="34" spans="1:33">
      <c r="A34" t="s">
        <v>133</v>
      </c>
      <c r="B34">
        <v>42.41</v>
      </c>
      <c r="C34">
        <v>100.697</v>
      </c>
      <c r="D34">
        <v>2</v>
      </c>
      <c r="E34">
        <v>2</v>
      </c>
      <c r="F34">
        <v>80.709599999999995</v>
      </c>
      <c r="G34">
        <v>50.990299999999998</v>
      </c>
      <c r="H34">
        <f>9*F34*G34/(3*F34+G34)</f>
        <v>126.36044683516018</v>
      </c>
      <c r="I34">
        <f>(3*F34-2*G34)/2/(3*F34+G34)</f>
        <v>0.23906357518155585</v>
      </c>
      <c r="J34">
        <f>2*((G34)^3/(F34)^2)^0.585</f>
        <v>11.656500802432603</v>
      </c>
      <c r="K34">
        <v>-8.0033600000000007</v>
      </c>
      <c r="L34">
        <v>-1.27945</v>
      </c>
      <c r="M34">
        <v>3.9427279154203392</v>
      </c>
      <c r="N34">
        <f>SQRT((F34+4/3*G34)/M34)</f>
        <v>6.1411854547538285</v>
      </c>
      <c r="O34">
        <f>SQRT(G34/M34)</f>
        <v>3.5962127767268472</v>
      </c>
      <c r="P34">
        <f>((1/3)*(N34^-3+2*O34^-3))^(-1/3)</f>
        <v>3.9874182458890526</v>
      </c>
      <c r="Q34">
        <f>76.3823356*(6*PI()*PI()/(B34/D34))^(1/3)*P34*E34^(-1/3)</f>
        <v>340.41783099299562</v>
      </c>
      <c r="R34">
        <f>-(1/2)*(B34/(F34+(4/3)*G34)*(K34+(4/3)*L34))-1/6</f>
        <v>1.2179344124877642</v>
      </c>
      <c r="S34">
        <f>-(1/2)*B34/G34*L34-1/6</f>
        <v>0.36540977238154448</v>
      </c>
      <c r="T34">
        <f>SQRT((R34^2+2*S34^2)/3)</f>
        <v>0.76385269885098039</v>
      </c>
      <c r="U34" s="1">
        <f>1/(1+1/T34+(8.3*10^5)/T34^2.4)</f>
        <v>6.3116710516625032E-7</v>
      </c>
      <c r="V34" s="7">
        <v>100</v>
      </c>
      <c r="W34">
        <f>U34*(C34/D34)*(B34/D34)^(1/3)*E34^(1/3)*(Q34^3)/(T34^2*300)</f>
        <v>24.975645887043864</v>
      </c>
      <c r="X34" s="3" t="s">
        <v>541</v>
      </c>
      <c r="Y34" t="s">
        <v>401</v>
      </c>
      <c r="Z34" s="4"/>
      <c r="AB34" s="4"/>
      <c r="AC34" s="4">
        <v>13.34</v>
      </c>
      <c r="AD34" s="4">
        <v>11.76</v>
      </c>
      <c r="AE34" s="4"/>
      <c r="AF34" s="4">
        <v>100</v>
      </c>
      <c r="AG34" s="4"/>
    </row>
    <row r="35" spans="1:33">
      <c r="A35" t="s">
        <v>107</v>
      </c>
      <c r="B35">
        <v>47.13</v>
      </c>
      <c r="C35">
        <v>101.90299999999999</v>
      </c>
      <c r="D35">
        <v>2</v>
      </c>
      <c r="E35">
        <v>2</v>
      </c>
      <c r="F35">
        <v>67.082899999999995</v>
      </c>
      <c r="G35">
        <v>41.695399999999999</v>
      </c>
      <c r="H35">
        <f>9*F35*G35/(3*F35+G35)</f>
        <v>103.6182197383678</v>
      </c>
      <c r="I35">
        <f>(3*F35-2*G35)/2/(3*F35+G35)</f>
        <v>0.24256176626639625</v>
      </c>
      <c r="J35">
        <f>2*((G35)^3/(F35)^2)^0.585</f>
        <v>10.165970602482536</v>
      </c>
      <c r="K35">
        <v>-4.75488</v>
      </c>
      <c r="L35">
        <v>-0.52985000000000004</v>
      </c>
      <c r="M35">
        <v>3.5903606720624652</v>
      </c>
      <c r="N35">
        <f>SQRT((F35+4/3*G35)/M35)</f>
        <v>5.8453715492639624</v>
      </c>
      <c r="O35">
        <f>SQRT(G35/M35)</f>
        <v>3.4078073338694574</v>
      </c>
      <c r="P35">
        <f>((1/3)*(N35^-3+2*O35^-3))^(-1/3)</f>
        <v>3.7800409408465674</v>
      </c>
      <c r="Q35">
        <f>76.3823356*(6*PI()*PI()/(B35/D35))^(1/3)*P35*E35^(-1/3)</f>
        <v>311.55923079420268</v>
      </c>
      <c r="R35">
        <f>-(1/2)*(B35/(F35+(4/3)*G35)*(K35+(4/3)*L35))-1/6</f>
        <v>0.88240430004449844</v>
      </c>
      <c r="S35">
        <f>-(1/2)*B35/G35*L35-1/6</f>
        <v>0.13278879484707354</v>
      </c>
      <c r="T35">
        <f>SQRT((R35^2+2*S35^2)/3)</f>
        <v>0.52086565024354647</v>
      </c>
      <c r="U35" s="1">
        <f>1/(1+1/T35+(8.3*10^5)/T35^2.4)</f>
        <v>2.5180439785922443E-7</v>
      </c>
      <c r="V35" s="7">
        <v>98</v>
      </c>
      <c r="W35">
        <f>U35*(C35/D35)*(B35/D35)^(1/3)*E35^(1/3)*(Q35^3)/(T35^2*300)</f>
        <v>17.220084444792015</v>
      </c>
      <c r="X35" s="3" t="s">
        <v>514</v>
      </c>
      <c r="Y35" t="s">
        <v>401</v>
      </c>
      <c r="Z35" s="4"/>
      <c r="AB35" s="4"/>
      <c r="AC35" s="4">
        <v>11.64</v>
      </c>
      <c r="AD35" s="4">
        <v>12.03</v>
      </c>
      <c r="AE35" s="4"/>
      <c r="AF35" s="4">
        <v>98</v>
      </c>
      <c r="AG35" s="4"/>
    </row>
    <row r="36" spans="1:33" ht="16.149999999999999">
      <c r="A36" t="s">
        <v>215</v>
      </c>
      <c r="B36">
        <v>75.47</v>
      </c>
      <c r="C36">
        <v>301.41999999999996</v>
      </c>
      <c r="D36">
        <v>6</v>
      </c>
      <c r="E36">
        <v>6</v>
      </c>
      <c r="F36">
        <v>179.36600000000001</v>
      </c>
      <c r="G36">
        <v>88.129300000000001</v>
      </c>
      <c r="H36">
        <f>9*F36*G36/(3*F36+G36)</f>
        <v>227.18045063541626</v>
      </c>
      <c r="I36">
        <f>(3*F36-2*G36)/2/(3*F36+G36)</f>
        <v>0.28890420459152777</v>
      </c>
      <c r="J36">
        <f>2*((G36)^3/(F36)^2)^0.585</f>
        <v>11.963003070857704</v>
      </c>
      <c r="K36">
        <v>-8.8817599999999999</v>
      </c>
      <c r="L36">
        <v>-1.6621900000000001</v>
      </c>
      <c r="M36">
        <v>6.6320266645628614</v>
      </c>
      <c r="N36">
        <f>SQRT((F36+4/3*G36)/M36)</f>
        <v>6.6905418601720585</v>
      </c>
      <c r="O36">
        <f>SQRT(G36/M36)</f>
        <v>3.6453315003595383</v>
      </c>
      <c r="P36">
        <f>((1/3)*(N36^-3+2*O36^-3))^(-1/3)</f>
        <v>4.0660812269086106</v>
      </c>
      <c r="Q36">
        <f>76.3823356*(6*PI()*PI()/(B36/D36))^(1/3)*P36*E36^(-1/3)</f>
        <v>286.45816092846815</v>
      </c>
      <c r="R36">
        <f>-(1/2)*(B36/(F36+(4/3)*G36)*(K36+(4/3)*L36))-1/6</f>
        <v>1.2439881249874618</v>
      </c>
      <c r="S36">
        <f>-(1/2)*B36/G36*L36-1/6</f>
        <v>0.54504600607667752</v>
      </c>
      <c r="T36">
        <f>SQRT((R36^2+2*S36^2)/3)</f>
        <v>0.84491750141460487</v>
      </c>
      <c r="U36" s="1">
        <f>1/(1+1/T36+(8.3*10^5)/T36^2.4)</f>
        <v>8.040359729664163E-7</v>
      </c>
      <c r="V36" s="7">
        <v>98</v>
      </c>
      <c r="W36">
        <f>U36*(C36/D36)*(B36/D36)^(1/3)*E36^(1/3)*(Q36^3)/(T36^2*300)</f>
        <v>18.735047975494009</v>
      </c>
      <c r="X36" s="3" t="s">
        <v>639</v>
      </c>
      <c r="Y36" t="s">
        <v>640</v>
      </c>
      <c r="Z36" s="4"/>
      <c r="AB36" s="4"/>
      <c r="AC36" s="4">
        <v>6.98</v>
      </c>
      <c r="AD36" s="4">
        <v>9.56</v>
      </c>
      <c r="AE36" s="4"/>
      <c r="AF36" s="4">
        <v>98</v>
      </c>
      <c r="AG36" s="4"/>
    </row>
    <row r="37" spans="1:33">
      <c r="A37" t="s">
        <v>100</v>
      </c>
      <c r="B37">
        <v>53.99</v>
      </c>
      <c r="C37">
        <v>145.79399999999998</v>
      </c>
      <c r="D37">
        <v>2</v>
      </c>
      <c r="E37">
        <v>2</v>
      </c>
      <c r="F37">
        <v>63.093600000000002</v>
      </c>
      <c r="G37">
        <v>31.446200000000001</v>
      </c>
      <c r="H37">
        <f>9*F37*G37/(3*F37+G37)</f>
        <v>80.898511187484985</v>
      </c>
      <c r="I37">
        <f>(3*F37-2*G37)/2/(3*F37+G37)</f>
        <v>0.2863002713759531</v>
      </c>
      <c r="J37">
        <f>2*((G37)^3/(F37)^2)^0.585</f>
        <v>6.6570118102291973</v>
      </c>
      <c r="K37">
        <v>-4.39262</v>
      </c>
      <c r="L37">
        <v>-0.36825999999999998</v>
      </c>
      <c r="M37">
        <v>4.4840956929259592</v>
      </c>
      <c r="N37">
        <f>SQRT((F37+4/3*G37)/M37)</f>
        <v>4.839521577621972</v>
      </c>
      <c r="O37">
        <f>SQRT(G37/M37)</f>
        <v>2.6481748095600106</v>
      </c>
      <c r="P37">
        <f>((1/3)*(N37^-3+2*O37^-3))^(-1/3)</f>
        <v>2.9528747919932163</v>
      </c>
      <c r="Q37">
        <f>76.3823356*(6*PI()*PI()/(B37/D37))^(1/3)*P37*E37^(-1/3)</f>
        <v>232.60400550402997</v>
      </c>
      <c r="R37">
        <f>-(1/2)*(B37/(F37+(4/3)*G37)*(K37+(4/3)*L37))-1/6</f>
        <v>1.0886307872603884</v>
      </c>
      <c r="S37">
        <f>-(1/2)*B37/G37*L37-1/6</f>
        <v>0.14946624287407276</v>
      </c>
      <c r="T37">
        <f>SQRT((R37^2+2*S37^2)/3)</f>
        <v>0.64025966255599653</v>
      </c>
      <c r="U37" s="1">
        <f>1/(1+1/T37+(8.3*10^5)/T37^2.4)</f>
        <v>4.1321510361317013E-7</v>
      </c>
      <c r="V37" s="7">
        <v>93</v>
      </c>
      <c r="W37">
        <f>U37*(C37/D37)*(B37/D37)^(1/3)*E37^(1/3)*(Q37^3)/(T37^2*300)</f>
        <v>11.650421787140134</v>
      </c>
      <c r="X37" s="3" t="s">
        <v>505</v>
      </c>
      <c r="Y37" t="s">
        <v>401</v>
      </c>
      <c r="Z37" s="4"/>
      <c r="AB37" s="4"/>
      <c r="AC37" s="4">
        <v>6.53</v>
      </c>
      <c r="AD37" s="4">
        <v>7.78</v>
      </c>
      <c r="AE37" s="4"/>
      <c r="AF37" s="4">
        <v>93</v>
      </c>
      <c r="AG37" s="4"/>
    </row>
    <row r="38" spans="1:33">
      <c r="A38" t="s">
        <v>87</v>
      </c>
      <c r="B38">
        <v>41.76</v>
      </c>
      <c r="C38">
        <v>57.954999999999998</v>
      </c>
      <c r="D38">
        <v>2</v>
      </c>
      <c r="E38">
        <v>2</v>
      </c>
      <c r="F38">
        <v>84.808700000000002</v>
      </c>
      <c r="G38">
        <v>49.085000000000001</v>
      </c>
      <c r="H38">
        <f>9*F38*G38/(3*F38+G38)</f>
        <v>123.44034651615709</v>
      </c>
      <c r="I38">
        <f>(3*F38-2*G38)/2/(3*F38+G38)</f>
        <v>0.25741414399671053</v>
      </c>
      <c r="J38">
        <f>2*((G38)^3/(F38)^2)^0.585</f>
        <v>10.288921560266234</v>
      </c>
      <c r="K38">
        <v>-6.3851899999999997</v>
      </c>
      <c r="L38">
        <v>-0.49142999999999998</v>
      </c>
      <c r="M38">
        <v>2.304511970317475</v>
      </c>
      <c r="N38">
        <f>SQRT((F38+4/3*G38)/M38)</f>
        <v>8.0746835684270621</v>
      </c>
      <c r="O38">
        <f>SQRT(G38/M38)</f>
        <v>4.6151403575452195</v>
      </c>
      <c r="P38">
        <f>((1/3)*(N38^-3+2*O38^-3))^(-1/3)</f>
        <v>5.1281568374492927</v>
      </c>
      <c r="Q38">
        <f>76.3823356*(6*PI()*PI()/(B38/D38))^(1/3)*P38*E38^(-1/3)</f>
        <v>440.06591806533464</v>
      </c>
      <c r="R38">
        <f>-(1/2)*(B38/(F38+(4/3)*G38)*(K38+(4/3)*L38))-1/6</f>
        <v>0.81169558195850722</v>
      </c>
      <c r="S38">
        <f>-(1/2)*B38/G38*L38-1/6</f>
        <v>4.2380056364809321E-2</v>
      </c>
      <c r="T38">
        <f>SQRT((R38^2+2*S38^2)/3)</f>
        <v>0.46990845070287485</v>
      </c>
      <c r="U38" s="1">
        <f>1/(1+1/T38+(8.3*10^5)/T38^2.4)</f>
        <v>1.9667694476398514E-7</v>
      </c>
      <c r="V38" s="7">
        <v>90</v>
      </c>
      <c r="W38">
        <f>U38*(C38/D38)*(B38/D38)^(1/3)*E38^(1/3)*(Q38^3)/(T38^2*300)</f>
        <v>25.437434234468832</v>
      </c>
      <c r="X38" s="3" t="s">
        <v>486</v>
      </c>
      <c r="Y38" t="s">
        <v>403</v>
      </c>
      <c r="Z38" s="4"/>
      <c r="AB38" s="4"/>
      <c r="AC38" s="4">
        <v>19.34</v>
      </c>
      <c r="AD38" s="4">
        <v>21.16</v>
      </c>
      <c r="AE38" s="4"/>
      <c r="AF38" s="4">
        <v>90</v>
      </c>
      <c r="AG38" s="4"/>
    </row>
    <row r="39" spans="1:33">
      <c r="A39" t="s">
        <v>362</v>
      </c>
      <c r="B39">
        <v>206.22</v>
      </c>
      <c r="C39">
        <v>320.20400000000001</v>
      </c>
      <c r="D39">
        <v>12</v>
      </c>
      <c r="E39">
        <v>3</v>
      </c>
      <c r="F39">
        <v>67.364500000000007</v>
      </c>
      <c r="G39">
        <v>39.764400000000002</v>
      </c>
      <c r="H39">
        <f>9*F39*G39/(3*F39+G39)</f>
        <v>99.679937327662245</v>
      </c>
      <c r="I39">
        <f>(3*F39-2*G39)/2/(3*F39+G39)</f>
        <v>0.25338163442252659</v>
      </c>
      <c r="J39">
        <f>2*((G39)^3/(F39)^2)^0.585</f>
        <v>9.308471018856725</v>
      </c>
      <c r="K39">
        <v>-1.0733299999999999</v>
      </c>
      <c r="L39">
        <v>-0.66827999999999999</v>
      </c>
      <c r="M39">
        <f>C39/B39*1.658828390625</f>
        <v>2.575712763028259</v>
      </c>
      <c r="N39">
        <f>SQRT((F39+4/3*G39)/M39)</f>
        <v>6.83652062960262</v>
      </c>
      <c r="O39">
        <f>SQRT(G39/M39)</f>
        <v>3.9291490327578882</v>
      </c>
      <c r="P39">
        <f>((1/3)*(N39^-3+2*O39^-3))^(-1/3)</f>
        <v>4.3638323368031822</v>
      </c>
      <c r="Q39">
        <f>76.3823356*(6*PI()*PI()/(B39/D39))^(1/3)*P39*E39^(-1/3)</f>
        <v>349.07685805829425</v>
      </c>
      <c r="R39">
        <f>-(1/2)*(B39/(F39+(4/3)*G39)*(K39+(4/3)*L39))-1/6</f>
        <v>1.515838445736424</v>
      </c>
      <c r="S39">
        <f>-(1/2)*B39/G39*L39-1/6</f>
        <v>1.5661986802265342</v>
      </c>
      <c r="T39">
        <f>SQRT((R39^2+2*S39^2)/3)</f>
        <v>1.5495937968232505</v>
      </c>
      <c r="U39" s="1">
        <f>1/(1+1/T39+(8.3*10^5)/T39^2.4)</f>
        <v>3.4470083114896545E-6</v>
      </c>
      <c r="V39" s="7">
        <v>71.14</v>
      </c>
      <c r="W39">
        <f>U39*(C39/D39)*(B39/D39)^(1/3)*E39^(1/3)*(Q39^3)/(T39^2*300)</f>
        <v>20.21393895071877</v>
      </c>
      <c r="X39" t="s">
        <v>789</v>
      </c>
      <c r="Y39" t="s">
        <v>688</v>
      </c>
      <c r="AE39">
        <v>71.14</v>
      </c>
    </row>
    <row r="40" spans="1:33">
      <c r="A40" t="s">
        <v>263</v>
      </c>
      <c r="B40">
        <v>221.87</v>
      </c>
      <c r="C40">
        <v>1612.04</v>
      </c>
      <c r="D40">
        <v>12</v>
      </c>
      <c r="E40">
        <v>3</v>
      </c>
      <c r="F40">
        <v>177.792</v>
      </c>
      <c r="G40">
        <v>81.919200000000004</v>
      </c>
      <c r="H40">
        <f>9*F40*G40/(3*F40+G40)</f>
        <v>213.03791360244642</v>
      </c>
      <c r="I40">
        <f>(3*F40-2*G40)/2/(3*F40+G40)</f>
        <v>0.30029293256310141</v>
      </c>
      <c r="J40">
        <f>2*((G40)^3/(F40)^2)^0.585</f>
        <v>10.632236086819693</v>
      </c>
      <c r="K40">
        <v>-2.7421899999999999</v>
      </c>
      <c r="L40">
        <v>-0.55718000000000001</v>
      </c>
      <c r="M40">
        <f>C40/B40*1.658828390625</f>
        <v>12.052543015383446</v>
      </c>
      <c r="N40">
        <f>SQRT((F40+4/3*G40)/M40)</f>
        <v>4.8799449097442738</v>
      </c>
      <c r="O40">
        <f>SQRT(G40/M40)</f>
        <v>2.6070748863992086</v>
      </c>
      <c r="P40">
        <f>((1/3)*(N40^-3+2*O40^-3))^(-1/3)</f>
        <v>2.9121527301969996</v>
      </c>
      <c r="Q40">
        <f>76.3823356*(6*PI()*PI()/(B40/D40))^(1/3)*P40*E40^(-1/3)</f>
        <v>227.34106146050451</v>
      </c>
      <c r="R40">
        <f>-(1/2)*(B40/(F40+(4/3)*G40)*(K40+(4/3)*L40))-1/6</f>
        <v>1.1803559504713297</v>
      </c>
      <c r="S40">
        <f>-(1/2)*B40/G40*L40-1/6</f>
        <v>0.587866621011924</v>
      </c>
      <c r="T40">
        <f>SQRT((R40^2+2*S40^2)/3)</f>
        <v>0.83354953822254019</v>
      </c>
      <c r="U40" s="1">
        <f>1/(1+1/T40+(8.3*10^5)/T40^2.4)</f>
        <v>7.7831707933203103E-7</v>
      </c>
      <c r="V40" s="7">
        <v>66.55</v>
      </c>
      <c r="W40">
        <f>U40*(C40/D40)*(B40/D40)^(1/3)*E40^(1/3)*(Q40^3)/(T40^2*300)</f>
        <v>22.477442265045255</v>
      </c>
      <c r="X40" t="s">
        <v>689</v>
      </c>
      <c r="Y40" t="s">
        <v>688</v>
      </c>
      <c r="AE40">
        <v>66.55</v>
      </c>
    </row>
    <row r="41" spans="1:33">
      <c r="A41" t="s">
        <v>91</v>
      </c>
      <c r="B41">
        <v>14.02</v>
      </c>
      <c r="C41">
        <v>25.012999999999998</v>
      </c>
      <c r="D41">
        <v>2</v>
      </c>
      <c r="E41">
        <v>2</v>
      </c>
      <c r="F41">
        <v>193.42599999999999</v>
      </c>
      <c r="G41">
        <v>163.14099999999999</v>
      </c>
      <c r="H41">
        <f>9*F41*G41/(3*F41+G41)</f>
        <v>382.0206365374035</v>
      </c>
      <c r="I41">
        <f>(3*F41-2*G41)/2/(3*F41+G41)</f>
        <v>0.17082963981281085</v>
      </c>
      <c r="J41">
        <f>2*((G41)^3/(F41)^2)^0.585</f>
        <v>32.274230466402216</v>
      </c>
      <c r="K41">
        <v>-62.0336</v>
      </c>
      <c r="L41">
        <v>-18.635200000000001</v>
      </c>
      <c r="M41">
        <v>2.9625542894031613</v>
      </c>
      <c r="N41">
        <f>SQRT((F41+4/3*G41)/M41)</f>
        <v>11.777684722877188</v>
      </c>
      <c r="O41">
        <f>SQRT(G41/M41)</f>
        <v>7.4207602601260971</v>
      </c>
      <c r="P41">
        <f>((1/3)*(N41^-3+2*O41^-3))^(-1/3)</f>
        <v>8.1674464534956517</v>
      </c>
      <c r="Q41">
        <f>76.3823356*(6*PI()*PI()/(B41/D41))^(1/3)*P41*E41^(-1/3)</f>
        <v>1008.4326319158487</v>
      </c>
      <c r="R41">
        <f>-(1/2)*(B41/(F41+(4/3)*G41)*(K41+(4/3)*L41))-1/6</f>
        <v>1.3153542378774681</v>
      </c>
      <c r="S41">
        <f>-(1/2)*B41/G41*L41-1/6</f>
        <v>0.63406859914634184</v>
      </c>
      <c r="T41">
        <f>SQRT((R41^2+2*S41^2)/3)</f>
        <v>0.91910150834914561</v>
      </c>
      <c r="U41" s="1">
        <f>1/(1+1/T41+(8.3*10^5)/T41^2.4)</f>
        <v>9.8399607139470535E-7</v>
      </c>
      <c r="V41" s="7">
        <v>62.77</v>
      </c>
      <c r="W41">
        <f>U41*(C41/D41)*(B41/D41)^(1/3)*E41^(1/3)*(Q41^3)/(T41^2*300)</f>
        <v>120.08007464662157</v>
      </c>
      <c r="X41" s="3" t="s">
        <v>492</v>
      </c>
      <c r="Y41" t="s">
        <v>401</v>
      </c>
      <c r="Z41" s="4"/>
      <c r="AB41" s="4"/>
      <c r="AC41" s="4">
        <v>62.77</v>
      </c>
      <c r="AD41" s="4"/>
      <c r="AE41" s="4"/>
      <c r="AF41" s="4"/>
      <c r="AG41" s="4"/>
    </row>
    <row r="42" spans="1:33">
      <c r="A42" t="s">
        <v>365</v>
      </c>
      <c r="B42">
        <v>203.91</v>
      </c>
      <c r="C42">
        <v>1247.76</v>
      </c>
      <c r="D42">
        <v>12</v>
      </c>
      <c r="E42">
        <v>3</v>
      </c>
      <c r="F42">
        <v>201.27199999999999</v>
      </c>
      <c r="G42">
        <v>81.836200000000005</v>
      </c>
      <c r="H42">
        <f>9*F42*G42/(3*F42+G42)</f>
        <v>216.20585599754509</v>
      </c>
      <c r="I42">
        <f>(3*F42-2*G42)/2/(3*F42+G42)</f>
        <v>0.32096710256307792</v>
      </c>
      <c r="J42">
        <f>2*((G42)^3/(F42)^2)^0.585</f>
        <v>9.1795784048678861</v>
      </c>
      <c r="K42">
        <v>-2.1055000000000001</v>
      </c>
      <c r="L42">
        <v>-0.86390999999999996</v>
      </c>
      <c r="M42">
        <f>C42/B42*1.658828390625</f>
        <v>10.150653291580845</v>
      </c>
      <c r="N42">
        <f>SQRT((F42+4/3*G42)/M42)</f>
        <v>5.529740076796517</v>
      </c>
      <c r="O42">
        <f>SQRT(G42/M42)</f>
        <v>2.8393944587587869</v>
      </c>
      <c r="P42">
        <f>((1/3)*(N42^-3+2*O42^-3))^(-1/3)</f>
        <v>3.1801009864042649</v>
      </c>
      <c r="Q42">
        <f>76.3823356*(6*PI()*PI()/(B42/D42))^(1/3)*P42*E42^(-1/3)</f>
        <v>255.34341731859161</v>
      </c>
      <c r="R42">
        <f>-(1/2)*(B42/(F42+(4/3)*G42)*(K42+(4/3)*L42))-1/6</f>
        <v>0.90330807206803942</v>
      </c>
      <c r="S42">
        <f>-(1/2)*B42/G42*L42-1/6</f>
        <v>0.90962895861896464</v>
      </c>
      <c r="T42">
        <f>SQRT((R42^2+2*S42^2)/3)</f>
        <v>0.90752688808279447</v>
      </c>
      <c r="U42" s="1">
        <f>1/(1+1/T42+(8.3*10^5)/T42^2.4)</f>
        <v>9.5451737665139699E-7</v>
      </c>
      <c r="V42" s="7">
        <v>60.08</v>
      </c>
      <c r="W42">
        <f>U42*(C42/D42)*(B42/D42)^(1/3)*E42^(1/3)*(Q42^3)/(T42^2*300)</f>
        <v>24.79668196543485</v>
      </c>
      <c r="X42" t="s">
        <v>792</v>
      </c>
      <c r="Y42" t="s">
        <v>688</v>
      </c>
      <c r="AE42">
        <v>60.08</v>
      </c>
    </row>
    <row r="43" spans="1:33">
      <c r="A43" t="s">
        <v>78</v>
      </c>
      <c r="B43">
        <v>19.16</v>
      </c>
      <c r="C43">
        <v>40.305</v>
      </c>
      <c r="D43">
        <v>2</v>
      </c>
      <c r="E43">
        <v>2</v>
      </c>
      <c r="F43">
        <v>153.22800000000001</v>
      </c>
      <c r="G43">
        <v>122.45099999999999</v>
      </c>
      <c r="H43">
        <f>9*F43*G43/(3*F43+G43)</f>
        <v>290.08098886340798</v>
      </c>
      <c r="I43">
        <f>(3*F43-2*G43)/2/(3*F43+G43)</f>
        <v>0.18447782730809867</v>
      </c>
      <c r="J43">
        <f>2*((G43)^3/(F43)^2)^0.585</f>
        <v>25.618770311719679</v>
      </c>
      <c r="K43">
        <v>-19.7986</v>
      </c>
      <c r="L43">
        <v>-17.1614</v>
      </c>
      <c r="M43">
        <v>3.4931076422602829</v>
      </c>
      <c r="N43">
        <f>SQRT((F43+4/3*G43)/M43)</f>
        <v>9.5187107163737057</v>
      </c>
      <c r="O43">
        <f>SQRT(G43/M43)</f>
        <v>5.9207290048431478</v>
      </c>
      <c r="P43">
        <f>((1/3)*(N43^-3+2*O43^-3))^(-1/3)</f>
        <v>6.525654420953594</v>
      </c>
      <c r="Q43">
        <f>76.3823356*(6*PI()*PI()/(B43/D43))^(1/3)*P43*E43^(-1/3)</f>
        <v>726.05385466677433</v>
      </c>
      <c r="R43">
        <f>-(1/2)*(B43/(F43+(4/3)*G43)*(K43+(4/3)*L43))-1/6</f>
        <v>1.1252260291862564</v>
      </c>
      <c r="S43">
        <f>-(1/2)*B43/G43*L43-1/6</f>
        <v>1.1759619112951305</v>
      </c>
      <c r="T43">
        <f>SQRT((R43^2+2*S43^2)/3)</f>
        <v>1.1592966905832838</v>
      </c>
      <c r="U43" s="1">
        <f>1/(1+1/T43+(8.3*10^5)/T43^2.4)</f>
        <v>1.7178591349407342E-6</v>
      </c>
      <c r="V43" s="7">
        <v>60</v>
      </c>
      <c r="W43">
        <f>U43*(C43/D43)*(B43/D43)^(1/3)*E43^(1/3)*(Q43^3)/(T43^2*300)</f>
        <v>87.938227206750838</v>
      </c>
      <c r="X43" s="3" t="s">
        <v>476</v>
      </c>
      <c r="Y43" t="s">
        <v>408</v>
      </c>
      <c r="Z43" s="4"/>
      <c r="AB43" s="4">
        <v>54.06</v>
      </c>
      <c r="AC43" s="4">
        <v>44.5</v>
      </c>
      <c r="AD43" s="4">
        <v>31.86</v>
      </c>
      <c r="AE43" s="4"/>
      <c r="AF43" s="4">
        <v>60</v>
      </c>
      <c r="AG43" s="4"/>
    </row>
    <row r="44" spans="1:33">
      <c r="A44" t="s">
        <v>156</v>
      </c>
      <c r="B44">
        <v>30.69</v>
      </c>
      <c r="C44">
        <v>154.90800000000002</v>
      </c>
      <c r="D44">
        <v>2</v>
      </c>
      <c r="E44">
        <v>2</v>
      </c>
      <c r="F44">
        <v>131.601</v>
      </c>
      <c r="G44">
        <v>68.734200000000001</v>
      </c>
      <c r="H44">
        <f>9*F44*G44/(3*F44+G44)</f>
        <v>175.62647633846865</v>
      </c>
      <c r="I44">
        <f>(3*F44-2*G44)/2/(3*F44+G44)</f>
        <v>0.27757707472021664</v>
      </c>
      <c r="J44">
        <f>2*((G44)^3/(F44)^2)^0.585</f>
        <v>11.110539621791553</v>
      </c>
      <c r="K44">
        <v>-43.923200000000001</v>
      </c>
      <c r="L44">
        <v>-3.3155199999999998</v>
      </c>
      <c r="M44">
        <v>8.3815725112968842</v>
      </c>
      <c r="N44">
        <f>SQRT((F44+4/3*G44)/M44)</f>
        <v>5.1609502594031849</v>
      </c>
      <c r="O44">
        <f>SQRT(G44/M44)</f>
        <v>2.8636747344494862</v>
      </c>
      <c r="P44">
        <f>((1/3)*(N44^-3+2*O44^-3))^(-1/3)</f>
        <v>3.1897381417907371</v>
      </c>
      <c r="Q44">
        <f>76.3823356*(6*PI()*PI()/(B44/D44))^(1/3)*P44*E44^(-1/3)</f>
        <v>303.3188038585792</v>
      </c>
      <c r="R44">
        <f>-(1/2)*(B44/(F44+(4/3)*G44)*(K44+(4/3)*L44))-1/6</f>
        <v>3.1562822302034315</v>
      </c>
      <c r="S44">
        <f>-(1/2)*B44/G44*L44-1/6</f>
        <v>0.5735275074126126</v>
      </c>
      <c r="T44">
        <f>SQRT((R44^2+2*S44^2)/3)</f>
        <v>1.8814874541362034</v>
      </c>
      <c r="U44" s="1">
        <f>1/(1+1/T44+(8.3*10^5)/T44^2.4)</f>
        <v>5.4918850574949969E-6</v>
      </c>
      <c r="V44" s="7">
        <v>58.21</v>
      </c>
      <c r="W44">
        <f>U44*(C44/D44)*(B44/D44)^(1/3)*E44^(1/3)*(Q44^3)/(T44^2*300)</f>
        <v>34.994920844596336</v>
      </c>
      <c r="X44" s="3" t="s">
        <v>568</v>
      </c>
      <c r="Y44" t="s">
        <v>408</v>
      </c>
      <c r="Z44" s="4"/>
      <c r="AB44" s="4"/>
      <c r="AC44" s="4">
        <v>58.21</v>
      </c>
      <c r="AD44" s="4"/>
      <c r="AE44" s="4"/>
      <c r="AF44" s="4"/>
      <c r="AG44" s="4"/>
    </row>
    <row r="45" spans="1:33">
      <c r="A45" t="s">
        <v>139</v>
      </c>
      <c r="B45">
        <v>60.56</v>
      </c>
      <c r="C45">
        <v>148.73099999999999</v>
      </c>
      <c r="D45">
        <v>2</v>
      </c>
      <c r="E45">
        <v>2</v>
      </c>
      <c r="F45">
        <v>49.365000000000002</v>
      </c>
      <c r="G45">
        <v>29.831800000000001</v>
      </c>
      <c r="H45">
        <f>9*F45*G45/(3*F45+G45)</f>
        <v>74.490303107794901</v>
      </c>
      <c r="I45">
        <f>(3*F45-2*G45)/2/(3*F45+G45)</f>
        <v>0.24850500318108343</v>
      </c>
      <c r="J45">
        <f>2*((G45)^3/(F45)^2)^0.585</f>
        <v>8.087085792380698</v>
      </c>
      <c r="K45">
        <v>-2.84822</v>
      </c>
      <c r="L45">
        <v>-0.31203999999999998</v>
      </c>
      <c r="M45">
        <v>4.078159239283714</v>
      </c>
      <c r="N45">
        <f>SQRT((F45+4/3*G45)/M45)</f>
        <v>4.6752626231526033</v>
      </c>
      <c r="O45">
        <f>SQRT(G45/M45)</f>
        <v>2.7046286212592232</v>
      </c>
      <c r="P45">
        <f>((1/3)*(N45^-3+2*O45^-3))^(-1/3)</f>
        <v>3.0021260694104748</v>
      </c>
      <c r="Q45">
        <f>76.3823356*(6*PI()*PI()/(B45/D45))^(1/3)*P45*E45^(-1/3)</f>
        <v>227.60243438437752</v>
      </c>
      <c r="R45">
        <f>-(1/2)*(B45/(F45+(4/3)*G45)*(K45+(4/3)*L45))-1/6</f>
        <v>0.94216644292558105</v>
      </c>
      <c r="S45">
        <f>-(1/2)*B45/G45*L45-1/6</f>
        <v>0.15006149589811316</v>
      </c>
      <c r="T45">
        <f>SQRT((R45^2+2*S45^2)/3)</f>
        <v>0.55758841190654873</v>
      </c>
      <c r="U45" s="1">
        <f>1/(1+1/T45+(8.3*10^5)/T45^2.4)</f>
        <v>2.9653401820017732E-7</v>
      </c>
      <c r="V45" s="7">
        <v>56</v>
      </c>
      <c r="W45">
        <f>U45*(C45/D45)*(B45/D45)^(1/3)*E45^(1/3)*(Q45^3)/(T45^2*300)</f>
        <v>10.946869865823967</v>
      </c>
      <c r="X45" s="3" t="s">
        <v>548</v>
      </c>
      <c r="Y45" t="s">
        <v>401</v>
      </c>
      <c r="Z45" s="4"/>
      <c r="AB45" s="4"/>
      <c r="AC45" s="4">
        <v>6.83</v>
      </c>
      <c r="AD45" s="4">
        <v>7.22</v>
      </c>
      <c r="AE45" s="4"/>
      <c r="AF45" s="4">
        <v>56</v>
      </c>
      <c r="AG45" s="4"/>
    </row>
    <row r="46" spans="1:33">
      <c r="A46" t="s">
        <v>342</v>
      </c>
      <c r="B46">
        <v>317.29000000000002</v>
      </c>
      <c r="C46">
        <v>1036.6600000000001</v>
      </c>
      <c r="D46">
        <v>12</v>
      </c>
      <c r="E46">
        <v>3</v>
      </c>
      <c r="F46">
        <v>34.179400000000001</v>
      </c>
      <c r="G46">
        <v>1.39429</v>
      </c>
      <c r="H46">
        <f>9*F46*G46/(3*F46+G46)</f>
        <v>4.1267553643138921</v>
      </c>
      <c r="I46">
        <f>(3*F46-2*G46)/2/(3*F46+G46)</f>
        <v>0.4798769855316658</v>
      </c>
      <c r="J46">
        <f>2*((G46)^3/(F46)^2)^0.585</f>
        <v>5.7526151365529243E-2</v>
      </c>
      <c r="K46">
        <v>-0.33499000000000001</v>
      </c>
      <c r="L46">
        <v>-2.0250000000000001E-2</v>
      </c>
      <c r="M46">
        <f>C46/B46*1.658828390625</f>
        <v>5.419776984541941</v>
      </c>
      <c r="N46">
        <f>SQRT((F46+4/3*G46)/M46)</f>
        <v>2.5786497890038507</v>
      </c>
      <c r="O46">
        <f>SQRT(G46/M46)</f>
        <v>0.50720771178411395</v>
      </c>
      <c r="P46">
        <f>((1/3)*(N46^-3+2*O46^-3))^(-1/3)</f>
        <v>0.57987335686352803</v>
      </c>
      <c r="Q46">
        <f>76.3823356*(6*PI()*PI()/(B46/D46))^(1/3)*P46*E46^(-1/3)</f>
        <v>40.18009473382314</v>
      </c>
      <c r="R46">
        <f>-(1/2)*(B46/(F46+(4/3)*G46)*(K46+(4/3)*L46))-1/6</f>
        <v>1.4268507636966046</v>
      </c>
      <c r="S46">
        <f>-(1/2)*B46/G46*L46-1/6</f>
        <v>2.1374173115588104</v>
      </c>
      <c r="T46">
        <f>SQRT((R46^2+2*S46^2)/3)</f>
        <v>1.9298539348323893</v>
      </c>
      <c r="U46" s="1">
        <f>1/(1+1/T46+(8.3*10^5)/T46^2.4)</f>
        <v>5.8368255656085949E-6</v>
      </c>
      <c r="V46" s="7">
        <v>54.83</v>
      </c>
      <c r="W46">
        <f>U46*(C46/D46)*(B46/D46)^(1/3)*E46^(1/3)*(Q46^3)/(T46^2*300)</f>
        <v>0.12578436913679769</v>
      </c>
      <c r="X46" s="2" t="s">
        <v>769</v>
      </c>
      <c r="Y46" s="2" t="s">
        <v>688</v>
      </c>
      <c r="Z46" s="2"/>
      <c r="AA46" s="2"/>
      <c r="AB46" s="2"/>
      <c r="AC46" s="2"/>
      <c r="AD46" s="2"/>
      <c r="AE46" s="2">
        <v>54.83</v>
      </c>
      <c r="AF46" s="2"/>
      <c r="AG46" s="2"/>
    </row>
    <row r="47" spans="1:33">
      <c r="A47" t="s">
        <v>292</v>
      </c>
      <c r="B47">
        <v>147.69</v>
      </c>
      <c r="C47">
        <v>361.72399999999999</v>
      </c>
      <c r="D47">
        <v>12</v>
      </c>
      <c r="E47">
        <v>3</v>
      </c>
      <c r="F47">
        <v>90.185000000000002</v>
      </c>
      <c r="G47">
        <v>52.704700000000003</v>
      </c>
      <c r="H47">
        <f>9*F47*G47/(3*F47+G47)</f>
        <v>132.33496264922599</v>
      </c>
      <c r="I47">
        <f>(3*F47-2*G47)/2/(3*F47+G47)</f>
        <v>0.25543796520259099</v>
      </c>
      <c r="J47">
        <f>2*((G47)^3/(F47)^2)^0.585</f>
        <v>10.848469067160499</v>
      </c>
      <c r="K47">
        <v>-1.9893000000000001</v>
      </c>
      <c r="L47">
        <v>-1.2486299999999999</v>
      </c>
      <c r="M47">
        <f>C47/B47*1.658828390625</f>
        <v>4.0628210492953993</v>
      </c>
      <c r="N47">
        <f>SQRT((F47+4/3*G47)/M47)</f>
        <v>6.2844424021525693</v>
      </c>
      <c r="O47">
        <f>SQRT(G47/M47)</f>
        <v>3.6017272850234447</v>
      </c>
      <c r="P47">
        <f>((1/3)*(N47^-3+2*O47^-3))^(-1/3)</f>
        <v>4.0011577799702795</v>
      </c>
      <c r="Q47">
        <f>76.3823356*(6*PI()*PI()/(B47/D47))^(1/3)*P47*E47^(-1/3)</f>
        <v>357.73813923851731</v>
      </c>
      <c r="R47">
        <f>-(1/2)*(B47/(F47+(4/3)*G47)*(K47+(4/3)*L47))-1/6</f>
        <v>1.5150200078054379</v>
      </c>
      <c r="S47">
        <f>-(1/2)*B47/G47*L47-1/6</f>
        <v>1.5827993648257805</v>
      </c>
      <c r="T47">
        <f>SQRT((R47^2+2*S47^2)/3)</f>
        <v>1.5605333791833889</v>
      </c>
      <c r="U47" s="1">
        <f>1/(1+1/T47+(8.3*10^5)/T47^2.4)</f>
        <v>3.5057000872763752E-6</v>
      </c>
      <c r="V47" s="7">
        <v>53.13</v>
      </c>
      <c r="W47">
        <f>U47*(C47/D47)*(B47/D47)^(1/3)*E47^(1/3)*(Q47^3)/(T47^2*300)</f>
        <v>22.051064311498489</v>
      </c>
      <c r="X47" t="s">
        <v>718</v>
      </c>
      <c r="Y47" t="s">
        <v>688</v>
      </c>
      <c r="AE47">
        <v>53.13</v>
      </c>
    </row>
    <row r="48" spans="1:33">
      <c r="A48" t="s">
        <v>280</v>
      </c>
      <c r="B48">
        <v>185.41</v>
      </c>
      <c r="C48">
        <v>1022.63</v>
      </c>
      <c r="D48">
        <v>12</v>
      </c>
      <c r="E48">
        <v>3</v>
      </c>
      <c r="F48">
        <v>153.88</v>
      </c>
      <c r="G48">
        <v>20.0136</v>
      </c>
      <c r="H48">
        <f>9*F48*G48/(3*F48+G48)</f>
        <v>57.545993452555955</v>
      </c>
      <c r="I48">
        <f>(3*F48-2*G48)/2/(3*F48+G48)</f>
        <v>0.43767221920483934</v>
      </c>
      <c r="J48">
        <f>2*((G48)^3/(F48)^2)^0.585</f>
        <v>1.0613352804961307</v>
      </c>
      <c r="K48">
        <v>-3.0292300000000001</v>
      </c>
      <c r="L48">
        <v>5.2229999999999999E-2</v>
      </c>
      <c r="M48">
        <f>C48/B48*1.658828390625</f>
        <v>9.1492782325917901</v>
      </c>
      <c r="N48">
        <f>SQRT((F48+4/3*G48)/M48)</f>
        <v>4.4424559295778403</v>
      </c>
      <c r="O48">
        <f>SQRT(G48/M48)</f>
        <v>1.4790034612406582</v>
      </c>
      <c r="P48">
        <f>((1/3)*(N48^-3+2*O48^-3))^(-1/3)</f>
        <v>1.6827501366295068</v>
      </c>
      <c r="Q48">
        <f>76.3823356*(6*PI()*PI()/(B48/D48))^(1/3)*P48*E48^(-1/3)</f>
        <v>139.46712430607943</v>
      </c>
      <c r="R48">
        <f>-(1/2)*(B48/(F48+(4/3)*G48)*(K48+(4/3)*L48))-1/6</f>
        <v>1.3528365308003922</v>
      </c>
      <c r="S48">
        <f>-(1/2)*B48/G48*L48-1/6</f>
        <v>-0.408601258644122</v>
      </c>
      <c r="T48">
        <f>SQRT((R48^2+2*S48^2)/3)</f>
        <v>0.84932849086776829</v>
      </c>
      <c r="U48" s="1">
        <f>1/(1+1/T48+(8.3*10^5)/T48^2.4)</f>
        <v>8.1414695046263121E-7</v>
      </c>
      <c r="V48" s="7">
        <v>51.47</v>
      </c>
      <c r="W48">
        <f>U48*(C48/D48)*(B48/D48)^(1/3)*E48^(1/3)*(Q48^3)/(T48^2*300)</f>
        <v>3.1242134855698871</v>
      </c>
      <c r="X48" t="s">
        <v>706</v>
      </c>
      <c r="Y48" t="s">
        <v>688</v>
      </c>
      <c r="AE48">
        <v>51.47</v>
      </c>
    </row>
    <row r="49" spans="1:33">
      <c r="A49" t="s">
        <v>262</v>
      </c>
      <c r="B49">
        <v>219.21</v>
      </c>
      <c r="C49">
        <v>1257.4000000000001</v>
      </c>
      <c r="D49">
        <v>12</v>
      </c>
      <c r="E49">
        <v>3</v>
      </c>
      <c r="F49">
        <v>157.21899999999999</v>
      </c>
      <c r="G49">
        <v>67.959299999999999</v>
      </c>
      <c r="H49">
        <f>9*F49*G49/(3*F49+G49)</f>
        <v>178.20150851688504</v>
      </c>
      <c r="I49">
        <f>(3*F49-2*G49)/2/(3*F49+G49)</f>
        <v>0.31108993557088616</v>
      </c>
      <c r="J49">
        <f>2*((G49)^3/(F49)^2)^0.585</f>
        <v>8.8453683901837508</v>
      </c>
      <c r="K49">
        <v>-2.4302899999999998</v>
      </c>
      <c r="L49">
        <v>-0.53234000000000004</v>
      </c>
      <c r="M49">
        <f>C49/B49*1.658828390625</f>
        <v>9.5151262185661025</v>
      </c>
      <c r="N49">
        <f>SQRT((F49+4/3*G49)/M49)</f>
        <v>5.1035325416973905</v>
      </c>
      <c r="O49">
        <f>SQRT(G49/M49)</f>
        <v>2.6724966631988698</v>
      </c>
      <c r="P49">
        <f>((1/3)*(N49^-3+2*O49^-3))^(-1/3)</f>
        <v>2.9893494652943877</v>
      </c>
      <c r="Q49">
        <f>76.3823356*(6*PI()*PI()/(B49/D49))^(1/3)*P49*E49^(-1/3)</f>
        <v>234.30766578611582</v>
      </c>
      <c r="R49">
        <f>-(1/2)*(B49/(F49+(4/3)*G49)*(K49+(4/3)*L49))-1/6</f>
        <v>1.2220520471444161</v>
      </c>
      <c r="S49">
        <f>-(1/2)*B49/G49*L49-1/6</f>
        <v>0.69189317282550011</v>
      </c>
      <c r="T49">
        <f>SQRT((R49^2+2*S49^2)/3)</f>
        <v>0.90385167129991206</v>
      </c>
      <c r="U49" s="1">
        <f>1/(1+1/T49+(8.3*10^5)/T49^2.4)</f>
        <v>9.4526644123397676E-7</v>
      </c>
      <c r="V49" s="7">
        <v>45.98</v>
      </c>
      <c r="W49">
        <f>U49*(C49/D49)*(B49/D49)^(1/3)*E49^(1/3)*(Q49^3)/(T49^2*300)</f>
        <v>19.746515956336776</v>
      </c>
      <c r="X49" t="s">
        <v>687</v>
      </c>
      <c r="Y49" t="s">
        <v>688</v>
      </c>
      <c r="AE49">
        <v>45.98</v>
      </c>
    </row>
    <row r="50" spans="1:33">
      <c r="A50" t="s">
        <v>90</v>
      </c>
      <c r="B50">
        <v>20.51</v>
      </c>
      <c r="C50">
        <v>109.941</v>
      </c>
      <c r="D50">
        <v>2</v>
      </c>
      <c r="E50">
        <v>2</v>
      </c>
      <c r="F50">
        <v>344.17599999999999</v>
      </c>
      <c r="G50">
        <v>31.684699999999999</v>
      </c>
      <c r="H50">
        <f>9*F50*G50/(3*F50+G50)</f>
        <v>92.224063633895724</v>
      </c>
      <c r="I50">
        <f>(3*F50-2*G50)/2/(3*F50+G50)</f>
        <v>0.45534064759798487</v>
      </c>
      <c r="J50">
        <f>2*((G50)^3/(F50)^2)^0.585</f>
        <v>0.92680370376131627</v>
      </c>
      <c r="K50">
        <v>-63.139800000000001</v>
      </c>
      <c r="L50">
        <v>-35.9773</v>
      </c>
      <c r="M50">
        <v>8.9010772603228219</v>
      </c>
      <c r="N50">
        <f>SQRT((F50+4/3*G50)/M50)</f>
        <v>6.5888525163231035</v>
      </c>
      <c r="O50">
        <f>SQRT(G50/M50)</f>
        <v>1.8867028886891308</v>
      </c>
      <c r="P50">
        <f>((1/3)*(N50^-3+2*O50^-3))^(-1/3)</f>
        <v>2.151349777528698</v>
      </c>
      <c r="Q50">
        <f>76.3823356*(6*PI()*PI()/(B50/D50))^(1/3)*P50*E50^(-1/3)</f>
        <v>233.9909559796904</v>
      </c>
      <c r="R50">
        <f>-(1/2)*(B50/(F50+(4/3)*G50)*(K50+(4/3)*L50))-1/6</f>
        <v>2.7819943257813189</v>
      </c>
      <c r="S50">
        <f>-(1/2)*B50/G50*L50-1/6</f>
        <v>11.477666765557721</v>
      </c>
      <c r="T50">
        <f>SQRT((R50^2+2*S50^2)/3)</f>
        <v>9.508122162850313</v>
      </c>
      <c r="U50" s="1">
        <f>1/(1+1/T50+(8.3*10^5)/T50^2.4)</f>
        <v>2.6805297909024807E-4</v>
      </c>
      <c r="V50" s="7">
        <v>45.92</v>
      </c>
      <c r="W50">
        <f>U50*(C50/D50)*(B50/D50)^(1/3)*E50^(1/3)*(Q50^3)/(T50^2*300)</f>
        <v>19.052793776554608</v>
      </c>
      <c r="X50" s="3" t="s">
        <v>491</v>
      </c>
      <c r="Y50" t="s">
        <v>411</v>
      </c>
      <c r="Z50" s="4"/>
      <c r="AB50" s="4"/>
      <c r="AC50" s="4">
        <v>45.92</v>
      </c>
      <c r="AD50" s="4"/>
      <c r="AE50" s="4"/>
      <c r="AF50" s="4"/>
      <c r="AG50" s="4"/>
    </row>
    <row r="51" spans="1:33">
      <c r="A51" t="s">
        <v>327</v>
      </c>
      <c r="B51">
        <v>202.03</v>
      </c>
      <c r="C51">
        <v>1066.48</v>
      </c>
      <c r="D51">
        <v>12</v>
      </c>
      <c r="E51">
        <v>3</v>
      </c>
      <c r="F51">
        <v>136.499</v>
      </c>
      <c r="G51">
        <v>7.9558499999999999</v>
      </c>
      <c r="H51">
        <f>9*F51*G51/(3*F51+G51)</f>
        <v>23.412680311920255</v>
      </c>
      <c r="I51">
        <f>(3*F51-2*G51)/2/(3*F51+G51)</f>
        <v>0.47141287932277859</v>
      </c>
      <c r="J51">
        <f>2*((G51)^3/(F51)^2)^0.585</f>
        <v>0.24189866695761808</v>
      </c>
      <c r="K51">
        <v>-2.1419899999999998</v>
      </c>
      <c r="L51">
        <v>-0.66188999999999998</v>
      </c>
      <c r="M51">
        <f>C51/B51*1.658828390625</f>
        <v>8.7566564472293731</v>
      </c>
      <c r="N51">
        <f>SQRT((F51+4/3*G51)/M51)</f>
        <v>4.098710257195715</v>
      </c>
      <c r="O51">
        <f>SQRT(G51/M51)</f>
        <v>0.95317827998962779</v>
      </c>
      <c r="P51">
        <f>((1/3)*(N51^-3+2*O51^-3))^(-1/3)</f>
        <v>1.088839112821856</v>
      </c>
      <c r="Q51">
        <f>76.3823356*(6*PI()*PI()/(B51/D51))^(1/3)*P51*E51^(-1/3)</f>
        <v>87.69773054266426</v>
      </c>
      <c r="R51">
        <f>-(1/2)*(B51/(F51+(4/3)*G51)*(K51+(4/3)*L51))-1/6</f>
        <v>1.910197745107636</v>
      </c>
      <c r="S51">
        <f>-(1/2)*B51/G51*L51-1/6</f>
        <v>8.2373151014662174</v>
      </c>
      <c r="T51">
        <f>SQRT((R51^2+2*S51^2)/3)</f>
        <v>6.8155600304768571</v>
      </c>
      <c r="U51" s="1">
        <f>1/(1+1/T51+(8.3*10^5)/T51^2.4)</f>
        <v>1.2057730359740226E-4</v>
      </c>
      <c r="V51" s="7">
        <v>45.92</v>
      </c>
      <c r="W51">
        <f>U51*(C51/D51)*(B51/D51)^(1/3)*E51^(1/3)*(Q51^3)/(T51^2*300)</f>
        <v>1.9171806755436904</v>
      </c>
      <c r="X51" t="s">
        <v>753</v>
      </c>
      <c r="Y51" t="s">
        <v>688</v>
      </c>
      <c r="AE51">
        <v>45.92</v>
      </c>
    </row>
    <row r="52" spans="1:33">
      <c r="A52" t="s">
        <v>54</v>
      </c>
      <c r="B52">
        <v>46.09</v>
      </c>
      <c r="C52">
        <v>181.93200000000002</v>
      </c>
      <c r="D52">
        <v>3</v>
      </c>
      <c r="E52">
        <v>3</v>
      </c>
      <c r="F52">
        <v>183.19399999999999</v>
      </c>
      <c r="G52">
        <v>71.652199999999993</v>
      </c>
      <c r="H52">
        <f>9*F52*G52/(3*F52+G52)</f>
        <v>190.16383537995813</v>
      </c>
      <c r="I52">
        <f>(3*F52-2*G52)/2/(3*F52+G52)</f>
        <v>0.32699230016634628</v>
      </c>
      <c r="J52">
        <f>2*((G52)^3/(F52)^2)^0.585</f>
        <v>8.1161798586780609</v>
      </c>
      <c r="K52">
        <v>-13.9595</v>
      </c>
      <c r="L52">
        <v>-2.31595</v>
      </c>
      <c r="M52">
        <v>6.5546715415125263</v>
      </c>
      <c r="N52">
        <f>SQRT((F52+4/3*G52)/M52)</f>
        <v>6.5210360069173499</v>
      </c>
      <c r="O52">
        <f>SQRT(G52/M52)</f>
        <v>3.3062774709059748</v>
      </c>
      <c r="P52">
        <f>((1/3)*(N52^-3+2*O52^-3))^(-1/3)</f>
        <v>3.7059276654370734</v>
      </c>
      <c r="Q52">
        <f>76.3823356*(6*PI()*PI()/(B52/D52))^(1/3)*P52*E52^(-1/3)</f>
        <v>307.73103778554082</v>
      </c>
      <c r="R52">
        <f>-(1/2)*(B52/(F52+(4/3)*G52)*(K52+(4/3)*L52))-1/6</f>
        <v>1.2427895286179504</v>
      </c>
      <c r="S52">
        <f>-(1/2)*B52/G52*L52-1/6</f>
        <v>0.57819626496697485</v>
      </c>
      <c r="T52">
        <f>SQRT((R52^2+2*S52^2)/3)</f>
        <v>0.8589038855979847</v>
      </c>
      <c r="U52" s="1">
        <f>1/(1+1/T52+(8.3*10^5)/T52^2.4)</f>
        <v>8.3635004266304563E-7</v>
      </c>
      <c r="V52" s="7">
        <v>45.69</v>
      </c>
      <c r="W52">
        <f>U52*(C52/D52)*(B52/D52)^(1/3)*E52^(1/3)*(Q52^3)/(T52^2*300)</f>
        <v>23.945009106964097</v>
      </c>
      <c r="X52" s="3" t="s">
        <v>448</v>
      </c>
      <c r="Y52" t="s">
        <v>401</v>
      </c>
      <c r="Z52" s="4"/>
      <c r="AB52" s="4"/>
      <c r="AC52" s="4"/>
      <c r="AD52" s="4"/>
      <c r="AE52" s="4">
        <v>45.69</v>
      </c>
      <c r="AF52" s="4"/>
      <c r="AG52" s="4"/>
    </row>
    <row r="53" spans="1:33" ht="15.75">
      <c r="A53" t="s">
        <v>110</v>
      </c>
      <c r="B53">
        <v>66.3</v>
      </c>
      <c r="C53">
        <v>257.642</v>
      </c>
      <c r="D53">
        <v>4</v>
      </c>
      <c r="E53">
        <v>4</v>
      </c>
      <c r="F53">
        <v>126.94799999999999</v>
      </c>
      <c r="G53">
        <v>47.056600000000003</v>
      </c>
      <c r="H53">
        <f>9*F53*G53/(3*F53+G53)</f>
        <v>125.64523469048653</v>
      </c>
      <c r="I53">
        <f>(3*F53-2*G53)/2/(3*F53+G53)</f>
        <v>0.33504369940121609</v>
      </c>
      <c r="J53">
        <f>2*((G53)^3/(F53)^2)^0.585</f>
        <v>5.9598700679016483</v>
      </c>
      <c r="K53">
        <v>-7.2171599999999998</v>
      </c>
      <c r="L53">
        <v>5.7790000000000001E-2</v>
      </c>
      <c r="M53">
        <v>6.4528516601052752</v>
      </c>
      <c r="N53">
        <f>SQRT((F53+4/3*G53)/M53)</f>
        <v>5.421837913192654</v>
      </c>
      <c r="O53">
        <f>SQRT(G53/M53)</f>
        <v>2.7004393737069825</v>
      </c>
      <c r="P53">
        <f>((1/3)*(N53^-3+2*O53^-3))^(-1/3)</f>
        <v>3.03007663837277</v>
      </c>
      <c r="Q53">
        <f>76.3823356*(6*PI()*PI()/(B53/D53))^(1/3)*P53*E53^(-1/3)</f>
        <v>222.89091625126582</v>
      </c>
      <c r="R53">
        <f>-(1/2)*(B53/(F53+(4/3)*G53)*(K53+(4/3)*L53))-1/6</f>
        <v>1.0811290506997608</v>
      </c>
      <c r="S53">
        <f>-(1/2)*B53/G53*L53-1/6</f>
        <v>-0.20737803340374497</v>
      </c>
      <c r="T53">
        <f>SQRT((R53^2+2*S53^2)/3)</f>
        <v>0.64674861724984911</v>
      </c>
      <c r="U53" s="1">
        <f>1/(1+1/T53+(8.3*10^5)/T53^2.4)</f>
        <v>4.233374220290419E-7</v>
      </c>
      <c r="V53" s="7">
        <v>45</v>
      </c>
      <c r="W53">
        <f>U53*(C53/D53)*(B53/D53)^(1/3)*E53^(1/3)*(Q53^3)/(T53^2*300)</f>
        <v>9.7386631304044364</v>
      </c>
      <c r="X53" s="3" t="s">
        <v>517</v>
      </c>
      <c r="Y53" t="s">
        <v>518</v>
      </c>
      <c r="Z53" s="4"/>
      <c r="AB53" s="4"/>
      <c r="AC53" s="4">
        <v>6.82</v>
      </c>
      <c r="AD53" s="4">
        <v>10.44</v>
      </c>
      <c r="AE53" s="4"/>
      <c r="AF53" s="4">
        <v>45</v>
      </c>
      <c r="AG53" s="4"/>
    </row>
    <row r="54" spans="1:33">
      <c r="A54" t="s">
        <v>136</v>
      </c>
      <c r="B54">
        <v>47.82</v>
      </c>
      <c r="C54">
        <v>144.64499999999998</v>
      </c>
      <c r="D54">
        <v>2</v>
      </c>
      <c r="E54">
        <v>2</v>
      </c>
      <c r="F54">
        <v>55.595500000000001</v>
      </c>
      <c r="G54">
        <v>39.330800000000004</v>
      </c>
      <c r="H54">
        <f>9*F54*G54/(3*F54+G54)</f>
        <v>95.477378282172353</v>
      </c>
      <c r="I54">
        <f>(3*F54-2*G54)/2/(3*F54+G54)</f>
        <v>0.21377366189058361</v>
      </c>
      <c r="J54">
        <f>2*((G54)^3/(F54)^2)^0.585</f>
        <v>11.431142681594435</v>
      </c>
      <c r="K54">
        <v>-13.3637</v>
      </c>
      <c r="L54">
        <v>-6.5292500000000002</v>
      </c>
      <c r="M54">
        <v>5.022759713233433</v>
      </c>
      <c r="N54">
        <f>SQRT((F54+4/3*G54)/M54)</f>
        <v>4.6378231705239275</v>
      </c>
      <c r="O54">
        <f>SQRT(G54/M54)</f>
        <v>2.7983059054622097</v>
      </c>
      <c r="P54">
        <f>((1/3)*(N54^-3+2*O54^-3))^(-1/3)</f>
        <v>3.0939055501522241</v>
      </c>
      <c r="Q54">
        <f>76.3823356*(6*PI()*PI()/(B54/D54))^(1/3)*P54*E54^(-1/3)</f>
        <v>253.77400102981824</v>
      </c>
      <c r="R54">
        <f>-(1/2)*(B54/(F54+(4/3)*G54)*(K54+(4/3)*L54))-1/6</f>
        <v>4.7175921845803028</v>
      </c>
      <c r="S54">
        <f>-(1/2)*B54/G54*L54-1/6</f>
        <v>3.8025983241293506</v>
      </c>
      <c r="T54">
        <f>SQRT((R54^2+2*S54^2)/3)</f>
        <v>4.130180950408664</v>
      </c>
      <c r="U54" s="1">
        <f>1/(1+1/T54+(8.3*10^5)/T54^2.4)</f>
        <v>3.624333440150792E-5</v>
      </c>
      <c r="V54" s="7">
        <v>45</v>
      </c>
      <c r="W54">
        <f>U54*(C54/D54)*(B54/D54)^(1/3)*E54^(1/3)*(Q54^3)/(T54^2*300)</f>
        <v>30.384591426102336</v>
      </c>
      <c r="X54" s="3" t="s">
        <v>545</v>
      </c>
      <c r="Y54" t="s">
        <v>401</v>
      </c>
      <c r="Z54" s="4"/>
      <c r="AB54" s="4"/>
      <c r="AC54" s="4">
        <v>8</v>
      </c>
      <c r="AD54" s="4">
        <v>7.2</v>
      </c>
      <c r="AE54" s="4"/>
      <c r="AF54" s="4">
        <v>45</v>
      </c>
      <c r="AG54" s="4"/>
    </row>
    <row r="55" spans="1:33">
      <c r="A55" t="s">
        <v>42</v>
      </c>
      <c r="B55">
        <v>48.82</v>
      </c>
      <c r="C55">
        <v>80.072000000000003</v>
      </c>
      <c r="D55">
        <v>3</v>
      </c>
      <c r="E55">
        <v>3</v>
      </c>
      <c r="F55">
        <v>87.060400000000001</v>
      </c>
      <c r="G55">
        <v>66.854200000000006</v>
      </c>
      <c r="H55">
        <f>9*F55*G55/(3*F55+G55)</f>
        <v>159.68758415439311</v>
      </c>
      <c r="I55">
        <f>(3*F55-2*G55)/2/(3*F55+G55)</f>
        <v>0.19429732278894288</v>
      </c>
      <c r="J55">
        <f>2*((G55)^3/(F55)^2)^0.585</f>
        <v>17.160924771952949</v>
      </c>
      <c r="K55">
        <v>-5.1221100000000002</v>
      </c>
      <c r="L55">
        <v>-2.4469099999999999</v>
      </c>
      <c r="M55">
        <v>2.7235255215804628</v>
      </c>
      <c r="N55">
        <f>SQRT((F55+4/3*G55)/M55)</f>
        <v>8.0433396043384153</v>
      </c>
      <c r="O55">
        <f>SQRT(G55/M55)</f>
        <v>4.9544862044426923</v>
      </c>
      <c r="P55">
        <f>((1/3)*(N55^-3+2*O55^-3))^(-1/3)</f>
        <v>5.466337630095027</v>
      </c>
      <c r="Q55">
        <f>76.3823356*(6*PI()*PI()/(B55/D55))^(1/3)*P55*E55^(-1/3)</f>
        <v>445.28745507031533</v>
      </c>
      <c r="R55">
        <f>-(1/2)*(B55/(F55+(4/3)*G55)*(K55+(4/3)*L55))-1/6</f>
        <v>0.99491246851734838</v>
      </c>
      <c r="S55">
        <f>-(1/2)*B55/G55*L55-1/6</f>
        <v>0.72675623122157373</v>
      </c>
      <c r="T55">
        <f>SQRT((R55^2+2*S55^2)/3)</f>
        <v>0.8258732871431822</v>
      </c>
      <c r="U55" s="1">
        <f>1/(1+1/T55+(8.3*10^5)/T55^2.4)</f>
        <v>7.6122559540236522E-7</v>
      </c>
      <c r="V55" s="7">
        <v>43.43</v>
      </c>
      <c r="W55">
        <f>U55*(C55/D55)*(B55/D55)^(1/3)*E55^(1/3)*(Q55^3)/(T55^2*300)</f>
        <v>32.041439306030398</v>
      </c>
      <c r="X55" s="3" t="s">
        <v>436</v>
      </c>
      <c r="Y55" t="s">
        <v>401</v>
      </c>
      <c r="Z55" s="4"/>
      <c r="AB55" s="4"/>
      <c r="AC55" s="4"/>
      <c r="AD55" s="4"/>
      <c r="AE55" s="4">
        <v>43.43</v>
      </c>
      <c r="AF55" s="4"/>
      <c r="AG55" s="4"/>
    </row>
    <row r="56" spans="1:33">
      <c r="A56" t="s">
        <v>329</v>
      </c>
      <c r="B56">
        <v>172.75</v>
      </c>
      <c r="C56">
        <v>538.62</v>
      </c>
      <c r="D56">
        <v>12</v>
      </c>
      <c r="E56">
        <v>3</v>
      </c>
      <c r="F56">
        <v>151.14599999999999</v>
      </c>
      <c r="G56">
        <v>93.06</v>
      </c>
      <c r="H56">
        <f>9*F56*G56/(3*F56+G56)</f>
        <v>231.64004413556862</v>
      </c>
      <c r="I56">
        <f>(3*F56-2*G56)/2/(3*F56+G56)</f>
        <v>0.24457363064457688</v>
      </c>
      <c r="J56">
        <f>2*((G56)^3/(F56)^2)^0.585</f>
        <v>16.081074171288396</v>
      </c>
      <c r="K56">
        <v>-1.3975299999999999</v>
      </c>
      <c r="L56">
        <v>-1.23404</v>
      </c>
      <c r="M56">
        <f>C56/B56*1.658828390625</f>
        <v>5.1720876860112162</v>
      </c>
      <c r="N56">
        <f>SQRT((F56+4/3*G56)/M56)</f>
        <v>7.2947731277154677</v>
      </c>
      <c r="O56">
        <f>SQRT(G56/M56)</f>
        <v>4.2417843408881186</v>
      </c>
      <c r="P56">
        <f>((1/3)*(N56^-3+2*O56^-3))^(-1/3)</f>
        <v>4.7062089776033549</v>
      </c>
      <c r="Q56">
        <f>76.3823356*(6*PI()*PI()/(B56/D56))^(1/3)*P56*E56^(-1/3)</f>
        <v>399.35744544487176</v>
      </c>
      <c r="R56">
        <f>-(1/2)*(B56/(F56+(4/3)*G56)*(K56+(4/3)*L56))-1/6</f>
        <v>0.788300985674803</v>
      </c>
      <c r="S56">
        <f>-(1/2)*B56/G56*L56-1/6</f>
        <v>0.97872560713518164</v>
      </c>
      <c r="T56">
        <f>SQRT((R56^2+2*S56^2)/3)</f>
        <v>0.91964233484910241</v>
      </c>
      <c r="U56" s="1">
        <f>1/(1+1/T56+(8.3*10^5)/T56^2.4)</f>
        <v>9.8538627130055734E-7</v>
      </c>
      <c r="V56" s="7">
        <v>42.76</v>
      </c>
      <c r="W56">
        <f>U56*(C56/D56)*(B56/D56)^(1/3)*E56^(1/3)*(Q56^3)/(T56^2*300)</f>
        <v>38.95410971409553</v>
      </c>
      <c r="X56" t="s">
        <v>755</v>
      </c>
      <c r="Y56" t="s">
        <v>688</v>
      </c>
      <c r="AE56">
        <v>42.76</v>
      </c>
    </row>
    <row r="57" spans="1:33">
      <c r="A57" t="s">
        <v>245</v>
      </c>
      <c r="B57">
        <v>48.63</v>
      </c>
      <c r="C57">
        <v>274.10599999999999</v>
      </c>
      <c r="D57">
        <v>3</v>
      </c>
      <c r="E57">
        <v>3</v>
      </c>
      <c r="F57">
        <v>177.04400000000001</v>
      </c>
      <c r="G57">
        <v>43.088099999999997</v>
      </c>
      <c r="H57">
        <f>9*F57*G57/(3*F57+G57)</f>
        <v>119.56461675166021</v>
      </c>
      <c r="I57">
        <f>(3*F57-2*G57)/2/(3*F57+G57)</f>
        <v>0.38744359523464961</v>
      </c>
      <c r="J57">
        <f>2*((G57)^3/(F57)^2)^0.585</f>
        <v>3.4599682612971665</v>
      </c>
      <c r="K57">
        <v>-13.0084</v>
      </c>
      <c r="L57">
        <v>-5.8819999999999997E-2</v>
      </c>
      <c r="M57">
        <v>9.3597192201877135</v>
      </c>
      <c r="N57">
        <f>SQRT((F57+4/3*G57)/M57)</f>
        <v>5.0053586087583675</v>
      </c>
      <c r="O57">
        <f>SQRT(G57/M57)</f>
        <v>2.1455925951303074</v>
      </c>
      <c r="P57">
        <f>((1/3)*(N57^-3+2*O57^-3))^(-1/3)</f>
        <v>2.4246692856607122</v>
      </c>
      <c r="Q57">
        <f>76.3823356*(6*PI()*PI()/(B57/D57))^(1/3)*P57*E57^(-1/3)</f>
        <v>197.77027639575579</v>
      </c>
      <c r="R57">
        <f>-(1/2)*(B57/(F57+(4/3)*G57)*(K57+(4/3)*L57))-1/6</f>
        <v>1.1903194601045881</v>
      </c>
      <c r="S57">
        <f>-(1/2)*B57/G57*L57-1/6</f>
        <v>-0.13347401486721391</v>
      </c>
      <c r="T57">
        <f>SQRT((R57^2+2*S57^2)/3)</f>
        <v>0.69581871259527184</v>
      </c>
      <c r="U57" s="1">
        <f>1/(1+1/T57+(8.3*10^5)/T57^2.4)</f>
        <v>5.0455907663790146E-7</v>
      </c>
      <c r="V57" s="7">
        <v>42.47</v>
      </c>
      <c r="W57">
        <f>U57*(C57/D57)*(B57/D57)^(1/3)*E57^(1/3)*(Q57^3)/(T57^2*300)</f>
        <v>8.9614922277724354</v>
      </c>
      <c r="X57" s="3" t="s">
        <v>670</v>
      </c>
      <c r="Y57" t="s">
        <v>401</v>
      </c>
      <c r="Z57" s="4"/>
      <c r="AB57" s="4"/>
      <c r="AC57" s="4"/>
      <c r="AD57" s="4"/>
      <c r="AE57" s="4">
        <v>42.47</v>
      </c>
      <c r="AF57" s="4"/>
      <c r="AG57" s="4"/>
    </row>
    <row r="58" spans="1:33">
      <c r="A58" t="s">
        <v>25</v>
      </c>
      <c r="B58">
        <v>31.19</v>
      </c>
      <c r="C58">
        <v>105.22500000000001</v>
      </c>
      <c r="D58">
        <v>2</v>
      </c>
      <c r="E58">
        <v>2</v>
      </c>
      <c r="F58">
        <v>193.73</v>
      </c>
      <c r="G58">
        <v>71.442700000000002</v>
      </c>
      <c r="H58">
        <f>9*F58*G58/(3*F58+G58)</f>
        <v>190.8659318465042</v>
      </c>
      <c r="I58">
        <f>(3*F58-2*G58)/2/(3*F58+G58)</f>
        <v>0.33579730221915022</v>
      </c>
      <c r="J58">
        <f>2*((G58)^3/(F58)^2)^0.585</f>
        <v>7.5632018447312763</v>
      </c>
      <c r="K58">
        <v>-20.248899999999999</v>
      </c>
      <c r="L58">
        <v>0.11984</v>
      </c>
      <c r="M58">
        <v>5.602116135821384</v>
      </c>
      <c r="N58">
        <f>SQRT((F58+4/3*G58)/M58)</f>
        <v>7.1822918621010663</v>
      </c>
      <c r="O58">
        <f>SQRT(G58/M58)</f>
        <v>3.5711071045091005</v>
      </c>
      <c r="P58">
        <f>((1/3)*(N58^-3+2*O58^-3))^(-1/3)</f>
        <v>4.007425682069897</v>
      </c>
      <c r="Q58">
        <f>76.3823356*(6*PI()*PI()/(B58/D58))^(1/3)*P58*E58^(-1/3)</f>
        <v>379.02711929965062</v>
      </c>
      <c r="R58">
        <f>-(1/2)*(B58/(F58+(4/3)*G58)*(K58+(4/3)*L58))-1/6</f>
        <v>0.91742983146796642</v>
      </c>
      <c r="S58">
        <f>-(1/2)*B58/G58*L58-1/6</f>
        <v>-0.19282615951898047</v>
      </c>
      <c r="T58">
        <f>SQRT((R58^2+2*S58^2)/3)</f>
        <v>0.55258222653798172</v>
      </c>
      <c r="U58" s="1">
        <f>1/(1+1/T58+(8.3*10^5)/T58^2.4)</f>
        <v>2.9018445398294698E-7</v>
      </c>
      <c r="V58" s="7">
        <v>41.65</v>
      </c>
      <c r="W58">
        <f>U58*(C58/D58)*(B58/D58)^(1/3)*E58^(1/3)*(Q58^3)/(T58^2*300)</f>
        <v>28.566957029632544</v>
      </c>
      <c r="X58" s="3" t="s">
        <v>414</v>
      </c>
      <c r="Y58" t="s">
        <v>401</v>
      </c>
      <c r="Z58" s="4"/>
      <c r="AB58" s="4"/>
      <c r="AC58" s="4">
        <v>41.65</v>
      </c>
      <c r="AD58" s="4"/>
      <c r="AE58" s="4"/>
      <c r="AF58" s="4"/>
      <c r="AG58" s="4"/>
    </row>
    <row r="59" spans="1:33">
      <c r="A59" t="s">
        <v>74</v>
      </c>
      <c r="B59">
        <v>60.57</v>
      </c>
      <c r="C59">
        <v>191.47300000000001</v>
      </c>
      <c r="D59">
        <v>2</v>
      </c>
      <c r="E59">
        <v>2</v>
      </c>
      <c r="F59">
        <v>45.165900000000001</v>
      </c>
      <c r="G59">
        <v>19.9313</v>
      </c>
      <c r="H59">
        <f>9*F59*G59/(3*F59+G59)</f>
        <v>52.126282251252988</v>
      </c>
      <c r="I59">
        <f>(3*F59-2*G59)/2/(3*F59+G59)</f>
        <v>0.30764883001241727</v>
      </c>
      <c r="J59">
        <f>2*((G59)^3/(F59)^2)^0.585</f>
        <v>4.4216721391409166</v>
      </c>
      <c r="K59">
        <v>-2.7915700000000001</v>
      </c>
      <c r="L59">
        <v>0.58247000000000004</v>
      </c>
      <c r="M59">
        <v>5.2492652227759704</v>
      </c>
      <c r="N59">
        <f>SQRT((F59+4/3*G59)/M59)</f>
        <v>3.6968714897933381</v>
      </c>
      <c r="O59">
        <f>SQRT(G59/M59)</f>
        <v>1.9485814096030731</v>
      </c>
      <c r="P59">
        <f>((1/3)*(N59^-3+2*O59^-3))^(-1/3)</f>
        <v>2.1786437334267283</v>
      </c>
      <c r="Q59">
        <f>76.3823356*(6*PI()*PI()/(B59/D59))^(1/3)*P59*E59^(-1/3)</f>
        <v>165.16206036239444</v>
      </c>
      <c r="R59">
        <f>-(1/2)*(B59/(F59+(4/3)*G59)*(K59+(4/3)*L59))-1/6</f>
        <v>0.6839290485197751</v>
      </c>
      <c r="S59">
        <f>-(1/2)*B59/G59*L59-1/6</f>
        <v>-1.0517119948690419</v>
      </c>
      <c r="T59">
        <f>SQRT((R59^2+2*S59^2)/3)</f>
        <v>0.94515522247441874</v>
      </c>
      <c r="U59" s="1">
        <f>1/(1+1/T59+(8.3*10^5)/T59^2.4)</f>
        <v>1.0522731747744303E-6</v>
      </c>
      <c r="V59" s="7">
        <v>40</v>
      </c>
      <c r="W59">
        <f>U59*(C59/D59)*(B59/D59)^(1/3)*E59^(1/3)*(Q59^3)/(T59^2*300)</f>
        <v>6.6511271101487299</v>
      </c>
      <c r="X59" s="3" t="s">
        <v>470</v>
      </c>
      <c r="Y59" t="s">
        <v>403</v>
      </c>
      <c r="Z59" s="4"/>
      <c r="AB59" s="4"/>
      <c r="AC59" s="4">
        <v>4.96</v>
      </c>
      <c r="AD59" s="4">
        <v>4.62</v>
      </c>
      <c r="AE59" s="4"/>
      <c r="AF59" s="4">
        <v>40</v>
      </c>
      <c r="AG59" s="4"/>
    </row>
    <row r="60" spans="1:33">
      <c r="A60" t="s">
        <v>268</v>
      </c>
      <c r="B60">
        <v>165.74</v>
      </c>
      <c r="C60">
        <v>726.84</v>
      </c>
      <c r="D60">
        <v>12</v>
      </c>
      <c r="E60">
        <v>3</v>
      </c>
      <c r="F60">
        <v>196.76400000000001</v>
      </c>
      <c r="G60">
        <v>86.011799999999994</v>
      </c>
      <c r="H60">
        <f>9*F60*G60/(3*F60+G60)</f>
        <v>225.21865519135036</v>
      </c>
      <c r="I60">
        <f>(3*F60-2*G60)/2/(3*F60+G60)</f>
        <v>0.30923114730391876</v>
      </c>
      <c r="J60">
        <f>2*((G60)^3/(F60)^2)^0.585</f>
        <v>10.286389084605728</v>
      </c>
      <c r="K60">
        <v>-5.1164500000000004</v>
      </c>
      <c r="L60">
        <v>-1.3220700000000001</v>
      </c>
      <c r="M60">
        <f>C60/B60*1.658828390625</f>
        <v>7.2746640970307421</v>
      </c>
      <c r="N60">
        <f>SQRT((F60+4/3*G60)/M60)</f>
        <v>6.5431245185914166</v>
      </c>
      <c r="O60">
        <f>SQRT(G60/M60)</f>
        <v>3.4385278465056084</v>
      </c>
      <c r="P60">
        <f>((1/3)*(N60^-3+2*O60^-3))^(-1/3)</f>
        <v>3.8452830620560849</v>
      </c>
      <c r="Q60">
        <f>76.3823356*(6*PI()*PI()/(B60/D60))^(1/3)*P60*E60^(-1/3)</f>
        <v>330.83831466174433</v>
      </c>
      <c r="R60">
        <f>-(1/2)*(B60/(F60+(4/3)*G60)*(K60+(4/3)*L60))-1/6</f>
        <v>1.663761081735627</v>
      </c>
      <c r="S60">
        <f>-(1/2)*B60/G60*L60-1/6</f>
        <v>1.1071113603017262</v>
      </c>
      <c r="T60">
        <f>SQRT((R60^2+2*S60^2)/3)</f>
        <v>1.31902641688436</v>
      </c>
      <c r="U60" s="1">
        <f>1/(1+1/T60+(8.3*10^5)/T60^2.4)</f>
        <v>2.3416851617598582E-6</v>
      </c>
      <c r="V60" s="7">
        <v>39.799999999999997</v>
      </c>
      <c r="W60">
        <f>U60*(C60/D60)*(B60/D60)^(1/3)*E60^(1/3)*(Q60^3)/(T60^2*300)</f>
        <v>34.050828483023821</v>
      </c>
      <c r="X60" t="s">
        <v>694</v>
      </c>
      <c r="Y60" t="s">
        <v>688</v>
      </c>
      <c r="AE60">
        <v>39.799999999999997</v>
      </c>
    </row>
    <row r="61" spans="1:33">
      <c r="A61" t="s">
        <v>68</v>
      </c>
      <c r="B61">
        <v>31.39</v>
      </c>
      <c r="C61">
        <v>126.35300000000001</v>
      </c>
      <c r="D61">
        <v>3</v>
      </c>
      <c r="E61">
        <v>3</v>
      </c>
      <c r="F61">
        <v>188.96899999999999</v>
      </c>
      <c r="G61">
        <v>80.462699999999998</v>
      </c>
      <c r="H61">
        <f>9*F61*G61/(3*F61+G61)</f>
        <v>211.38555543563439</v>
      </c>
      <c r="I61">
        <f>(3*F61-2*G61)/2/(3*F61+G61)</f>
        <v>0.31356240491329762</v>
      </c>
      <c r="J61">
        <f>2*((G61)^3/(F61)^2)^0.585</f>
        <v>9.5933780817877867</v>
      </c>
      <c r="K61">
        <v>-27.134899999999998</v>
      </c>
      <c r="L61">
        <v>-7.3755100000000002</v>
      </c>
      <c r="M61">
        <v>6.6840977158242616</v>
      </c>
      <c r="N61">
        <f>SQRT((F61+4/3*G61)/M61)</f>
        <v>6.6574772359847776</v>
      </c>
      <c r="O61">
        <f>SQRT(G61/M61)</f>
        <v>3.4695720107420995</v>
      </c>
      <c r="P61">
        <f>((1/3)*(N61^-3+2*O61^-3))^(-1/3)</f>
        <v>3.8821635866550772</v>
      </c>
      <c r="Q61">
        <f>76.3823356*(6*PI()*PI()/(B61/D61))^(1/3)*P61*E61^(-1/3)</f>
        <v>366.39819519847856</v>
      </c>
      <c r="R61">
        <f>-(1/2)*(B61/(F61+(4/3)*G61)*(K61+(4/3)*L61))-1/6</f>
        <v>1.7918886161111611</v>
      </c>
      <c r="S61">
        <f>-(1/2)*B61/G61*L61-1/6</f>
        <v>1.2719953400768307</v>
      </c>
      <c r="T61">
        <f>SQRT((R61^2+2*S61^2)/3)</f>
        <v>1.4659250893665652</v>
      </c>
      <c r="U61" s="1">
        <f>1/(1+1/T61+(8.3*10^5)/T61^2.4)</f>
        <v>3.0170879503571828E-6</v>
      </c>
      <c r="V61" s="7">
        <v>38.57</v>
      </c>
      <c r="W61">
        <f>U61*(C61/D61)*(B61/D61)^(1/3)*E61^(1/3)*(Q61^3)/(T61^2*300)</f>
        <v>30.584253087529287</v>
      </c>
      <c r="X61" s="3" t="s">
        <v>463</v>
      </c>
      <c r="Y61" t="s">
        <v>401</v>
      </c>
      <c r="Z61" s="4"/>
      <c r="AB61" s="4"/>
      <c r="AC61" s="4"/>
      <c r="AD61" s="4"/>
      <c r="AE61" s="4">
        <v>38.57</v>
      </c>
      <c r="AF61" s="4"/>
      <c r="AG61" s="4"/>
    </row>
    <row r="62" spans="1:33">
      <c r="A62" t="s">
        <v>44</v>
      </c>
      <c r="B62">
        <v>43.41</v>
      </c>
      <c r="C62">
        <v>136.53100000000001</v>
      </c>
      <c r="D62">
        <v>3</v>
      </c>
      <c r="E62">
        <v>3</v>
      </c>
      <c r="F62">
        <v>82.884</v>
      </c>
      <c r="G62">
        <v>82.580299999999994</v>
      </c>
      <c r="H62">
        <f>9*F62*G62/(3*F62+G62)</f>
        <v>185.97603635515014</v>
      </c>
      <c r="I62">
        <f>(3*F62-2*G62)/2/(3*F62+G62)</f>
        <v>0.12603148907881265</v>
      </c>
      <c r="J62">
        <f>2*((G62)^3/(F62)^2)^0.585</f>
        <v>26.335250578071715</v>
      </c>
      <c r="K62">
        <v>-6.4678399999999998</v>
      </c>
      <c r="L62">
        <v>-4.67971</v>
      </c>
      <c r="M62">
        <v>5.2226393121969323</v>
      </c>
      <c r="N62">
        <f>SQRT((F62+4/3*G62)/M62)</f>
        <v>6.07888022701278</v>
      </c>
      <c r="O62">
        <f>SQRT(G62/M62)</f>
        <v>3.9764288073388419</v>
      </c>
      <c r="P62">
        <f>((1/3)*(N62^-3+2*O62^-3))^(-1/3)</f>
        <v>4.3574069210282094</v>
      </c>
      <c r="Q62">
        <f>76.3823356*(6*PI()*PI()/(B62/D62))^(1/3)*P62*E62^(-1/3)</f>
        <v>369.12613003025217</v>
      </c>
      <c r="R62">
        <f>-(1/2)*(B62/(F62+(4/3)*G62)*(K62+(4/3)*L62))-1/6</f>
        <v>1.2624941715206621</v>
      </c>
      <c r="S62">
        <f>-(1/2)*B62/G62*L62-1/6</f>
        <v>1.0633252993349098</v>
      </c>
      <c r="T62">
        <f>SQRT((R62^2+2*S62^2)/3)</f>
        <v>1.1336097090761286</v>
      </c>
      <c r="U62" s="1">
        <f>1/(1+1/T62+(8.3*10^5)/T62^2.4)</f>
        <v>1.6279202049731984E-6</v>
      </c>
      <c r="V62" s="7">
        <v>37.42</v>
      </c>
      <c r="W62">
        <f>U62*(C62/D62)*(B62/D62)^(1/3)*E62^(1/3)*(Q62^3)/(T62^2*300)</f>
        <v>33.968971049609472</v>
      </c>
      <c r="X62" s="3" t="s">
        <v>438</v>
      </c>
      <c r="Y62" t="s">
        <v>403</v>
      </c>
      <c r="Z62" s="4"/>
      <c r="AB62" s="4"/>
      <c r="AC62" s="4"/>
      <c r="AD62" s="4"/>
      <c r="AE62" s="4">
        <v>37.42</v>
      </c>
      <c r="AF62" s="4"/>
      <c r="AG62" s="4"/>
    </row>
    <row r="63" spans="1:33">
      <c r="A63" s="2" t="s">
        <v>66</v>
      </c>
      <c r="B63">
        <v>76.930000000000007</v>
      </c>
      <c r="C63">
        <v>170.67599999999999</v>
      </c>
      <c r="D63">
        <v>3</v>
      </c>
      <c r="E63">
        <v>3</v>
      </c>
      <c r="F63">
        <v>38.3202</v>
      </c>
      <c r="G63">
        <v>2.2195800000000001</v>
      </c>
      <c r="H63">
        <f>9*F63*G63/(3*F63+G63)</f>
        <v>6.5326128159557362</v>
      </c>
      <c r="I63">
        <f>(3*F63-2*G63)/2/(3*F63+G63)</f>
        <v>0.47158760124792437</v>
      </c>
      <c r="J63">
        <f>2*((G63)^3/(F63)^2)^0.585</f>
        <v>0.11379541584160204</v>
      </c>
      <c r="K63">
        <v>-1.3581700000000001</v>
      </c>
      <c r="L63">
        <v>1.8190000000000001E-2</v>
      </c>
      <c r="M63">
        <v>3.6840479300132958</v>
      </c>
      <c r="N63">
        <f>SQRT((F63+4/3*G63)/M63)</f>
        <v>3.3473822946161125</v>
      </c>
      <c r="O63">
        <f>SQRT(G63/M63)</f>
        <v>0.77619843994211069</v>
      </c>
      <c r="P63">
        <f>((1/3)*(N63^-3+2*O63^-3))^(-1/3)</f>
        <v>0.88668666645150429</v>
      </c>
      <c r="Q63">
        <f>76.3823356*(6*PI()*PI()/(B63/D63))^(1/3)*P63*E63^(-1/3)</f>
        <v>62.069969632957552</v>
      </c>
      <c r="R63">
        <f>-(1/2)*(B63/(F63+(4/3)*G63)*(K63+(4/3)*L63))-1/6</f>
        <v>1.0762972880415949</v>
      </c>
      <c r="S63">
        <f>-(1/2)*B63/G63*L63-1/6</f>
        <v>-0.48189673271519839</v>
      </c>
      <c r="T63">
        <f>SQRT((R63^2+2*S63^2)/3)</f>
        <v>0.7354963798344758</v>
      </c>
      <c r="U63" s="1">
        <f>1/(1+1/T63+(8.3*10^5)/T63^2.4)</f>
        <v>5.7638757674775416E-7</v>
      </c>
      <c r="V63" s="7">
        <v>36.479999999999997</v>
      </c>
      <c r="W63">
        <f>U63*(C63/D63)*(B63/D63)^(1/3)*E63^(1/3)*(Q63^3)/(T63^2*300)</f>
        <v>0.20550701710546093</v>
      </c>
      <c r="X63" s="2" t="s">
        <v>461</v>
      </c>
      <c r="Y63" s="2" t="s">
        <v>401</v>
      </c>
      <c r="Z63" s="2"/>
      <c r="AA63" s="2"/>
      <c r="AB63" s="2"/>
      <c r="AC63" s="2"/>
      <c r="AD63" s="2"/>
      <c r="AE63" s="2">
        <v>36.479999999999997</v>
      </c>
      <c r="AF63" s="2"/>
      <c r="AG63" s="2"/>
    </row>
    <row r="64" spans="1:33">
      <c r="A64" t="s">
        <v>244</v>
      </c>
      <c r="B64">
        <v>51.05</v>
      </c>
      <c r="C64">
        <v>271.04500000000002</v>
      </c>
      <c r="D64">
        <v>3</v>
      </c>
      <c r="E64">
        <v>3</v>
      </c>
      <c r="F64">
        <v>165.44499999999999</v>
      </c>
      <c r="G64">
        <v>71.944599999999994</v>
      </c>
      <c r="H64">
        <f>9*F64*G64/(3*F64+G64)</f>
        <v>188.50908799647215</v>
      </c>
      <c r="I64">
        <f>(3*F64-2*G64)/2/(3*F64+G64)</f>
        <v>0.31009893721330134</v>
      </c>
      <c r="J64">
        <f>2*((G64)^3/(F64)^2)^0.585</f>
        <v>9.2095216709789884</v>
      </c>
      <c r="K64">
        <v>-12.4405</v>
      </c>
      <c r="L64">
        <v>-2.3807200000000002</v>
      </c>
      <c r="M64">
        <v>8.8164591973351882</v>
      </c>
      <c r="N64">
        <f>SQRT((F64+4/3*G64)/M64)</f>
        <v>5.4447972141266163</v>
      </c>
      <c r="O64">
        <f>SQRT(G64/M64)</f>
        <v>2.8566168934658229</v>
      </c>
      <c r="P64">
        <f>((1/3)*(N64^-3+2*O64^-3))^(-1/3)</f>
        <v>3.1948919258590216</v>
      </c>
      <c r="Q64">
        <f>76.3823356*(6*PI()*PI()/(B64/D64))^(1/3)*P64*E64^(-1/3)</f>
        <v>256.40954551621593</v>
      </c>
      <c r="R64">
        <f>-(1/2)*(B64/(F64+(4/3)*G64)*(K64+(4/3)*L64))-1/6</f>
        <v>1.3582438877250831</v>
      </c>
      <c r="S64">
        <f>-(1/2)*B64/G64*L64-1/6</f>
        <v>0.67798154876576344</v>
      </c>
      <c r="T64">
        <f>SQRT((R64^2+2*S64^2)/3)</f>
        <v>0.95988617718911418</v>
      </c>
      <c r="U64" s="1">
        <f>1/(1+1/T64+(8.3*10^5)/T64^2.4)</f>
        <v>1.0920645504134072E-6</v>
      </c>
      <c r="V64" s="7">
        <v>36.43</v>
      </c>
      <c r="W64">
        <f>U64*(C64/D64)*(B64/D64)^(1/3)*E64^(1/3)*(Q64^3)/(T64^2*300)</f>
        <v>22.322467906815039</v>
      </c>
      <c r="X64" s="3" t="s">
        <v>669</v>
      </c>
      <c r="Y64" t="s">
        <v>401</v>
      </c>
      <c r="Z64" s="4"/>
      <c r="AB64" s="4"/>
      <c r="AC64" s="4"/>
      <c r="AD64" s="4"/>
      <c r="AE64" s="4">
        <v>36.43</v>
      </c>
      <c r="AF64" s="4"/>
      <c r="AG64" s="4"/>
    </row>
    <row r="65" spans="1:33">
      <c r="A65" t="s">
        <v>17</v>
      </c>
      <c r="B65">
        <v>29.61</v>
      </c>
      <c r="C65">
        <v>192.49100000000001</v>
      </c>
      <c r="D65">
        <v>2</v>
      </c>
      <c r="E65">
        <v>2</v>
      </c>
      <c r="F65">
        <v>204.01499999999999</v>
      </c>
      <c r="G65">
        <v>82.599699999999999</v>
      </c>
      <c r="H65">
        <f>9*F65*G65/(3*F65+G65)</f>
        <v>218.33348783845898</v>
      </c>
      <c r="I65">
        <f>(3*F65-2*G65)/2/(3*F65+G65)</f>
        <v>0.3216360824461772</v>
      </c>
      <c r="J65">
        <f>2*((G65)^3/(F65)^2)^0.585</f>
        <v>9.1838028873661983</v>
      </c>
      <c r="K65">
        <v>-22.2776</v>
      </c>
      <c r="L65">
        <v>-0.23297000000000001</v>
      </c>
      <c r="M65">
        <v>10.794948367957053</v>
      </c>
      <c r="N65">
        <f>SQRT((F65+4/3*G65)/M65)</f>
        <v>5.3945698247403522</v>
      </c>
      <c r="O65">
        <f>SQRT(G65/M65)</f>
        <v>2.7661705306470066</v>
      </c>
      <c r="P65">
        <f>((1/3)*(N65^-3+2*O65^-3))^(-1/3)</f>
        <v>3.0983610667220964</v>
      </c>
      <c r="Q65">
        <f>76.3823356*(6*PI()*PI()/(B65/D65))^(1/3)*P65*E65^(-1/3)</f>
        <v>298.1690009842448</v>
      </c>
      <c r="R65">
        <f>-(1/2)*(B65/(F65+(4/3)*G65)*(K65+(4/3)*L65))-1/6</f>
        <v>0.89785950179027496</v>
      </c>
      <c r="S65">
        <f>-(1/2)*B65/G65*L65-1/6</f>
        <v>-0.12490960398968357</v>
      </c>
      <c r="T65">
        <f>SQRT((R65^2+2*S65^2)/3)</f>
        <v>0.52831698290981832</v>
      </c>
      <c r="U65" s="1">
        <f>1/(1+1/T65+(8.3*10^5)/T65^2.4)</f>
        <v>2.6053648628834011E-7</v>
      </c>
      <c r="V65" s="7">
        <v>36.14</v>
      </c>
      <c r="W65">
        <f>U65*(C65/D65)*(B65/D65)^(1/3)*E65^(1/3)*(Q65^3)/(T65^2*300)</f>
        <v>24.558708652845496</v>
      </c>
      <c r="X65" s="3" t="s">
        <v>400</v>
      </c>
      <c r="Y65" t="s">
        <v>401</v>
      </c>
      <c r="Z65" s="4"/>
      <c r="AB65" s="4"/>
      <c r="AC65" s="4">
        <v>36.14</v>
      </c>
      <c r="AD65" s="4"/>
      <c r="AE65" s="4"/>
      <c r="AF65" s="4"/>
      <c r="AG65" s="4"/>
    </row>
    <row r="66" spans="1:33" ht="16.149999999999999">
      <c r="A66" t="s">
        <v>170</v>
      </c>
      <c r="B66">
        <v>164.92</v>
      </c>
      <c r="C66">
        <v>399.89599999999996</v>
      </c>
      <c r="D66">
        <v>8</v>
      </c>
      <c r="E66">
        <v>8</v>
      </c>
      <c r="F66">
        <v>71.604299999999995</v>
      </c>
      <c r="G66">
        <v>48.610900000000001</v>
      </c>
      <c r="H66">
        <f>9*F66*G66/(3*F66+G66)</f>
        <v>118.9214687580621</v>
      </c>
      <c r="I66">
        <f>(3*F66-2*G66)/2/(3*F66+G66)</f>
        <v>0.22319756225519485</v>
      </c>
      <c r="J66">
        <f>2*((G66)^3/(F66)^2)^0.585</f>
        <v>12.33016309379232</v>
      </c>
      <c r="K66">
        <v>-1.5902000000000001</v>
      </c>
      <c r="L66">
        <v>-0.26290999999999998</v>
      </c>
      <c r="M66">
        <v>4.0264497372388997</v>
      </c>
      <c r="N66">
        <f>SQRT((F66+4/3*G66)/M66)</f>
        <v>5.8207108327234121</v>
      </c>
      <c r="O66">
        <f>SQRT(G66/M66)</f>
        <v>3.4746069969036895</v>
      </c>
      <c r="P66">
        <f>((1/3)*(N66^-3+2*O66^-3))^(-1/3)</f>
        <v>3.8456631464146738</v>
      </c>
      <c r="Q66">
        <f>76.3823356*(6*PI()*PI()/(B66/D66))^(1/3)*P66*E66^(-1/3)</f>
        <v>208.78056293283137</v>
      </c>
      <c r="R66">
        <f>-(1/2)*(B66/(F66+(4/3)*G66)*(K66+(4/3)*L66))-1/6</f>
        <v>1.0064409330904536</v>
      </c>
      <c r="S66">
        <f>-(1/2)*B66/G66*L66-1/6</f>
        <v>0.27931476136696365</v>
      </c>
      <c r="T66">
        <f>SQRT((R66^2+2*S66^2)/3)</f>
        <v>0.62422133458011797</v>
      </c>
      <c r="U66" s="1">
        <f>1/(1+1/T66+(8.3*10^5)/T66^2.4)</f>
        <v>3.8880704642130808E-7</v>
      </c>
      <c r="V66" s="7">
        <v>35</v>
      </c>
      <c r="W66">
        <f>U66*(C66/D66)*(B66/D66)^(1/3)*E66^(1/3)*(Q66^3)/(T66^2*300)</f>
        <v>8.2976293486191945</v>
      </c>
      <c r="X66" s="3" t="s">
        <v>583</v>
      </c>
      <c r="Y66" t="s">
        <v>571</v>
      </c>
      <c r="Z66" s="4"/>
      <c r="AB66" s="4"/>
      <c r="AC66" s="4">
        <v>5.07</v>
      </c>
      <c r="AD66" s="4">
        <v>4.45</v>
      </c>
      <c r="AE66" s="4"/>
      <c r="AF66" s="4">
        <v>35</v>
      </c>
      <c r="AG66" s="4"/>
    </row>
    <row r="67" spans="1:33">
      <c r="A67" t="s">
        <v>272</v>
      </c>
      <c r="B67">
        <v>161.15</v>
      </c>
      <c r="C67">
        <v>742.82799999999997</v>
      </c>
      <c r="D67">
        <v>12</v>
      </c>
      <c r="E67">
        <v>3</v>
      </c>
      <c r="F67">
        <v>184.655</v>
      </c>
      <c r="G67">
        <v>30.717400000000001</v>
      </c>
      <c r="H67">
        <f>9*F67*G67/(3*F67+G67)</f>
        <v>87.310809206844596</v>
      </c>
      <c r="I67">
        <f>(3*F67-2*G67)/2/(3*F67+G67)</f>
        <v>0.4211946520025231</v>
      </c>
      <c r="J67">
        <f>2*((G67)^3/(F67)^2)^0.585</f>
        <v>1.8186421690733761</v>
      </c>
      <c r="K67">
        <v>-4.4044800000000004</v>
      </c>
      <c r="L67">
        <v>-0.49618000000000001</v>
      </c>
      <c r="M67">
        <f>C67/B67*1.658828390625</f>
        <v>7.6464422944535366</v>
      </c>
      <c r="N67">
        <f>SQRT((F67+4/3*G67)/M67)</f>
        <v>5.4318896788833149</v>
      </c>
      <c r="O67">
        <f>SQRT(G67/M67)</f>
        <v>2.0042990418747402</v>
      </c>
      <c r="P67">
        <f>((1/3)*(N67^-3+2*O67^-3))^(-1/3)</f>
        <v>2.2754545117225566</v>
      </c>
      <c r="Q67">
        <f>76.3823356*(6*PI()*PI()/(B67/D67))^(1/3)*P67*E67^(-1/3)</f>
        <v>197.6156420655457</v>
      </c>
      <c r="R67">
        <f>-(1/2)*(B67/(F67+(4/3)*G67)*(K67+(4/3)*L67))-1/6</f>
        <v>1.6426257985825981</v>
      </c>
      <c r="S67">
        <f>-(1/2)*B67/G67*L67-1/6</f>
        <v>1.1348661290777646</v>
      </c>
      <c r="T67">
        <f>SQRT((R67^2+2*S67^2)/3)</f>
        <v>1.3259036888131577</v>
      </c>
      <c r="U67" s="1">
        <f>1/(1+1/T67+(8.3*10^5)/T67^2.4)</f>
        <v>2.3710944310601642E-6</v>
      </c>
      <c r="V67" s="7">
        <v>33.78</v>
      </c>
      <c r="W67">
        <f>U67*(C67/D67)*(B67/D67)^(1/3)*E67^(1/3)*(Q67^3)/(T67^2*300)</f>
        <v>7.3626030038309427</v>
      </c>
      <c r="X67" t="s">
        <v>698</v>
      </c>
      <c r="Y67" t="s">
        <v>688</v>
      </c>
      <c r="AE67">
        <v>33.78</v>
      </c>
    </row>
    <row r="68" spans="1:33">
      <c r="A68" t="s">
        <v>311</v>
      </c>
      <c r="B68">
        <v>212.66</v>
      </c>
      <c r="C68">
        <v>1453.94</v>
      </c>
      <c r="D68">
        <v>12</v>
      </c>
      <c r="E68">
        <v>3</v>
      </c>
      <c r="F68">
        <v>173.94</v>
      </c>
      <c r="G68">
        <v>80.551299999999998</v>
      </c>
      <c r="H68">
        <f>9*F68*G68/(3*F68+G68)</f>
        <v>209.33905399875462</v>
      </c>
      <c r="I68">
        <f>(3*F68-2*G68)/2/(3*F68+G68)</f>
        <v>0.29941449733743952</v>
      </c>
      <c r="J68">
        <f>2*((G68)^3/(F68)^2)^0.585</f>
        <v>10.590585059648022</v>
      </c>
      <c r="K68">
        <v>-3.19238</v>
      </c>
      <c r="L68">
        <v>-1.18238</v>
      </c>
      <c r="M68">
        <f>C68/B68*1.658828390625</f>
        <v>11.34128162449597</v>
      </c>
      <c r="N68">
        <f>SQRT((F68+4/3*G68)/M68)</f>
        <v>4.9806498608904883</v>
      </c>
      <c r="O68">
        <f>SQRT(G68/M68)</f>
        <v>2.6650490675715823</v>
      </c>
      <c r="P68">
        <f>((1/3)*(N68^-3+2*O68^-3))^(-1/3)</f>
        <v>2.9765798111082935</v>
      </c>
      <c r="Q68">
        <f>76.3823356*(6*PI()*PI()/(B68/D68))^(1/3)*P68*E68^(-1/3)</f>
        <v>235.67789921391193</v>
      </c>
      <c r="R68">
        <f>-(1/2)*(B68/(F68+(4/3)*G68)*(K68+(4/3)*L68))-1/6</f>
        <v>1.6356813648849979</v>
      </c>
      <c r="S68">
        <f>-(1/2)*B68/G68*L68-1/6</f>
        <v>1.3941084592468815</v>
      </c>
      <c r="T68">
        <f>SQRT((R68^2+2*S68^2)/3)</f>
        <v>1.4790233624162801</v>
      </c>
      <c r="U68" s="1">
        <f>1/(1+1/T68+(8.3*10^5)/T68^2.4)</f>
        <v>3.0821924042141849E-6</v>
      </c>
      <c r="V68" s="7">
        <v>33.36</v>
      </c>
      <c r="W68">
        <f>U68*(C68/D68)*(B68/D68)^(1/3)*E68^(1/3)*(Q68^3)/(T68^2*300)</f>
        <v>28.010369806430777</v>
      </c>
      <c r="X68" t="s">
        <v>737</v>
      </c>
      <c r="Y68" t="s">
        <v>688</v>
      </c>
      <c r="AE68">
        <v>33.36</v>
      </c>
    </row>
    <row r="69" spans="1:33">
      <c r="A69" t="s">
        <v>230</v>
      </c>
      <c r="B69">
        <v>44.09</v>
      </c>
      <c r="C69">
        <v>182.68700000000001</v>
      </c>
      <c r="D69">
        <v>3</v>
      </c>
      <c r="E69">
        <v>3</v>
      </c>
      <c r="F69">
        <v>134.78299999999999</v>
      </c>
      <c r="G69">
        <v>76.648300000000006</v>
      </c>
      <c r="H69">
        <f>9*F69*G69/(3*F69+G69)</f>
        <v>193.30252034699569</v>
      </c>
      <c r="I69">
        <f>(3*F69-2*G69)/2/(3*F69+G69)</f>
        <v>0.2609706956775017</v>
      </c>
      <c r="J69">
        <f>2*((G69)^3/(F69)^2)^0.585</f>
        <v>13.081539041051462</v>
      </c>
      <c r="K69">
        <v>-15.539400000000001</v>
      </c>
      <c r="L69">
        <v>-5.2691699999999999</v>
      </c>
      <c r="M69">
        <v>6.8804381210671322</v>
      </c>
      <c r="N69">
        <f>SQRT((F69+4/3*G69)/M69)</f>
        <v>5.8687886916933785</v>
      </c>
      <c r="O69">
        <f>SQRT(G69/M69)</f>
        <v>3.3376686290764712</v>
      </c>
      <c r="P69">
        <f>((1/3)*(N69^-3+2*O69^-3))^(-1/3)</f>
        <v>3.7102500089499211</v>
      </c>
      <c r="Q69">
        <f>76.3823356*(6*PI()*PI()/(B69/D69))^(1/3)*P69*E69^(-1/3)</f>
        <v>312.67973924216028</v>
      </c>
      <c r="R69">
        <f>-(1/2)*(B69/(F69+(4/3)*G69)*(K69+(4/3)*L69))-1/6</f>
        <v>1.9324261000870864</v>
      </c>
      <c r="S69">
        <f>-(1/2)*B69/G69*L69-1/6</f>
        <v>1.3488118586235223</v>
      </c>
      <c r="T69">
        <f>SQRT((R69^2+2*S69^2)/3)</f>
        <v>1.5676795476355776</v>
      </c>
      <c r="U69" s="1">
        <f>1/(1+1/T69+(8.3*10^5)/T69^2.4)</f>
        <v>3.5443523420623112E-6</v>
      </c>
      <c r="V69" s="7">
        <v>33.32</v>
      </c>
      <c r="W69">
        <f>U69*(C69/D69)*(B69/D69)^(1/3)*E69^(1/3)*(Q69^3)/(T69^2*300)</f>
        <v>31.615498039071088</v>
      </c>
      <c r="X69" s="3" t="s">
        <v>655</v>
      </c>
      <c r="Y69" t="s">
        <v>403</v>
      </c>
      <c r="Z69" s="4"/>
      <c r="AB69" s="4"/>
      <c r="AC69" s="4"/>
      <c r="AD69" s="4"/>
      <c r="AE69" s="4">
        <v>33.32</v>
      </c>
      <c r="AF69" s="4"/>
      <c r="AG69" s="4"/>
    </row>
    <row r="70" spans="1:33">
      <c r="A70" t="s">
        <v>229</v>
      </c>
      <c r="B70">
        <v>50.4</v>
      </c>
      <c r="C70">
        <v>182.38499999999999</v>
      </c>
      <c r="D70">
        <v>3</v>
      </c>
      <c r="E70">
        <v>3</v>
      </c>
      <c r="F70">
        <v>148.56200000000001</v>
      </c>
      <c r="G70">
        <v>60.8217</v>
      </c>
      <c r="H70">
        <f>9*F70*G70/(3*F70+G70)</f>
        <v>160.55459879208152</v>
      </c>
      <c r="I70">
        <f>(3*F70-2*G70)/2/(3*F70+G70)</f>
        <v>0.31987924369165566</v>
      </c>
      <c r="J70">
        <f>2*((G70)^3/(F70)^2)^0.585</f>
        <v>7.7789451001876646</v>
      </c>
      <c r="K70">
        <v>-11.1326</v>
      </c>
      <c r="L70">
        <v>-2.2733300000000001</v>
      </c>
      <c r="M70">
        <v>6.0090681467070404</v>
      </c>
      <c r="N70">
        <f>SQRT((F70+4/3*G70)/M70)</f>
        <v>6.1821116806376768</v>
      </c>
      <c r="O70">
        <f>SQRT(G70/M70)</f>
        <v>3.1814544726600977</v>
      </c>
      <c r="P70">
        <f>((1/3)*(N70^-3+2*O70^-3))^(-1/3)</f>
        <v>3.5627007048494042</v>
      </c>
      <c r="Q70">
        <f>76.3823356*(6*PI()*PI()/(B70/D70))^(1/3)*P70*E70^(-1/3)</f>
        <v>287.15238436932862</v>
      </c>
      <c r="R70">
        <f>-(1/2)*(B70/(F70+(4/3)*G70)*(K70+(4/3)*L70))-1/6</f>
        <v>1.3874966094452494</v>
      </c>
      <c r="S70">
        <f>-(1/2)*B70/G70*L70-1/6</f>
        <v>0.77523262256727454</v>
      </c>
      <c r="T70">
        <f>SQRT((R70^2+2*S70^2)/3)</f>
        <v>1.0209665484900623</v>
      </c>
      <c r="U70" s="1">
        <f>1/(1+1/T70+(8.3*10^5)/T70^2.4)</f>
        <v>1.2663345317824239E-6</v>
      </c>
      <c r="V70" s="7">
        <v>31.65</v>
      </c>
      <c r="W70">
        <f>U70*(C70/D70)*(B70/D70)^(1/3)*E70^(1/3)*(Q70^3)/(T70^2*300)</f>
        <v>21.532088595241198</v>
      </c>
      <c r="X70" s="3" t="s">
        <v>654</v>
      </c>
      <c r="Y70" t="s">
        <v>401</v>
      </c>
      <c r="Z70" s="4"/>
      <c r="AB70" s="4"/>
      <c r="AC70" s="4"/>
      <c r="AD70" s="4"/>
      <c r="AE70" s="4">
        <v>31.65</v>
      </c>
      <c r="AF70" s="4"/>
      <c r="AG70" s="4"/>
    </row>
    <row r="71" spans="1:33">
      <c r="A71" t="s">
        <v>301</v>
      </c>
      <c r="B71">
        <v>211.87</v>
      </c>
      <c r="C71">
        <v>1425.86</v>
      </c>
      <c r="D71">
        <v>12</v>
      </c>
      <c r="E71">
        <v>3</v>
      </c>
      <c r="F71">
        <v>190.148</v>
      </c>
      <c r="G71">
        <v>74.321799999999996</v>
      </c>
      <c r="H71">
        <f>9*F71*G71/(3*F71+G71)</f>
        <v>197.26430067723817</v>
      </c>
      <c r="I71">
        <f>(3*F71-2*G71)/2/(3*F71+G71)</f>
        <v>0.32709582301046369</v>
      </c>
      <c r="J71">
        <f>2*((G71)^3/(F71)^2)^0.585</f>
        <v>8.2851733432933994</v>
      </c>
      <c r="K71">
        <v>-3.3615699999999999</v>
      </c>
      <c r="L71">
        <v>-0.76844999999999997</v>
      </c>
      <c r="M71">
        <f>C71/B71*1.658828390625</f>
        <v>11.16371854937727</v>
      </c>
      <c r="N71">
        <f>SQRT((F71+4/3*G71)/M71)</f>
        <v>5.0901143600595162</v>
      </c>
      <c r="O71">
        <f>SQRT(G71/M71)</f>
        <v>2.5802017782524933</v>
      </c>
      <c r="P71">
        <f>((1/3)*(N71^-3+2*O71^-3))^(-1/3)</f>
        <v>2.89212604837891</v>
      </c>
      <c r="Q71">
        <f>76.3823356*(6*PI()*PI()/(B71/D71))^(1/3)*P71*E71^(-1/3)</f>
        <v>229.27532857741372</v>
      </c>
      <c r="R71">
        <f>-(1/2)*(B71/(F71+(4/3)*G71)*(K71+(4/3)*L71))-1/6</f>
        <v>1.439760250851108</v>
      </c>
      <c r="S71">
        <f>-(1/2)*B71/G71*L71-1/6</f>
        <v>0.92864790792652141</v>
      </c>
      <c r="T71">
        <f>SQRT((R71^2+2*S71^2)/3)</f>
        <v>1.1251197645470836</v>
      </c>
      <c r="U71" s="1">
        <f>1/(1+1/T71+(8.3*10^5)/T71^2.4)</f>
        <v>1.5988127587634079E-6</v>
      </c>
      <c r="V71" s="7">
        <v>31.57</v>
      </c>
      <c r="W71">
        <f>U71*(C71/D71)*(B71/D71)^(1/3)*E71^(1/3)*(Q71^3)/(T71^2*300)</f>
        <v>22.642077956362751</v>
      </c>
      <c r="X71" t="s">
        <v>727</v>
      </c>
      <c r="Y71" t="s">
        <v>688</v>
      </c>
      <c r="AE71">
        <v>31.57</v>
      </c>
    </row>
    <row r="72" spans="1:33">
      <c r="A72" t="s">
        <v>287</v>
      </c>
      <c r="B72">
        <v>161</v>
      </c>
      <c r="C72">
        <v>731.06</v>
      </c>
      <c r="D72">
        <v>12</v>
      </c>
      <c r="E72">
        <v>3</v>
      </c>
      <c r="F72">
        <v>191.958</v>
      </c>
      <c r="G72">
        <v>75.114400000000003</v>
      </c>
      <c r="H72">
        <f>9*F72*G72/(3*F72+G72)</f>
        <v>199.34193905267745</v>
      </c>
      <c r="I72">
        <f>(3*F72-2*G72)/2/(3*F72+G72)</f>
        <v>0.32692226159483029</v>
      </c>
      <c r="J72">
        <f>2*((G72)^3/(F72)^2)^0.585</f>
        <v>8.3478174418509425</v>
      </c>
      <c r="K72">
        <v>-4.3895799999999996</v>
      </c>
      <c r="L72">
        <v>-1.1462600000000001</v>
      </c>
      <c r="M72">
        <f>C72/B72*1.658828390625</f>
        <v>7.5323172872690218</v>
      </c>
      <c r="N72">
        <f>SQRT((F72+4/3*G72)/M72)</f>
        <v>6.2274364736039853</v>
      </c>
      <c r="O72">
        <f>SQRT(G72/M72)</f>
        <v>3.1578921844376424</v>
      </c>
      <c r="P72">
        <f>((1/3)*(N72^-3+2*O72^-3))^(-1/3)</f>
        <v>3.5395735675822277</v>
      </c>
      <c r="Q72">
        <f>76.3823356*(6*PI()*PI()/(B72/D72))^(1/3)*P72*E72^(-1/3)</f>
        <v>307.49560602375192</v>
      </c>
      <c r="R72">
        <f>-(1/2)*(B72/(F72+(4/3)*G72)*(K72+(4/3)*L72))-1/6</f>
        <v>1.4641991950687765</v>
      </c>
      <c r="S72">
        <f>-(1/2)*B72/G72*L72-1/6</f>
        <v>1.0617786114690835</v>
      </c>
      <c r="T72">
        <f>SQRT((R72^2+2*S72^2)/3)</f>
        <v>1.2108711633071569</v>
      </c>
      <c r="U72" s="1">
        <f>1/(1+1/T72+(8.3*10^5)/T72^2.4)</f>
        <v>1.9070208592276338E-6</v>
      </c>
      <c r="V72" s="7">
        <v>30.37</v>
      </c>
      <c r="W72">
        <f>U72*(C72/D72)*(B72/D72)^(1/3)*E72^(1/3)*(Q72^3)/(T72^2*300)</f>
        <v>26.317752346748886</v>
      </c>
      <c r="X72" t="s">
        <v>713</v>
      </c>
      <c r="Y72" t="s">
        <v>688</v>
      </c>
      <c r="AE72">
        <v>30.37</v>
      </c>
    </row>
    <row r="73" spans="1:33">
      <c r="A73" t="s">
        <v>225</v>
      </c>
      <c r="B73">
        <v>42.34</v>
      </c>
      <c r="C73">
        <v>267.78199999999998</v>
      </c>
      <c r="D73">
        <v>3</v>
      </c>
      <c r="E73">
        <v>3</v>
      </c>
      <c r="F73">
        <v>234.434</v>
      </c>
      <c r="G73">
        <v>124.176</v>
      </c>
      <c r="H73">
        <f>9*F73*G73/(3*F73+G73)</f>
        <v>316.62435431032605</v>
      </c>
      <c r="I73">
        <f>(3*F73-2*G73)/2/(3*F73+G73)</f>
        <v>0.27490156838006569</v>
      </c>
      <c r="J73">
        <f>2*((G73)^3/(F73)^2)^0.585</f>
        <v>15.964010337280889</v>
      </c>
      <c r="K73">
        <v>-21.656099999999999</v>
      </c>
      <c r="L73">
        <v>-6.9136100000000003</v>
      </c>
      <c r="M73">
        <v>10.50217075821933</v>
      </c>
      <c r="N73">
        <f>SQRT((F73+4/3*G73)/M73)</f>
        <v>6.171511516084724</v>
      </c>
      <c r="O73">
        <f>SQRT(G73/M73)</f>
        <v>3.4385812868984549</v>
      </c>
      <c r="P73">
        <f>((1/3)*(N73^-3+2*O73^-3))^(-1/3)</f>
        <v>3.8288527971653044</v>
      </c>
      <c r="Q73">
        <f>76.3823356*(6*PI()*PI()/(B73/D73))^(1/3)*P73*E73^(-1/3)</f>
        <v>327.06066687902501</v>
      </c>
      <c r="R73">
        <f>-(1/2)*(B73/(F73+(4/3)*G73)*(K73+(4/3)*L73))-1/6</f>
        <v>1.4673446681099929</v>
      </c>
      <c r="S73">
        <f>-(1/2)*B73/G73*L73-1/6</f>
        <v>1.0119920411351631</v>
      </c>
      <c r="T73">
        <f>SQRT((R73^2+2*S73^2)/3)</f>
        <v>1.1834069682731934</v>
      </c>
      <c r="U73" s="1">
        <f>1/(1+1/T73+(8.3*10^5)/T73^2.4)</f>
        <v>1.804855157150581E-6</v>
      </c>
      <c r="V73" s="7">
        <v>30.34</v>
      </c>
      <c r="W73">
        <f>U73*(C73/D73)*(B73/D73)^(1/3)*E73^(1/3)*(Q73^3)/(T73^2*300)</f>
        <v>46.757170293977097</v>
      </c>
      <c r="X73" s="3" t="s">
        <v>650</v>
      </c>
      <c r="Y73" t="s">
        <v>401</v>
      </c>
      <c r="Z73" s="4"/>
      <c r="AB73" s="4"/>
      <c r="AC73" s="4"/>
      <c r="AD73" s="4"/>
      <c r="AE73" s="4">
        <v>30.34</v>
      </c>
      <c r="AF73" s="4"/>
      <c r="AG73" s="4"/>
    </row>
    <row r="74" spans="1:33">
      <c r="A74" t="s">
        <v>22</v>
      </c>
      <c r="B74">
        <v>16.690000000000001</v>
      </c>
      <c r="C74">
        <v>72.691000000000003</v>
      </c>
      <c r="D74">
        <v>2</v>
      </c>
      <c r="E74">
        <v>2</v>
      </c>
      <c r="F74">
        <v>264.47899999999998</v>
      </c>
      <c r="G74">
        <v>95.583799999999997</v>
      </c>
      <c r="H74">
        <f>9*F74*G74/(3*F74+G74)</f>
        <v>255.92108819253721</v>
      </c>
      <c r="I74">
        <f>(3*F74-2*G74)/2/(3*F74+G74)</f>
        <v>0.3387262705214546</v>
      </c>
      <c r="J74">
        <f>2*((G74)^3/(F74)^2)^0.585</f>
        <v>8.7580361066948349</v>
      </c>
      <c r="K74">
        <v>-15.0723</v>
      </c>
      <c r="L74">
        <v>-17.820699999999999</v>
      </c>
      <c r="M74">
        <v>7.2322404203405428</v>
      </c>
      <c r="N74">
        <f>SQRT((F74+4/3*G74)/M74)</f>
        <v>7.3614698709025843</v>
      </c>
      <c r="O74">
        <f>SQRT(G74/M74)</f>
        <v>3.6354294300218792</v>
      </c>
      <c r="P74">
        <f>((1/3)*(N74^-3+2*O74^-3))^(-1/3)</f>
        <v>4.0811957084772992</v>
      </c>
      <c r="Q74">
        <f>76.3823356*(6*PI()*PI()/(B74/D74))^(1/3)*P74*E74^(-1/3)</f>
        <v>475.45772536369799</v>
      </c>
      <c r="R74">
        <f>-(1/2)*(B74/(F74+(4/3)*G74)*(K74+(4/3)*L74))-1/6</f>
        <v>0.66018567471374712</v>
      </c>
      <c r="S74">
        <f>-(1/2)*B74/G74*L74-1/6</f>
        <v>1.3891800510825751</v>
      </c>
      <c r="T74">
        <f>SQRT((R74^2+2*S74^2)/3)</f>
        <v>1.1965906503825523</v>
      </c>
      <c r="U74" s="1">
        <f>1/(1+1/T74+(8.3*10^5)/T74^2.4)</f>
        <v>1.8534884423724268E-6</v>
      </c>
      <c r="V74" s="7">
        <v>30.3</v>
      </c>
      <c r="W74">
        <f>U74*(C74/D74)*(B74/D74)^(1/3)*E74^(1/3)*(Q74^3)/(T74^2*300)</f>
        <v>43.077375465342541</v>
      </c>
      <c r="X74" s="3" t="s">
        <v>409</v>
      </c>
      <c r="Y74" t="s">
        <v>408</v>
      </c>
      <c r="Z74" s="4"/>
      <c r="AB74" s="4"/>
      <c r="AC74" s="4">
        <v>30.3</v>
      </c>
      <c r="AD74" s="4"/>
      <c r="AE74" s="4"/>
      <c r="AF74" s="4"/>
      <c r="AG74" s="4"/>
    </row>
    <row r="75" spans="1:33">
      <c r="A75" t="s">
        <v>98</v>
      </c>
      <c r="B75">
        <v>60.07</v>
      </c>
      <c r="C75">
        <v>189.74199999999999</v>
      </c>
      <c r="D75">
        <v>2</v>
      </c>
      <c r="E75">
        <v>2</v>
      </c>
      <c r="F75">
        <v>48.835599999999999</v>
      </c>
      <c r="G75">
        <v>19.223400000000002</v>
      </c>
      <c r="H75">
        <f>9*F75*G75/(3*F75+G75)</f>
        <v>50.980910282857323</v>
      </c>
      <c r="I75">
        <f>(3*F75-2*G75)/2/(3*F75+G75)</f>
        <v>0.32601179507416272</v>
      </c>
      <c r="J75">
        <f>2*((G75)^3/(F75)^2)^0.585</f>
        <v>3.787304849850718</v>
      </c>
      <c r="K75">
        <v>-3.58561</v>
      </c>
      <c r="L75">
        <v>0.35282999999999998</v>
      </c>
      <c r="M75">
        <v>5.2451074588799527</v>
      </c>
      <c r="N75">
        <f>SQRT((F75+4/3*G75)/M75)</f>
        <v>3.7679414938491678</v>
      </c>
      <c r="O75">
        <f>SQRT(G75/M75)</f>
        <v>1.9144230133590068</v>
      </c>
      <c r="P75">
        <f>((1/3)*(N75^-3+2*O75^-3))^(-1/3)</f>
        <v>2.1455549513191379</v>
      </c>
      <c r="Q75">
        <f>76.3823356*(6*PI()*PI()/(B75/D75))^(1/3)*P75*E75^(-1/3)</f>
        <v>163.10365650787307</v>
      </c>
      <c r="R75">
        <f>-(1/2)*(B75/(F75+(4/3)*G75)*(K75+(4/3)*L75))-1/6</f>
        <v>1.0897876317589403</v>
      </c>
      <c r="S75">
        <f>-(1/2)*B75/G75*L75-1/6</f>
        <v>-0.71793486323959321</v>
      </c>
      <c r="T75">
        <f>SQRT((R75^2+2*S75^2)/3)</f>
        <v>0.85994147437378299</v>
      </c>
      <c r="U75" s="1">
        <f>1/(1+1/T75+(8.3*10^5)/T75^2.4)</f>
        <v>8.3877691295941878E-7</v>
      </c>
      <c r="V75" s="7">
        <v>30</v>
      </c>
      <c r="W75">
        <f>U75*(C75/D75)*(B75/D75)^(1/3)*E75^(1/3)*(Q75^3)/(T75^2*300)</f>
        <v>6.0953390866472956</v>
      </c>
      <c r="X75" s="3" t="s">
        <v>502</v>
      </c>
      <c r="Y75" t="s">
        <v>401</v>
      </c>
      <c r="Z75" s="4"/>
      <c r="AB75" s="4"/>
      <c r="AC75" s="4">
        <v>4.33</v>
      </c>
      <c r="AD75" s="4">
        <v>5.36</v>
      </c>
      <c r="AE75" s="4"/>
      <c r="AF75" s="4">
        <v>30</v>
      </c>
      <c r="AG75" s="4"/>
    </row>
    <row r="76" spans="1:33">
      <c r="A76" t="s">
        <v>233</v>
      </c>
      <c r="B76">
        <v>50.01</v>
      </c>
      <c r="C76">
        <v>273.00200000000001</v>
      </c>
      <c r="D76">
        <v>3</v>
      </c>
      <c r="E76">
        <v>3</v>
      </c>
      <c r="F76">
        <v>141.65899999999999</v>
      </c>
      <c r="G76">
        <v>33.219499999999996</v>
      </c>
      <c r="H76">
        <f>9*F76*G76/(3*F76+G76)</f>
        <v>92.433203558953423</v>
      </c>
      <c r="I76">
        <f>(3*F76-2*G76)/2/(3*F76+G76)</f>
        <v>0.39124916929745213</v>
      </c>
      <c r="J76">
        <f>2*((G76)^3/(F76)^2)^0.585</f>
        <v>2.8452418645212076</v>
      </c>
      <c r="K76">
        <v>-10.131500000000001</v>
      </c>
      <c r="L76">
        <v>-2.30071</v>
      </c>
      <c r="M76">
        <v>9.0647853002791674</v>
      </c>
      <c r="N76">
        <f>SQRT((F76+4/3*G76)/M76)</f>
        <v>4.529197683183436</v>
      </c>
      <c r="O76">
        <f>SQRT(G76/M76)</f>
        <v>1.9143343163566606</v>
      </c>
      <c r="P76">
        <f>((1/3)*(N76^-3+2*O76^-3))^(-1/3)</f>
        <v>2.1644627063768778</v>
      </c>
      <c r="Q76">
        <f>76.3823356*(6*PI()*PI()/(B76/D76))^(1/3)*P76*E76^(-1/3)</f>
        <v>174.90722723358482</v>
      </c>
      <c r="R76">
        <f>-(1/2)*(B76/(F76+(4/3)*G76)*(K76+(4/3)*L76))-1/6</f>
        <v>1.608223738008383</v>
      </c>
      <c r="S76">
        <f>-(1/2)*B76/G76*L76-1/6</f>
        <v>1.5651250084036987</v>
      </c>
      <c r="T76">
        <f>SQRT((R76^2+2*S76^2)/3)</f>
        <v>1.5796219141886467</v>
      </c>
      <c r="U76" s="1">
        <f>1/(1+1/T76+(8.3*10^5)/T76^2.4)</f>
        <v>3.6094988508971796E-6</v>
      </c>
      <c r="V76" s="7">
        <v>29.89</v>
      </c>
      <c r="W76">
        <f>U76*(C76/D76)*(B76/D76)^(1/3)*E76^(1/3)*(Q76^3)/(T76^2*300)</f>
        <v>8.6504654712997677</v>
      </c>
      <c r="X76" s="3" t="s">
        <v>658</v>
      </c>
      <c r="Y76" t="s">
        <v>401</v>
      </c>
      <c r="Z76" s="4"/>
      <c r="AB76" s="4"/>
      <c r="AC76" s="4"/>
      <c r="AD76" s="4"/>
      <c r="AE76" s="4">
        <v>29.89</v>
      </c>
      <c r="AF76" s="4"/>
      <c r="AG76" s="4"/>
    </row>
    <row r="77" spans="1:33">
      <c r="A77" t="s">
        <v>351</v>
      </c>
      <c r="B77">
        <v>276.66000000000003</v>
      </c>
      <c r="C77">
        <v>1277.58</v>
      </c>
      <c r="D77">
        <v>12</v>
      </c>
      <c r="E77">
        <v>3</v>
      </c>
      <c r="F77">
        <v>101.226</v>
      </c>
      <c r="G77">
        <v>9.9724000000000004</v>
      </c>
      <c r="H77">
        <f>9*F77*G77/(3*F77+G77)</f>
        <v>28.965993544404856</v>
      </c>
      <c r="I77">
        <f>(3*F77-2*G77)/2/(3*F77+G77)</f>
        <v>0.45230804743115266</v>
      </c>
      <c r="J77">
        <f>2*((G77)^3/(F77)^2)^0.585</f>
        <v>0.51018974277359352</v>
      </c>
      <c r="K77">
        <v>-1.31477</v>
      </c>
      <c r="L77">
        <v>-0.27623999999999999</v>
      </c>
      <c r="M77">
        <f>C77/B77*1.658828390625</f>
        <v>7.6602543746645244</v>
      </c>
      <c r="N77">
        <f>SQRT((F77+4/3*G77)/M77)</f>
        <v>3.8665521976913846</v>
      </c>
      <c r="O77">
        <f>SQRT(G77/M77)</f>
        <v>1.1409805712342864</v>
      </c>
      <c r="P77">
        <f>((1/3)*(N77^-3+2*O77^-3))^(-1/3)</f>
        <v>1.3005506011682713</v>
      </c>
      <c r="Q77">
        <f>76.3823356*(6*PI()*PI()/(B77/D77))^(1/3)*P77*E77^(-1/3)</f>
        <v>94.328238911234337</v>
      </c>
      <c r="R77">
        <f>-(1/2)*(B77/(F77+(4/3)*G77)*(K77+(4/3)*L77))-1/6</f>
        <v>1.8663117605773458</v>
      </c>
      <c r="S77">
        <f>-(1/2)*B77/G77*L77-1/6</f>
        <v>3.6651370315403851</v>
      </c>
      <c r="T77">
        <f>SQRT((R77^2+2*S77^2)/3)</f>
        <v>3.1806487025766006</v>
      </c>
      <c r="U77" s="1">
        <f>1/(1+1/T77+(8.3*10^5)/T77^2.4)</f>
        <v>1.9361925561999212E-5</v>
      </c>
      <c r="V77" s="7">
        <v>28.61</v>
      </c>
      <c r="W77">
        <f>U77*(C77/D77)*(B77/D77)^(1/3)*E77^(1/3)*(Q77^3)/(T77^2*300)</f>
        <v>2.3400405321517814</v>
      </c>
      <c r="X77" t="s">
        <v>778</v>
      </c>
      <c r="Y77" t="s">
        <v>688</v>
      </c>
      <c r="AE77">
        <v>28.61</v>
      </c>
    </row>
    <row r="78" spans="1:33">
      <c r="A78" t="s">
        <v>103</v>
      </c>
      <c r="B78">
        <v>29.51</v>
      </c>
      <c r="C78">
        <v>102.90700000000001</v>
      </c>
      <c r="D78">
        <v>2</v>
      </c>
      <c r="E78">
        <v>2</v>
      </c>
      <c r="F78">
        <v>158.81399999999999</v>
      </c>
      <c r="G78">
        <v>120.916</v>
      </c>
      <c r="H78">
        <f>9*F78*G78/(3*F78+G78)</f>
        <v>289.3212824068649</v>
      </c>
      <c r="I78">
        <f>(3*F78-2*G78)/2/(3*F78+G78)</f>
        <v>0.19637302923874797</v>
      </c>
      <c r="J78">
        <f>2*((G78)^3/(F78)^2)^0.585</f>
        <v>24.029743648221281</v>
      </c>
      <c r="K78">
        <v>-17.171099999999999</v>
      </c>
      <c r="L78">
        <v>-10.338800000000001</v>
      </c>
      <c r="M78">
        <v>5.7906092032681773</v>
      </c>
      <c r="N78">
        <f>SQRT((F78+4/3*G78)/M78)</f>
        <v>7.4342444343506591</v>
      </c>
      <c r="O78">
        <f>SQRT(G78/M78)</f>
        <v>4.569616541277937</v>
      </c>
      <c r="P78">
        <f>((1/3)*(N78^-3+2*O78^-3))^(-1/3)</f>
        <v>5.0428203931240825</v>
      </c>
      <c r="Q78">
        <f>76.3823356*(6*PI()*PI()/(B78/D78))^(1/3)*P78*E78^(-1/3)</f>
        <v>485.84047926113431</v>
      </c>
      <c r="R78">
        <f>-(1/2)*(B78/(F78+(4/3)*G78)*(K78+(4/3)*L78))-1/6</f>
        <v>1.2605452427475023</v>
      </c>
      <c r="S78">
        <f>-(1/2)*B78/G78*L78-1/6</f>
        <v>1.0949446502806357</v>
      </c>
      <c r="T78">
        <f>SQRT((R78^2+2*S78^2)/3)</f>
        <v>1.1527910888172999</v>
      </c>
      <c r="U78" s="1">
        <f>1/(1+1/T78+(8.3*10^5)/T78^2.4)</f>
        <v>1.6948138278529471E-6</v>
      </c>
      <c r="V78" s="7">
        <v>28.51</v>
      </c>
      <c r="W78">
        <f>U78*(C78/D78)*(B78/D78)^(1/3)*E78^(1/3)*(Q78^3)/(T78^2*300)</f>
        <v>77.514914199606096</v>
      </c>
      <c r="X78" s="3" t="s">
        <v>508</v>
      </c>
      <c r="Y78" t="s">
        <v>408</v>
      </c>
      <c r="Z78" s="4"/>
      <c r="AB78" s="4"/>
      <c r="AC78" s="4">
        <v>28.51</v>
      </c>
      <c r="AD78" s="4"/>
      <c r="AE78" s="4"/>
      <c r="AF78" s="4"/>
      <c r="AG78" s="4"/>
    </row>
    <row r="79" spans="1:33">
      <c r="A79" t="s">
        <v>384</v>
      </c>
      <c r="B79">
        <v>283.60000000000002</v>
      </c>
      <c r="C79">
        <v>496.00400000000002</v>
      </c>
      <c r="D79">
        <v>12</v>
      </c>
      <c r="E79">
        <v>3</v>
      </c>
      <c r="F79">
        <v>49.856200000000001</v>
      </c>
      <c r="G79">
        <v>22.212299999999999</v>
      </c>
      <c r="H79">
        <f>9*F79*G79/(3*F79+G79)</f>
        <v>58.020349418008635</v>
      </c>
      <c r="I79">
        <f>(3*F79-2*G79)/2/(3*F79+G79)</f>
        <v>0.30604100921580923</v>
      </c>
      <c r="J79">
        <f>2*((G79)^3/(F79)^2)^0.585</f>
        <v>4.7639830561150314</v>
      </c>
      <c r="K79">
        <v>-0.50275999999999998</v>
      </c>
      <c r="L79">
        <v>5.3899999999999998E-3</v>
      </c>
      <c r="M79">
        <f>C79/B79*1.658828390625</f>
        <v>2.9012183253299102</v>
      </c>
      <c r="N79">
        <f>SQRT((F79+4/3*G79)/M79)</f>
        <v>5.2338166535657837</v>
      </c>
      <c r="O79">
        <f>SQRT(G79/M79)</f>
        <v>2.7669834353192626</v>
      </c>
      <c r="P79">
        <f>((1/3)*(N79^-3+2*O79^-3))^(-1/3)</f>
        <v>3.0930354237334461</v>
      </c>
      <c r="Q79">
        <f>76.3823356*(6*PI()*PI()/(B79/D79))^(1/3)*P79*E79^(-1/3)</f>
        <v>222.491153734904</v>
      </c>
      <c r="R79">
        <f>-(1/2)*(B79/(F79+(4/3)*G79)*(K79+(4/3)*L79))-1/6</f>
        <v>0.71756637298054105</v>
      </c>
      <c r="S79">
        <f>-(1/2)*B79/G79*L79-1/6</f>
        <v>-0.20107562026444809</v>
      </c>
      <c r="T79">
        <f>SQRT((R79^2+2*S79^2)/3)</f>
        <v>0.44563225113760713</v>
      </c>
      <c r="U79" s="1">
        <f>1/(1+1/T79+(8.3*10^5)/T79^2.4)</f>
        <v>1.7316716103869994E-7</v>
      </c>
      <c r="V79" s="7">
        <v>27.87</v>
      </c>
      <c r="W79">
        <f>U79*(C79/D79)*(B79/D79)^(1/3)*E79^(1/3)*(Q79^3)/(T79^2*300)</f>
        <v>5.476654071561005</v>
      </c>
      <c r="X79" t="s">
        <v>811</v>
      </c>
      <c r="Y79" t="s">
        <v>688</v>
      </c>
      <c r="AE79">
        <v>27.87</v>
      </c>
    </row>
    <row r="80" spans="1:33">
      <c r="A80" t="s">
        <v>330</v>
      </c>
      <c r="B80">
        <v>197.54</v>
      </c>
      <c r="C80">
        <v>711.99599999999998</v>
      </c>
      <c r="D80">
        <v>12</v>
      </c>
      <c r="E80">
        <v>3</v>
      </c>
      <c r="F80">
        <v>146.55000000000001</v>
      </c>
      <c r="G80">
        <v>82.991600000000005</v>
      </c>
      <c r="H80">
        <f>9*F80*G80/(3*F80+G80)</f>
        <v>209.43945300182764</v>
      </c>
      <c r="I80">
        <f>(3*F80-2*G80)/2/(3*F80+G80)</f>
        <v>0.261811153187959</v>
      </c>
      <c r="J80">
        <f>2*((G80)^3/(F80)^2)^0.585</f>
        <v>13.637397338159943</v>
      </c>
      <c r="K80">
        <v>-2.3877299999999999</v>
      </c>
      <c r="L80">
        <v>-1.0636300000000001</v>
      </c>
      <c r="M80">
        <f>C80/B80*1.658828390625</f>
        <v>5.9789368169051214</v>
      </c>
      <c r="N80">
        <f>SQRT((F80+4/3*G80)/M80)</f>
        <v>6.5588562929318339</v>
      </c>
      <c r="O80">
        <f>SQRT(G80/M80)</f>
        <v>3.7256760219097078</v>
      </c>
      <c r="P80">
        <f>((1/3)*(N80^-3+2*O80^-3))^(-1/3)</f>
        <v>4.1419855836831854</v>
      </c>
      <c r="Q80">
        <f>76.3823356*(6*PI()*PI()/(B80/D80))^(1/3)*P80*E80^(-1/3)</f>
        <v>336.11417584967074</v>
      </c>
      <c r="R80">
        <f>-(1/2)*(B80/(F80+(4/3)*G80)*(K80+(4/3)*L80))-1/6</f>
        <v>1.2948460962813473</v>
      </c>
      <c r="S80">
        <f>-(1/2)*B80/G80*L80-1/6</f>
        <v>1.0991811432321663</v>
      </c>
      <c r="T80">
        <f>SQRT((R80^2+2*S80^2)/3)</f>
        <v>1.1680503391448773</v>
      </c>
      <c r="U80" s="1">
        <f>1/(1+1/T80+(8.3*10^5)/T80^2.4)</f>
        <v>1.7491547801261048E-6</v>
      </c>
      <c r="V80" s="7">
        <v>27.69</v>
      </c>
      <c r="W80">
        <f>U80*(C80/D80)*(B80/D80)^(1/3)*E80^(1/3)*(Q80^3)/(T80^2*300)</f>
        <v>35.324201153059875</v>
      </c>
      <c r="X80" t="s">
        <v>756</v>
      </c>
      <c r="Y80" t="s">
        <v>688</v>
      </c>
      <c r="AE80">
        <v>27.69</v>
      </c>
    </row>
    <row r="81" spans="1:33">
      <c r="A81" t="s">
        <v>169</v>
      </c>
      <c r="B81">
        <v>29</v>
      </c>
      <c r="C81">
        <v>41.079000000000001</v>
      </c>
      <c r="D81">
        <v>2</v>
      </c>
      <c r="E81">
        <v>2</v>
      </c>
      <c r="F81">
        <v>94.200199999999995</v>
      </c>
      <c r="G81">
        <v>66.859700000000004</v>
      </c>
      <c r="H81">
        <f>9*F81*G81/(3*F81+G81)</f>
        <v>162.20375821648412</v>
      </c>
      <c r="I81">
        <f>(3*F81-2*G81)/2/(3*F81+G81)</f>
        <v>0.21301589908782198</v>
      </c>
      <c r="J81">
        <f>2*((G81)^3/(F81)^2)^0.585</f>
        <v>15.651390384415532</v>
      </c>
      <c r="K81">
        <v>-9.0682299999999998</v>
      </c>
      <c r="L81">
        <v>-2.9991500000000002</v>
      </c>
      <c r="M81">
        <v>2.3521792426759909</v>
      </c>
      <c r="N81">
        <f>SQRT((F81+4/3*G81)/M81)</f>
        <v>8.8287875404584923</v>
      </c>
      <c r="O81">
        <f>SQRT(G81/M81)</f>
        <v>5.3314704350179545</v>
      </c>
      <c r="P81">
        <f>((1/3)*(N81^-3+2*O81^-3))^(-1/3)</f>
        <v>5.8941707491040178</v>
      </c>
      <c r="Q81">
        <f>76.3823356*(6*PI()*PI()/(B81/D81))^(1/3)*P81*E81^(-1/3)</f>
        <v>571.17165386746842</v>
      </c>
      <c r="R81">
        <f>-(1/2)*(B81/(F81+(4/3)*G81)*(K81+(4/3)*L81))-1/6</f>
        <v>0.86674785782012453</v>
      </c>
      <c r="S81">
        <f>-(1/2)*B81/G81*L81-1/6</f>
        <v>0.48376513305723279</v>
      </c>
      <c r="T81">
        <f>SQRT((R81^2+2*S81^2)/3)</f>
        <v>0.63752366151109485</v>
      </c>
      <c r="U81" s="1">
        <f>1/(1+1/T81+(8.3*10^5)/T81^2.4)</f>
        <v>4.0898990719446372E-7</v>
      </c>
      <c r="V81" s="7">
        <v>27.54</v>
      </c>
      <c r="W81">
        <f>U81*(C81/D81)*(B81/D81)^(1/3)*E81^(1/3)*(Q81^3)/(T81^2*300)</f>
        <v>39.441600039213888</v>
      </c>
      <c r="X81" s="3" t="s">
        <v>582</v>
      </c>
      <c r="Y81" t="s">
        <v>401</v>
      </c>
      <c r="Z81" s="4"/>
      <c r="AB81" s="4"/>
      <c r="AC81" s="4">
        <v>27.54</v>
      </c>
      <c r="AD81" s="4"/>
      <c r="AE81" s="4"/>
      <c r="AF81" s="4"/>
      <c r="AG81" s="4"/>
    </row>
    <row r="82" spans="1:33">
      <c r="A82" t="s">
        <v>32</v>
      </c>
      <c r="B82">
        <v>40.479999999999997</v>
      </c>
      <c r="C82">
        <v>97.456000000000003</v>
      </c>
      <c r="D82">
        <v>2</v>
      </c>
      <c r="E82">
        <v>2</v>
      </c>
      <c r="F82">
        <v>69.058800000000005</v>
      </c>
      <c r="G82">
        <v>35.0276</v>
      </c>
      <c r="H82">
        <f>9*F82*G82/(3*F82+G82)</f>
        <v>89.885700508331823</v>
      </c>
      <c r="I82">
        <f>(3*F82-2*G82)/2/(3*F82+G82)</f>
        <v>0.28306964377136623</v>
      </c>
      <c r="J82">
        <f>2*((G82)^3/(F82)^2)^0.585</f>
        <v>7.237422948383232</v>
      </c>
      <c r="K82">
        <v>-5.3592000000000004</v>
      </c>
      <c r="L82">
        <v>0.40072999999999998</v>
      </c>
      <c r="M82">
        <v>3.9977591547746996</v>
      </c>
      <c r="N82">
        <f>SQRT((F82+4/3*G82)/M82)</f>
        <v>5.3811512324992306</v>
      </c>
      <c r="O82">
        <f>SQRT(G82/M82)</f>
        <v>2.9600352133320103</v>
      </c>
      <c r="P82">
        <f>((1/3)*(N82^-3+2*O82^-3))^(-1/3)</f>
        <v>3.2992980686607054</v>
      </c>
      <c r="Q82">
        <f>76.3823356*(6*PI()*PI()/(B82/D82))^(1/3)*P82*E82^(-1/3)</f>
        <v>286.0781250550433</v>
      </c>
      <c r="R82">
        <f>-(1/2)*(B82/(F82+(4/3)*G82)*(K82+(4/3)*L82))-1/6</f>
        <v>0.67692290598625304</v>
      </c>
      <c r="S82">
        <f>-(1/2)*B82/G82*L82-1/6</f>
        <v>-0.39822050421191668</v>
      </c>
      <c r="T82">
        <f>SQRT((R82^2+2*S82^2)/3)</f>
        <v>0.50839084721582073</v>
      </c>
      <c r="U82" s="1">
        <f>1/(1+1/T82+(8.3*10^5)/T82^2.4)</f>
        <v>2.3757248317535836E-7</v>
      </c>
      <c r="V82" s="7">
        <v>27</v>
      </c>
      <c r="W82">
        <f>U82*(C82/D82)*(B82/D82)^(1/3)*E82^(1/3)*(Q82^3)/(T82^2*300)</f>
        <v>12.002143348104577</v>
      </c>
      <c r="X82" s="3" t="s">
        <v>423</v>
      </c>
      <c r="Y82" t="s">
        <v>401</v>
      </c>
      <c r="Z82" s="4"/>
      <c r="AB82" s="4"/>
      <c r="AC82" s="4">
        <v>8.3800000000000008</v>
      </c>
      <c r="AD82" s="4">
        <v>11.33</v>
      </c>
      <c r="AE82" s="4"/>
      <c r="AF82" s="4">
        <v>27</v>
      </c>
      <c r="AG82" s="4"/>
    </row>
    <row r="83" spans="1:33">
      <c r="A83" t="s">
        <v>138</v>
      </c>
      <c r="B83">
        <v>28.19</v>
      </c>
      <c r="C83">
        <v>56.078000000000003</v>
      </c>
      <c r="D83">
        <v>2</v>
      </c>
      <c r="E83">
        <v>2</v>
      </c>
      <c r="F83">
        <v>105.002</v>
      </c>
      <c r="G83">
        <v>76.854299999999995</v>
      </c>
      <c r="H83">
        <f>9*F83*G83/(3*F83+G83)</f>
        <v>185.34334015821454</v>
      </c>
      <c r="I83">
        <f>(3*F83-2*G83)/2/(3*F83+G83)</f>
        <v>0.20580982559345767</v>
      </c>
      <c r="J83">
        <f>2*((G83)^3/(F83)^2)^0.585</f>
        <v>17.602586126183759</v>
      </c>
      <c r="K83">
        <v>-11.045199999999999</v>
      </c>
      <c r="L83">
        <v>-6.82857</v>
      </c>
      <c r="M83">
        <v>3.3032845688102133</v>
      </c>
      <c r="N83">
        <f>SQRT((F83+4/3*G83)/M83)</f>
        <v>7.9251823630488092</v>
      </c>
      <c r="O83">
        <f>SQRT(G83/M83)</f>
        <v>4.8234867666733194</v>
      </c>
      <c r="P83">
        <f>((1/3)*(N83^-3+2*O83^-3))^(-1/3)</f>
        <v>5.3283824048343771</v>
      </c>
      <c r="Q83">
        <f>76.3823356*(6*PI()*PI()/(B83/D83))^(1/3)*P83*E83^(-1/3)</f>
        <v>521.24306855618613</v>
      </c>
      <c r="R83">
        <f>-(1/2)*(B83/(F83+(4/3)*G83)*(K83+(4/3)*L83))-1/6</f>
        <v>1.2022428768721987</v>
      </c>
      <c r="S83">
        <f>-(1/2)*B83/G83*L83-1/6</f>
        <v>1.0856860858793849</v>
      </c>
      <c r="T83">
        <f>SQRT((R83^2+2*S83^2)/3)</f>
        <v>1.1258798765312603</v>
      </c>
      <c r="U83" s="1">
        <f>1/(1+1/T83+(8.3*10^5)/T83^2.4)</f>
        <v>1.6014062928989465E-6</v>
      </c>
      <c r="V83" s="7">
        <v>27</v>
      </c>
      <c r="W83">
        <f>U83*(C83/D83)*(B83/D83)^(1/3)*E83^(1/3)*(Q83^3)/(T83^2*300)</f>
        <v>50.891422087373542</v>
      </c>
      <c r="X83" s="3" t="s">
        <v>547</v>
      </c>
      <c r="Y83" t="s">
        <v>408</v>
      </c>
      <c r="Z83" s="4"/>
      <c r="AB83" s="4">
        <v>20.41</v>
      </c>
      <c r="AC83" s="4">
        <v>24.3</v>
      </c>
      <c r="AD83" s="4">
        <v>19.54</v>
      </c>
      <c r="AE83" s="4"/>
      <c r="AF83" s="4">
        <v>27</v>
      </c>
      <c r="AG83" s="4"/>
    </row>
    <row r="84" spans="1:33">
      <c r="A84" t="s">
        <v>302</v>
      </c>
      <c r="B84">
        <v>194.01</v>
      </c>
      <c r="C84">
        <v>905.82799999999997</v>
      </c>
      <c r="D84">
        <v>12</v>
      </c>
      <c r="E84">
        <v>3</v>
      </c>
      <c r="F84">
        <v>170.56899999999999</v>
      </c>
      <c r="G84">
        <v>59.449300000000001</v>
      </c>
      <c r="H84">
        <f>9*F84*G84/(3*F84+G84)</f>
        <v>159.78440378806991</v>
      </c>
      <c r="I84">
        <f>(3*F84-2*G84)/2/(3*F84+G84)</f>
        <v>0.34387119602812749</v>
      </c>
      <c r="J84">
        <f>2*((G84)^3/(F84)^2)^0.585</f>
        <v>6.3582033385203083</v>
      </c>
      <c r="K84">
        <v>-3.0966900000000002</v>
      </c>
      <c r="L84">
        <v>-0.42108000000000001</v>
      </c>
      <c r="M84">
        <f>C84/B84*1.658828390625</f>
        <v>7.7450296552912867</v>
      </c>
      <c r="N84">
        <f>SQRT((F84+4/3*G84)/M84)</f>
        <v>5.6795622715010534</v>
      </c>
      <c r="O84">
        <f>SQRT(G84/M84)</f>
        <v>2.7705234482196524</v>
      </c>
      <c r="P84">
        <f>((1/3)*(N84^-3+2*O84^-3))^(-1/3)</f>
        <v>3.1123745543707142</v>
      </c>
      <c r="Q84">
        <f>76.3823356*(6*PI()*PI()/(B84/D84))^(1/3)*P84*E84^(-1/3)</f>
        <v>254.08581132288566</v>
      </c>
      <c r="R84">
        <f>-(1/2)*(B84/(F84+(4/3)*G84)*(K84+(4/3)*L84))-1/6</f>
        <v>1.2536998929203245</v>
      </c>
      <c r="S84">
        <f>-(1/2)*B84/G84*L84-1/6</f>
        <v>0.52042074058623622</v>
      </c>
      <c r="T84">
        <f>SQRT((R84^2+2*S84^2)/3)</f>
        <v>0.83933285331726137</v>
      </c>
      <c r="U84" s="1">
        <f>1/(1+1/T84+(8.3*10^5)/T84^2.4)</f>
        <v>7.9134031026140766E-7</v>
      </c>
      <c r="V84" s="7">
        <v>25.78</v>
      </c>
      <c r="W84">
        <f>U84*(C84/D84)*(B84/D84)^(1/3)*E84^(1/3)*(Q84^3)/(T84^2*300)</f>
        <v>16.908329403795975</v>
      </c>
      <c r="X84" t="s">
        <v>728</v>
      </c>
      <c r="Y84" t="s">
        <v>688</v>
      </c>
      <c r="AE84">
        <v>25.78</v>
      </c>
    </row>
    <row r="85" spans="1:33">
      <c r="A85" t="s">
        <v>18</v>
      </c>
      <c r="B85">
        <v>27.98</v>
      </c>
      <c r="C85">
        <v>85.733000000000004</v>
      </c>
      <c r="D85">
        <v>2</v>
      </c>
      <c r="E85">
        <v>2</v>
      </c>
      <c r="F85">
        <v>131.34200000000001</v>
      </c>
      <c r="G85">
        <v>125.419</v>
      </c>
      <c r="H85">
        <f>9*F85*G85/(3*F85+G85)</f>
        <v>285.41046825361684</v>
      </c>
      <c r="I85">
        <f>(3*F85-2*G85)/2/(3*F85+G85)</f>
        <v>0.1378278739808835</v>
      </c>
      <c r="J85">
        <f>2*((G85)^3/(F85)^2)^0.585</f>
        <v>31.998189410779723</v>
      </c>
      <c r="K85">
        <v>-14.876200000000001</v>
      </c>
      <c r="L85">
        <v>-7.3392900000000001</v>
      </c>
      <c r="M85">
        <v>5.0880205764703357</v>
      </c>
      <c r="N85">
        <f>SQRT((F85+4/3*G85)/M85)</f>
        <v>7.6603165255863734</v>
      </c>
      <c r="O85">
        <f>SQRT(G85/M85)</f>
        <v>4.9648626370612945</v>
      </c>
      <c r="P85">
        <f>((1/3)*(N85^-3+2*O85^-3))^(-1/3)</f>
        <v>5.44663666517829</v>
      </c>
      <c r="Q85">
        <f>76.3823356*(6*PI()*PI()/(B85/D85))^(1/3)*P85*E85^(-1/3)</f>
        <v>534.1408187736298</v>
      </c>
      <c r="R85">
        <f>-(1/2)*(B85/(F85+(4/3)*G85)*(K85+(4/3)*L85))-1/6</f>
        <v>0.98891943496088397</v>
      </c>
      <c r="S85">
        <f>-(1/2)*B85/G85*L85-1/6</f>
        <v>0.65200249111644437</v>
      </c>
      <c r="T85">
        <f>SQRT((R85^2+2*S85^2)/3)</f>
        <v>0.78063566954276697</v>
      </c>
      <c r="U85" s="1">
        <f>1/(1+1/T85+(8.3*10^5)/T85^2.4)</f>
        <v>6.6496285888509187E-7</v>
      </c>
      <c r="V85" s="7">
        <v>25.75</v>
      </c>
      <c r="W85">
        <f>U85*(C85/D85)*(B85/D85)^(1/3)*E85^(1/3)*(Q85^3)/(T85^2*300)</f>
        <v>72.135201552506658</v>
      </c>
      <c r="X85" s="3" t="s">
        <v>402</v>
      </c>
      <c r="Y85" t="s">
        <v>403</v>
      </c>
      <c r="Z85" s="4"/>
      <c r="AB85" s="4"/>
      <c r="AC85" s="4">
        <v>25.75</v>
      </c>
      <c r="AD85" s="4"/>
      <c r="AE85" s="4"/>
      <c r="AF85" s="4"/>
      <c r="AG85" s="4"/>
    </row>
    <row r="86" spans="1:33">
      <c r="A86" t="s">
        <v>222</v>
      </c>
      <c r="B86">
        <v>56.42</v>
      </c>
      <c r="C86">
        <v>274.67099999999999</v>
      </c>
      <c r="D86">
        <v>3</v>
      </c>
      <c r="E86">
        <v>3</v>
      </c>
      <c r="F86">
        <v>139.41</v>
      </c>
      <c r="G86">
        <v>76.176500000000004</v>
      </c>
      <c r="H86">
        <f>9*F86*G86/(3*F86+G86)</f>
        <v>193.31843894649441</v>
      </c>
      <c r="I86">
        <f>(3*F86-2*G86)/2/(3*F86+G86)</f>
        <v>0.26888501668161724</v>
      </c>
      <c r="J86">
        <f>2*((G86)^3/(F86)^2)^0.585</f>
        <v>12.439472996482012</v>
      </c>
      <c r="K86">
        <v>-12.597</v>
      </c>
      <c r="L86">
        <v>-4.0476799999999997</v>
      </c>
      <c r="M86">
        <v>8.084036672521691</v>
      </c>
      <c r="N86">
        <f>SQRT((F86+4/3*G86)/M86)</f>
        <v>5.4597802231520696</v>
      </c>
      <c r="O86">
        <f>SQRT(G86/M86)</f>
        <v>3.0697030793787392</v>
      </c>
      <c r="P86">
        <f>((1/3)*(N86^-3+2*O86^-3))^(-1/3)</f>
        <v>3.4156133182467818</v>
      </c>
      <c r="Q86">
        <f>76.3823356*(6*PI()*PI()/(B86/D86))^(1/3)*P86*E86^(-1/3)</f>
        <v>265.13533067298977</v>
      </c>
      <c r="R86">
        <f>-(1/2)*(B86/(F86+(4/3)*G86)*(K86+(4/3)*L86))-1/6</f>
        <v>1.9397775015584597</v>
      </c>
      <c r="S86">
        <f>-(1/2)*B86/G86*L86-1/6</f>
        <v>1.33228711566778</v>
      </c>
      <c r="T86">
        <f>SQRT((R86^2+2*S86^2)/3)</f>
        <v>1.5612724161936127</v>
      </c>
      <c r="U86" s="1">
        <f>1/(1+1/T86+(8.3*10^5)/T86^2.4)</f>
        <v>3.509685937628167E-6</v>
      </c>
      <c r="V86" s="7">
        <v>25.71</v>
      </c>
      <c r="W86">
        <f>U86*(C86/D86)*(B86/D86)^(1/3)*E86^(1/3)*(Q86^3)/(T86^2*300)</f>
        <v>31.411958799975025</v>
      </c>
      <c r="X86" s="3" t="s">
        <v>647</v>
      </c>
      <c r="Y86" t="s">
        <v>403</v>
      </c>
      <c r="Z86" s="4"/>
      <c r="AB86" s="4"/>
      <c r="AC86" s="4"/>
      <c r="AD86" s="4"/>
      <c r="AE86" s="4">
        <v>25.71</v>
      </c>
      <c r="AF86" s="4"/>
      <c r="AG86" s="4"/>
    </row>
    <row r="87" spans="1:33">
      <c r="A87" t="s">
        <v>288</v>
      </c>
      <c r="B87">
        <v>186.6</v>
      </c>
      <c r="C87">
        <v>911.952</v>
      </c>
      <c r="D87">
        <v>12</v>
      </c>
      <c r="E87">
        <v>3</v>
      </c>
      <c r="F87">
        <v>193.62100000000001</v>
      </c>
      <c r="G87">
        <v>49.478200000000001</v>
      </c>
      <c r="H87">
        <f>9*F87*G87/(3*F87+G87)</f>
        <v>136.78332791795935</v>
      </c>
      <c r="I87">
        <f>(3*F87-2*G87)/2/(3*F87+G87)</f>
        <v>0.38225852919022268</v>
      </c>
      <c r="J87">
        <f>2*((G87)^3/(F87)^2)^0.585</f>
        <v>3.9718423199067985</v>
      </c>
      <c r="K87">
        <v>-3.7260200000000001</v>
      </c>
      <c r="L87">
        <v>-0.34101999999999999</v>
      </c>
      <c r="M87">
        <f>C87/B87*1.658828390625</f>
        <v>8.1070303777451773</v>
      </c>
      <c r="N87">
        <f>SQRT((F87+4/3*G87)/M87)</f>
        <v>5.6586742815241236</v>
      </c>
      <c r="O87">
        <f>SQRT(G87/M87)</f>
        <v>2.4704498701371671</v>
      </c>
      <c r="P87">
        <f>((1/3)*(N87^-3+2*O87^-3))^(-1/3)</f>
        <v>2.7897931261861468</v>
      </c>
      <c r="Q87">
        <f>76.3823356*(6*PI()*PI()/(B87/D87))^(1/3)*P87*E87^(-1/3)</f>
        <v>230.72680370096967</v>
      </c>
      <c r="R87">
        <f>-(1/2)*(B87/(F87+(4/3)*G87)*(K87+(4/3)*L87))-1/6</f>
        <v>1.3359245309540089</v>
      </c>
      <c r="S87">
        <f>-(1/2)*B87/G87*L87-1/6</f>
        <v>0.47638756731920995</v>
      </c>
      <c r="T87">
        <f>SQRT((R87^2+2*S87^2)/3)</f>
        <v>0.86382571178012491</v>
      </c>
      <c r="U87" s="1">
        <f>1/(1+1/T87+(8.3*10^5)/T87^2.4)</f>
        <v>8.4789840272179679E-7</v>
      </c>
      <c r="V87" s="7">
        <v>25.7</v>
      </c>
      <c r="W87">
        <f>U87*(C87/D87)*(B87/D87)^(1/3)*E87^(1/3)*(Q87^3)/(T87^2*300)</f>
        <v>12.727381878796724</v>
      </c>
      <c r="X87" t="s">
        <v>714</v>
      </c>
      <c r="Y87" t="s">
        <v>688</v>
      </c>
      <c r="AE87">
        <v>25.7</v>
      </c>
    </row>
    <row r="88" spans="1:33">
      <c r="A88" t="s">
        <v>299</v>
      </c>
      <c r="B88">
        <v>210.97</v>
      </c>
      <c r="C88">
        <v>907.64</v>
      </c>
      <c r="D88">
        <v>12</v>
      </c>
      <c r="E88">
        <v>3</v>
      </c>
      <c r="F88">
        <v>135.697</v>
      </c>
      <c r="G88">
        <v>50.847099999999998</v>
      </c>
      <c r="H88">
        <f>9*F88*G88/(3*F88+G88)</f>
        <v>135.60389571931228</v>
      </c>
      <c r="I88">
        <f>(3*F88-2*G88)/2/(3*F88+G88)</f>
        <v>0.33344768648863238</v>
      </c>
      <c r="J88">
        <f>2*((G88)^3/(F88)^2)^0.585</f>
        <v>6.3156778338415602</v>
      </c>
      <c r="K88">
        <v>-2.45079</v>
      </c>
      <c r="L88">
        <v>-0.41166000000000003</v>
      </c>
      <c r="M88">
        <f>C88/B88*1.658828390625</f>
        <v>7.1366497628424668</v>
      </c>
      <c r="N88">
        <f>SQRT((F88+4/3*G88)/M88)</f>
        <v>5.3398331548215481</v>
      </c>
      <c r="O88">
        <f>SQRT(G88/M88)</f>
        <v>2.6692294160130499</v>
      </c>
      <c r="P88">
        <f>((1/3)*(N88^-3+2*O88^-3))^(-1/3)</f>
        <v>2.9944236847391905</v>
      </c>
      <c r="Q88">
        <f>76.3823356*(6*PI()*PI()/(B88/D88))^(1/3)*P88*E88^(-1/3)</f>
        <v>237.72212911611027</v>
      </c>
      <c r="R88">
        <f>-(1/2)*(B88/(F88+(4/3)*G88)*(K88+(4/3)*L88))-1/6</f>
        <v>1.3882761698156127</v>
      </c>
      <c r="S88">
        <f>-(1/2)*B88/G88*L88-1/6</f>
        <v>0.68734379017354663</v>
      </c>
      <c r="T88">
        <f>SQRT((R88^2+2*S88^2)/3)</f>
        <v>0.97846711671167586</v>
      </c>
      <c r="U88" s="1">
        <f>1/(1+1/T88+(8.3*10^5)/T88^2.4)</f>
        <v>1.1434886738128812E-6</v>
      </c>
      <c r="V88" s="7">
        <v>25.62</v>
      </c>
      <c r="W88">
        <f>U88*(C88/D88)*(B88/D88)^(1/3)*E88^(1/3)*(Q88^3)/(T88^2*300)</f>
        <v>15.17095528067459</v>
      </c>
      <c r="X88" t="s">
        <v>725</v>
      </c>
      <c r="Y88" t="s">
        <v>688</v>
      </c>
      <c r="AE88">
        <v>25.62</v>
      </c>
    </row>
    <row r="89" spans="1:33">
      <c r="A89" t="s">
        <v>240</v>
      </c>
      <c r="B89">
        <v>50.51</v>
      </c>
      <c r="C89">
        <v>315.74400000000003</v>
      </c>
      <c r="D89">
        <v>3</v>
      </c>
      <c r="E89">
        <v>3</v>
      </c>
      <c r="F89">
        <v>141.095</v>
      </c>
      <c r="G89">
        <v>18.1782</v>
      </c>
      <c r="H89">
        <f>9*F89*G89/(3*F89+G89)</f>
        <v>52.289020151623063</v>
      </c>
      <c r="I89">
        <f>(3*F89-2*G89)/2/(3*F89+G89)</f>
        <v>0.43823426278792887</v>
      </c>
      <c r="J89">
        <f>2*((G89)^3/(F89)^2)^0.585</f>
        <v>0.99223190001925088</v>
      </c>
      <c r="K89">
        <v>-10.962</v>
      </c>
      <c r="L89">
        <v>-1.1109199999999999</v>
      </c>
      <c r="M89">
        <v>10.380213499890713</v>
      </c>
      <c r="N89">
        <f>SQRT((F89+4/3*G89)/M89)</f>
        <v>3.990948325891138</v>
      </c>
      <c r="O89">
        <f>SQRT(G89/M89)</f>
        <v>1.3233426072647232</v>
      </c>
      <c r="P89">
        <f>((1/3)*(N89^-3+2*O89^-3))^(-1/3)</f>
        <v>1.5057547900708688</v>
      </c>
      <c r="Q89">
        <f>76.3823356*(6*PI()*PI()/(B89/D89))^(1/3)*P89*E89^(-1/3)</f>
        <v>121.27512468964933</v>
      </c>
      <c r="R89">
        <f>-(1/2)*(B89/(F89+(4/3)*G89)*(K89+(4/3)*L89))-1/6</f>
        <v>1.7340697245028098</v>
      </c>
      <c r="S89">
        <f>-(1/2)*B89/G89*L89-1/6</f>
        <v>1.3767361234885738</v>
      </c>
      <c r="T89">
        <f>SQRT((R89^2+2*S89^2)/3)</f>
        <v>1.5053020202907168</v>
      </c>
      <c r="U89" s="1">
        <f>1/(1+1/T89+(8.3*10^5)/T89^2.4)</f>
        <v>3.2152617234585219E-6</v>
      </c>
      <c r="V89" s="7">
        <v>25.17</v>
      </c>
      <c r="W89">
        <f>U89*(C89/D89)*(B89/D89)^(1/3)*E89^(1/3)*(Q89^3)/(T89^2*300)</f>
        <v>3.2822320667103013</v>
      </c>
      <c r="X89" s="3" t="s">
        <v>665</v>
      </c>
      <c r="Y89" t="s">
        <v>401</v>
      </c>
      <c r="Z89" s="4"/>
      <c r="AB89" s="4"/>
      <c r="AC89" s="4"/>
      <c r="AD89" s="4"/>
      <c r="AE89" s="4">
        <v>25.17</v>
      </c>
      <c r="AF89" s="4"/>
      <c r="AG89" s="4"/>
    </row>
    <row r="90" spans="1:33">
      <c r="A90" t="s">
        <v>243</v>
      </c>
      <c r="B90">
        <v>37.56</v>
      </c>
      <c r="C90">
        <v>141.95600000000002</v>
      </c>
      <c r="D90">
        <v>3</v>
      </c>
      <c r="E90">
        <v>3</v>
      </c>
      <c r="F90">
        <v>198.47499999999999</v>
      </c>
      <c r="G90">
        <v>64.455299999999994</v>
      </c>
      <c r="H90">
        <f>9*F90*G90/(3*F90+G90)</f>
        <v>174.47844860272386</v>
      </c>
      <c r="I90">
        <f>(3*F90-2*G90)/2/(3*F90+G90)</f>
        <v>0.35348410916343465</v>
      </c>
      <c r="J90">
        <f>2*((G90)^3/(F90)^2)^0.585</f>
        <v>6.1370985902509547</v>
      </c>
      <c r="K90">
        <v>-19.8705</v>
      </c>
      <c r="L90">
        <v>-2.5542899999999999</v>
      </c>
      <c r="M90">
        <v>6.2759101593319961</v>
      </c>
      <c r="N90">
        <f>SQRT((F90+4/3*G90)/M90)</f>
        <v>6.7319083548113792</v>
      </c>
      <c r="O90">
        <f>SQRT(G90/M90)</f>
        <v>3.2047264004078984</v>
      </c>
      <c r="P90">
        <f>((1/3)*(N90^-3+2*O90^-3))^(-1/3)</f>
        <v>3.6048106094731569</v>
      </c>
      <c r="Q90">
        <f>76.3823356*(6*PI()*PI()/(B90/D90))^(1/3)*P90*E90^(-1/3)</f>
        <v>320.4674002997985</v>
      </c>
      <c r="R90">
        <f>-(1/2)*(B90/(F90+(4/3)*G90)*(K90+(4/3)*L90))-1/6</f>
        <v>1.3702663250067801</v>
      </c>
      <c r="S90">
        <f>-(1/2)*B90/G90*L90-1/6</f>
        <v>0.57756330666368805</v>
      </c>
      <c r="T90">
        <f>SQRT((R90^2+2*S90^2)/3)</f>
        <v>0.92101186164206983</v>
      </c>
      <c r="U90" s="1">
        <f>1/(1+1/T90+(8.3*10^5)/T90^2.4)</f>
        <v>9.8891177523234814E-7</v>
      </c>
      <c r="V90" s="7">
        <v>24.3</v>
      </c>
      <c r="W90">
        <f>U90*(C90/D90)*(B90/D90)^(1/3)*E90^(1/3)*(Q90^3)/(T90^2*300)</f>
        <v>20.267418949162892</v>
      </c>
      <c r="X90" s="3" t="s">
        <v>668</v>
      </c>
      <c r="Y90" t="s">
        <v>403</v>
      </c>
      <c r="Z90" s="4"/>
      <c r="AB90" s="4"/>
      <c r="AC90" s="4"/>
      <c r="AD90" s="4"/>
      <c r="AE90" s="4">
        <v>24.3</v>
      </c>
      <c r="AF90" s="4"/>
      <c r="AG90" s="4"/>
    </row>
    <row r="91" spans="1:33">
      <c r="A91" t="s">
        <v>265</v>
      </c>
      <c r="B91">
        <v>198.82</v>
      </c>
      <c r="C91">
        <v>900.31600000000003</v>
      </c>
      <c r="D91">
        <v>12</v>
      </c>
      <c r="E91">
        <v>3</v>
      </c>
      <c r="F91">
        <v>155.71899999999999</v>
      </c>
      <c r="G91">
        <v>82.109200000000001</v>
      </c>
      <c r="H91">
        <f>9*F91*G91/(3*F91+G91)</f>
        <v>209.50435805662173</v>
      </c>
      <c r="I91">
        <f>(3*F91-2*G91)/2/(3*F91+G91)</f>
        <v>0.27576665012338275</v>
      </c>
      <c r="J91">
        <f>2*((G91)^3/(F91)^2)^0.585</f>
        <v>12.466598189723742</v>
      </c>
      <c r="K91">
        <v>-2.9153799999999999</v>
      </c>
      <c r="L91">
        <v>-1.17245</v>
      </c>
      <c r="M91">
        <f>C91/B91*1.658828390625</f>
        <v>7.5116675451862873</v>
      </c>
      <c r="N91">
        <f>SQRT((F91+4/3*G91)/M91)</f>
        <v>5.9417843892652638</v>
      </c>
      <c r="O91">
        <f>SQRT(G91/M91)</f>
        <v>3.306189415124281</v>
      </c>
      <c r="P91">
        <f>((1/3)*(N91^-3+2*O91^-3))^(-1/3)</f>
        <v>3.681823312109282</v>
      </c>
      <c r="Q91">
        <f>76.3823356*(6*PI()*PI()/(B91/D91))^(1/3)*P91*E91^(-1/3)</f>
        <v>298.13034528583989</v>
      </c>
      <c r="R91">
        <f>-(1/2)*(B91/(F91+(4/3)*G91)*(K91+(4/3)*L91))-1/6</f>
        <v>1.5121634039045215</v>
      </c>
      <c r="S91">
        <f>-(1/2)*B91/G91*L91-1/6</f>
        <v>1.2528241394792949</v>
      </c>
      <c r="T91">
        <f>SQRT((R91^2+2*S91^2)/3)</f>
        <v>1.3448388762267125</v>
      </c>
      <c r="U91" s="1">
        <f>1/(1+1/T91+(8.3*10^5)/T91^2.4)</f>
        <v>2.4531757455719019E-6</v>
      </c>
      <c r="V91" s="7">
        <v>24</v>
      </c>
      <c r="W91">
        <f>U91*(C91/D91)*(B91/D91)^(1/3)*E91^(1/3)*(Q91^3)/(T91^2*300)</f>
        <v>33.049573663599325</v>
      </c>
      <c r="X91" t="s">
        <v>691</v>
      </c>
      <c r="Y91" t="s">
        <v>688</v>
      </c>
      <c r="Z91">
        <v>24</v>
      </c>
      <c r="AC91">
        <v>17.510000000000002</v>
      </c>
      <c r="AE91">
        <v>27.72</v>
      </c>
    </row>
    <row r="92" spans="1:33">
      <c r="A92" t="s">
        <v>53</v>
      </c>
      <c r="B92">
        <v>35.96</v>
      </c>
      <c r="C92">
        <v>122.23699999999999</v>
      </c>
      <c r="D92">
        <v>3</v>
      </c>
      <c r="E92">
        <v>3</v>
      </c>
      <c r="F92">
        <v>149.40899999999999</v>
      </c>
      <c r="G92">
        <v>87.675200000000004</v>
      </c>
      <c r="H92">
        <f>9*F92*G92/(3*F92+G92)</f>
        <v>219.99382650640362</v>
      </c>
      <c r="I92">
        <f>(3*F92-2*G92)/2/(3*F92+G92)</f>
        <v>0.25459552134699198</v>
      </c>
      <c r="J92">
        <f>2*((G92)^3/(F92)^2)^0.585</f>
        <v>14.68107680214195</v>
      </c>
      <c r="K92">
        <v>0.26389000000000001</v>
      </c>
      <c r="L92">
        <v>-4.9844400000000002</v>
      </c>
      <c r="M92">
        <v>5.6445788972896658</v>
      </c>
      <c r="N92">
        <f>SQRT((F92+4/3*G92)/M92)</f>
        <v>6.868744554359024</v>
      </c>
      <c r="O92">
        <f>SQRT(G92/M92)</f>
        <v>3.9411467722715412</v>
      </c>
      <c r="P92">
        <f>((1/3)*(N92^-3+2*O92^-3))^(-1/3)</f>
        <v>4.3777834797538615</v>
      </c>
      <c r="Q92">
        <f>76.3823356*(6*PI()*PI()/(B92/D92))^(1/3)*P92*E92^(-1/3)</f>
        <v>394.87319125930378</v>
      </c>
      <c r="R92">
        <f>-(1/2)*(B92/(F92+(4/3)*G92)*(K92+(4/3)*L92))-1/6</f>
        <v>0.26421920086729578</v>
      </c>
      <c r="S92">
        <f>-(1/2)*B92/G92*L92-1/6</f>
        <v>0.85551784160933397</v>
      </c>
      <c r="T92">
        <f>SQRT((R92^2+2*S92^2)/3)</f>
        <v>0.71499028914868012</v>
      </c>
      <c r="U92" s="1">
        <f>1/(1+1/T92+(8.3*10^5)/T92^2.4)</f>
        <v>5.3856942012653597E-7</v>
      </c>
      <c r="V92" s="7">
        <v>23.62</v>
      </c>
      <c r="W92">
        <f>U92*(C92/D92)*(B92/D92)^(1/3)*E92^(1/3)*(Q92^3)/(T92^2*300)</f>
        <v>29.07910844119958</v>
      </c>
      <c r="X92" s="3" t="s">
        <v>447</v>
      </c>
      <c r="Y92" t="s">
        <v>401</v>
      </c>
      <c r="Z92" s="4"/>
      <c r="AB92" s="4"/>
      <c r="AC92" s="4"/>
      <c r="AD92" s="4"/>
      <c r="AE92" s="4">
        <v>23.62</v>
      </c>
      <c r="AF92" s="4"/>
      <c r="AG92" s="4"/>
    </row>
    <row r="93" spans="1:33">
      <c r="A93" t="s">
        <v>221</v>
      </c>
      <c r="B93">
        <v>58.48</v>
      </c>
      <c r="C93">
        <v>365.67999999999995</v>
      </c>
      <c r="D93">
        <v>3</v>
      </c>
      <c r="E93">
        <v>3</v>
      </c>
      <c r="F93">
        <v>165.98400000000001</v>
      </c>
      <c r="G93">
        <v>61.481400000000001</v>
      </c>
      <c r="H93">
        <f>9*F93*G93/(3*F93+G93)</f>
        <v>164.17389143801569</v>
      </c>
      <c r="I93">
        <f>(3*F93-2*G93)/2/(3*F93+G93)</f>
        <v>0.33515088659347114</v>
      </c>
      <c r="J93">
        <f>2*((G93)^3/(F93)^2)^0.585</f>
        <v>6.9630223496598385</v>
      </c>
      <c r="K93">
        <v>-10.7385</v>
      </c>
      <c r="L93">
        <v>-2.2936299999999998</v>
      </c>
      <c r="M93">
        <v>10.383467131111145</v>
      </c>
      <c r="N93">
        <f>SQRT((F93+4/3*G93)/M93)</f>
        <v>4.8867364453863829</v>
      </c>
      <c r="O93">
        <f>SQRT(G93/M93)</f>
        <v>2.4333281366733752</v>
      </c>
      <c r="P93">
        <f>((1/3)*(N93^-3+2*O93^-3))^(-1/3)</f>
        <v>2.7303984761299418</v>
      </c>
      <c r="Q93">
        <f>76.3823356*(6*PI()*PI()/(B93/D93))^(1/3)*P93*E93^(-1/3)</f>
        <v>209.42740469485202</v>
      </c>
      <c r="R93">
        <f>-(1/2)*(B93/(F93+(4/3)*G93)*(K93+(4/3)*L93))-1/6</f>
        <v>1.4602732825938027</v>
      </c>
      <c r="S93">
        <f>-(1/2)*B93/G93*L93-1/6</f>
        <v>0.92416309973422839</v>
      </c>
      <c r="T93">
        <f>SQRT((R93^2+2*S93^2)/3)</f>
        <v>1.1314523012008408</v>
      </c>
      <c r="U93" s="1">
        <f>1/(1+1/T93+(8.3*10^5)/T93^2.4)</f>
        <v>1.6204945769583399E-6</v>
      </c>
      <c r="V93" s="7">
        <v>23.35</v>
      </c>
      <c r="W93">
        <f>U93*(C93/D93)*(B93/D93)^(1/3)*E93^(1/3)*(Q93^3)/(T93^2*300)</f>
        <v>18.337358169253729</v>
      </c>
      <c r="X93" s="3" t="s">
        <v>646</v>
      </c>
      <c r="Y93" t="s">
        <v>401</v>
      </c>
      <c r="Z93" s="4"/>
      <c r="AB93" s="4"/>
      <c r="AC93" s="4"/>
      <c r="AD93" s="4"/>
      <c r="AE93" s="4">
        <v>23.35</v>
      </c>
      <c r="AF93" s="4"/>
      <c r="AG93" s="4"/>
    </row>
    <row r="94" spans="1:33">
      <c r="A94" t="s">
        <v>266</v>
      </c>
      <c r="B94">
        <v>185.02</v>
      </c>
      <c r="C94">
        <v>894.71600000000001</v>
      </c>
      <c r="D94">
        <v>12</v>
      </c>
      <c r="E94">
        <v>3</v>
      </c>
      <c r="F94">
        <v>189.80600000000001</v>
      </c>
      <c r="G94">
        <v>96.515600000000006</v>
      </c>
      <c r="H94">
        <f>9*F94*G94/(3*F94+G94)</f>
        <v>247.58198078967635</v>
      </c>
      <c r="I94">
        <f>(3*F94-2*G94)/2/(3*F94+G94)</f>
        <v>0.28260084789234241</v>
      </c>
      <c r="J94">
        <f>2*((G94)^3/(F94)^2)^0.585</f>
        <v>13.133364813210504</v>
      </c>
      <c r="K94">
        <v>-3.7634300000000001</v>
      </c>
      <c r="L94">
        <v>-1.45828</v>
      </c>
      <c r="M94">
        <f>C94/B94*1.658828390625</f>
        <v>8.0217290149521006</v>
      </c>
      <c r="N94">
        <f>SQRT((F94+4/3*G94)/M94)</f>
        <v>6.3010985279935801</v>
      </c>
      <c r="O94">
        <f>SQRT(G94/M94)</f>
        <v>3.4686842153353759</v>
      </c>
      <c r="P94">
        <f>((1/3)*(N94^-3+2*O94^-3))^(-1/3)</f>
        <v>3.8660218544121046</v>
      </c>
      <c r="Q94">
        <f>76.3823356*(6*PI()*PI()/(B94/D94))^(1/3)*P94*E94^(-1/3)</f>
        <v>320.6426891787894</v>
      </c>
      <c r="R94">
        <f>-(1/2)*(B94/(F94+(4/3)*G94)*(K94+(4/3)*L94))-1/6</f>
        <v>1.4912288371029554</v>
      </c>
      <c r="S94">
        <f>-(1/2)*B94/G94*L94-1/6</f>
        <v>1.2310916521957762</v>
      </c>
      <c r="T94">
        <f>SQRT((R94^2+2*S94^2)/3)</f>
        <v>1.3234974822819126</v>
      </c>
      <c r="U94" s="1">
        <f>1/(1+1/T94+(8.3*10^5)/T94^2.4)</f>
        <v>2.3607804193420964E-6</v>
      </c>
      <c r="V94" s="7">
        <v>23.09</v>
      </c>
      <c r="W94">
        <f>U94*(C94/D94)*(B94/D94)^(1/3)*E94^(1/3)*(Q94^3)/(T94^2*300)</f>
        <v>39.637748729369655</v>
      </c>
      <c r="X94" t="s">
        <v>692</v>
      </c>
      <c r="Y94" t="s">
        <v>688</v>
      </c>
      <c r="AC94">
        <v>23.09</v>
      </c>
      <c r="AE94">
        <v>47.63</v>
      </c>
    </row>
    <row r="95" spans="1:33">
      <c r="A95" t="s">
        <v>277</v>
      </c>
      <c r="B95">
        <v>225.76</v>
      </c>
      <c r="C95">
        <v>1258.28</v>
      </c>
      <c r="D95">
        <v>12</v>
      </c>
      <c r="E95">
        <v>3</v>
      </c>
      <c r="F95">
        <v>119.875</v>
      </c>
      <c r="G95">
        <v>46.018700000000003</v>
      </c>
      <c r="H95">
        <f>9*F95*G95/(3*F95+G95)</f>
        <v>122.39417242890744</v>
      </c>
      <c r="I95">
        <f>(3*F95-2*G95)/2/(3*F95+G95)</f>
        <v>0.32983083430113669</v>
      </c>
      <c r="J95">
        <f>2*((G95)^3/(F95)^2)^0.585</f>
        <v>6.1286848164488781</v>
      </c>
      <c r="K95">
        <v>-2.0824500000000001</v>
      </c>
      <c r="L95">
        <v>-0.36287999999999998</v>
      </c>
      <c r="M95">
        <f>C95/B95*1.658828390625</f>
        <v>9.2455288242187503</v>
      </c>
      <c r="N95">
        <f>SQRT((F95+4/3*G95)/M95)</f>
        <v>4.4274440411270799</v>
      </c>
      <c r="O95">
        <f>SQRT(G95/M95)</f>
        <v>2.2310088575464606</v>
      </c>
      <c r="P95">
        <f>((1/3)*(N95^-3+2*O95^-3))^(-1/3)</f>
        <v>2.5016189178374817</v>
      </c>
      <c r="Q95">
        <f>76.3823356*(6*PI()*PI()/(B95/D95))^(1/3)*P95*E95^(-1/3)</f>
        <v>194.16401773085425</v>
      </c>
      <c r="R95">
        <f>-(1/2)*(B95/(F95+(4/3)*G95)*(K95+(4/3)*L95))-1/6</f>
        <v>1.4317309152342275</v>
      </c>
      <c r="S95">
        <f>-(1/2)*B95/G95*L95-1/6</f>
        <v>0.72344744781288184</v>
      </c>
      <c r="T95">
        <f>SQRT((R95^2+2*S95^2)/3)</f>
        <v>1.0159733974751151</v>
      </c>
      <c r="U95" s="1">
        <f>1/(1+1/T95+(8.3*10^5)/T95^2.4)</f>
        <v>1.2515218507226981E-6</v>
      </c>
      <c r="V95" s="7">
        <v>23.06</v>
      </c>
      <c r="W95">
        <f>U95*(C95/D95)*(B95/D95)^(1/3)*E95^(1/3)*(Q95^3)/(T95^2*300)</f>
        <v>11.899182946252665</v>
      </c>
      <c r="X95" t="s">
        <v>703</v>
      </c>
      <c r="Y95" t="s">
        <v>688</v>
      </c>
      <c r="AE95">
        <v>23.06</v>
      </c>
    </row>
    <row r="96" spans="1:33">
      <c r="A96" t="s">
        <v>95</v>
      </c>
      <c r="B96">
        <v>24.82</v>
      </c>
      <c r="C96">
        <v>81.39</v>
      </c>
      <c r="D96">
        <v>2</v>
      </c>
      <c r="E96">
        <v>2</v>
      </c>
      <c r="F96">
        <v>109.887</v>
      </c>
      <c r="G96">
        <v>44.397500000000001</v>
      </c>
      <c r="H96">
        <f>9*F96*G96/(3*F96+G96)</f>
        <v>117.38370533619741</v>
      </c>
      <c r="I96">
        <f>(3*F96-2*G96)/2/(3*F96+G96)</f>
        <v>0.32196300845990666</v>
      </c>
      <c r="J96">
        <f>2*((G96)^3/(F96)^2)^0.585</f>
        <v>6.3714312345885116</v>
      </c>
      <c r="K96">
        <v>-23.454699999999999</v>
      </c>
      <c r="L96">
        <v>3.3425699999999998</v>
      </c>
      <c r="M96">
        <v>5.4452499470229014</v>
      </c>
      <c r="N96">
        <f>SQRT((F96+4/3*G96)/M96)</f>
        <v>5.5723953204852901</v>
      </c>
      <c r="O96">
        <f>SQRT(G96/M96)</f>
        <v>2.8554223086370465</v>
      </c>
      <c r="P96">
        <f>((1/3)*(N96^-3+2*O96^-3))^(-1/3)</f>
        <v>3.1984675999002077</v>
      </c>
      <c r="Q96">
        <f>76.3823356*(6*PI()*PI()/(B96/D96))^(1/3)*P96*E96^(-1/3)</f>
        <v>326.45096939800817</v>
      </c>
      <c r="R96">
        <f>-(1/2)*(B96/(F96+(4/3)*G96)*(K96+(4/3)*L96))-1/6</f>
        <v>1.2276988569104184</v>
      </c>
      <c r="S96">
        <f>-(1/2)*B96/G96*L96-1/6</f>
        <v>-1.100982646170017</v>
      </c>
      <c r="T96">
        <f>SQRT((R96^2+2*S96^2)/3)</f>
        <v>1.1447809190108842</v>
      </c>
      <c r="U96" s="1">
        <f>1/(1+1/T96+(8.3*10^5)/T96^2.4)</f>
        <v>1.6666878462160711E-6</v>
      </c>
      <c r="V96" s="7">
        <v>22.38</v>
      </c>
      <c r="W96">
        <f>U96*(C96/D96)*(B96/D96)^(1/3)*E96^(1/3)*(Q96^3)/(T96^2*300)</f>
        <v>17.507217043711325</v>
      </c>
      <c r="X96" s="3" t="s">
        <v>497</v>
      </c>
      <c r="Y96" t="s">
        <v>401</v>
      </c>
      <c r="Z96" s="4"/>
      <c r="AB96" s="4"/>
      <c r="AC96" s="4">
        <v>22.38</v>
      </c>
      <c r="AD96" s="4"/>
      <c r="AE96" s="4"/>
      <c r="AF96" s="4"/>
      <c r="AG96" s="4"/>
    </row>
    <row r="97" spans="1:33">
      <c r="A97" t="s">
        <v>286</v>
      </c>
      <c r="B97">
        <v>177.89</v>
      </c>
      <c r="C97">
        <v>1250.02</v>
      </c>
      <c r="D97">
        <v>12</v>
      </c>
      <c r="E97">
        <v>3</v>
      </c>
      <c r="F97">
        <v>200.33199999999999</v>
      </c>
      <c r="G97">
        <v>98.979500000000002</v>
      </c>
      <c r="H97">
        <f>9*F97*G97/(3*F97+G97)</f>
        <v>254.95013860627975</v>
      </c>
      <c r="I97">
        <f>(3*F97-2*G97)/2/(3*F97+G97)</f>
        <v>0.28789364770624115</v>
      </c>
      <c r="J97">
        <f>2*((G97)^3/(F97)^2)^0.585</f>
        <v>12.887362270274885</v>
      </c>
      <c r="K97">
        <v>-4.2080399999999996</v>
      </c>
      <c r="L97">
        <v>-1.3933899999999999</v>
      </c>
      <c r="M97">
        <f>C97/B97*1.658828390625</f>
        <v>11.656465595868585</v>
      </c>
      <c r="N97">
        <f>SQRT((F97+4/3*G97)/M97)</f>
        <v>5.3393055782074059</v>
      </c>
      <c r="O97">
        <f>SQRT(G97/M97)</f>
        <v>2.9139975662370303</v>
      </c>
      <c r="P97">
        <f>((1/3)*(N97^-3+2*O97^-3))^(-1/3)</f>
        <v>3.2499266517917742</v>
      </c>
      <c r="Q97">
        <f>76.3823356*(6*PI()*PI()/(B97/D97))^(1/3)*P97*E97^(-1/3)</f>
        <v>273.09870706930371</v>
      </c>
      <c r="R97">
        <f>-(1/2)*(B97/(F97+(4/3)*G97)*(K97+(4/3)*L97))-1/6</f>
        <v>1.4569364200589683</v>
      </c>
      <c r="S97">
        <f>-(1/2)*B97/G97*L97-1/6</f>
        <v>1.0854620423084238</v>
      </c>
      <c r="T97">
        <f>SQRT((R97^2+2*S97^2)/3)</f>
        <v>1.2219000808411724</v>
      </c>
      <c r="U97" s="1">
        <f>1/(1+1/T97+(8.3*10^5)/T97^2.4)</f>
        <v>1.9489739437042053E-6</v>
      </c>
      <c r="V97" s="7">
        <v>22.18</v>
      </c>
      <c r="W97">
        <f>U97*(C97/D97)*(B97/D97)^(1/3)*E97^(1/3)*(Q97^3)/(T97^2*300)</f>
        <v>32.709347966545621</v>
      </c>
      <c r="X97" t="s">
        <v>712</v>
      </c>
      <c r="Y97" t="s">
        <v>688</v>
      </c>
      <c r="AE97">
        <v>22.18</v>
      </c>
    </row>
    <row r="98" spans="1:33">
      <c r="A98" t="s">
        <v>52</v>
      </c>
      <c r="B98">
        <v>57.45</v>
      </c>
      <c r="C98">
        <v>276.54999999999995</v>
      </c>
      <c r="D98">
        <v>3</v>
      </c>
      <c r="E98">
        <v>3</v>
      </c>
      <c r="F98">
        <v>152.21600000000001</v>
      </c>
      <c r="G98">
        <v>53.648499999999999</v>
      </c>
      <c r="H98">
        <f>9*F98*G98/(3*F98+G98)</f>
        <v>144.02497505665823</v>
      </c>
      <c r="I98">
        <f>(3*F98-2*G98)/2/(3*F98+G98)</f>
        <v>0.34230197542017238</v>
      </c>
      <c r="J98">
        <f>2*((G98)^3/(F98)^2)^0.585</f>
        <v>6.0663155618922149</v>
      </c>
      <c r="K98">
        <v>-10.105499999999999</v>
      </c>
      <c r="L98">
        <v>-2.0689000000000002</v>
      </c>
      <c r="M98">
        <v>7.9934116279078173</v>
      </c>
      <c r="N98">
        <f>SQRT((F98+4/3*G98)/M98)</f>
        <v>5.2906964516278281</v>
      </c>
      <c r="O98">
        <f>SQRT(G98/M98)</f>
        <v>2.5906736201945257</v>
      </c>
      <c r="P98">
        <f>((1/3)*(N98^-3+2*O98^-3))^(-1/3)</f>
        <v>2.9097224828906407</v>
      </c>
      <c r="Q98">
        <f>76.3823356*(6*PI()*PI()/(B98/D98))^(1/3)*P98*E98^(-1/3)</f>
        <v>224.50782956846413</v>
      </c>
      <c r="R98">
        <f>-(1/2)*(B98/(F98+(4/3)*G98)*(K98+(4/3)*L98))-1/6</f>
        <v>1.4848361780599744</v>
      </c>
      <c r="S98">
        <f>-(1/2)*B98/G98*L98-1/6</f>
        <v>0.94108382961934345</v>
      </c>
      <c r="T98">
        <f>SQRT((R98^2+2*S98^2)/3)</f>
        <v>1.1512335448578292</v>
      </c>
      <c r="U98" s="1">
        <f>1/(1+1/T98+(8.3*10^5)/T98^2.4)</f>
        <v>1.6893233395282082E-6</v>
      </c>
      <c r="V98" s="7">
        <v>22.12</v>
      </c>
      <c r="W98">
        <f>U98*(C98/D98)*(B98/D98)^(1/3)*E98^(1/3)*(Q98^3)/(T98^2*300)</f>
        <v>17.101789216818407</v>
      </c>
      <c r="X98" s="3" t="s">
        <v>446</v>
      </c>
      <c r="Y98" t="s">
        <v>401</v>
      </c>
      <c r="Z98" s="4"/>
      <c r="AB98" s="4"/>
      <c r="AC98" s="4"/>
      <c r="AD98" s="4"/>
      <c r="AE98" s="4">
        <v>22.12</v>
      </c>
      <c r="AF98" s="4"/>
      <c r="AG98" s="4"/>
    </row>
    <row r="99" spans="1:33">
      <c r="A99" t="s">
        <v>59</v>
      </c>
      <c r="B99">
        <v>55.12</v>
      </c>
      <c r="C99">
        <v>279.61099999999999</v>
      </c>
      <c r="D99">
        <v>3</v>
      </c>
      <c r="E99">
        <v>3</v>
      </c>
      <c r="F99">
        <v>160.45099999999999</v>
      </c>
      <c r="G99">
        <v>43.277099999999997</v>
      </c>
      <c r="H99">
        <f>9*F99*G99/(3*F99+G99)</f>
        <v>119.12142621801532</v>
      </c>
      <c r="I99">
        <f>(3*F99-2*G99)/2/(3*F99+G99)</f>
        <v>0.37626396198006939</v>
      </c>
      <c r="J99">
        <f>2*((G99)^3/(F99)^2)^0.585</f>
        <v>3.9121221788362073</v>
      </c>
      <c r="K99">
        <v>-10.6631</v>
      </c>
      <c r="L99">
        <v>-1.3412900000000001</v>
      </c>
      <c r="M99">
        <v>8.4235196240397592</v>
      </c>
      <c r="N99">
        <f>SQRT((F99+4/3*G99)/M99)</f>
        <v>5.0890251267257822</v>
      </c>
      <c r="O99">
        <f>SQRT(G99/M99)</f>
        <v>2.2666385955349537</v>
      </c>
      <c r="P99">
        <f>((1/3)*(N99^-3+2*O99^-3))^(-1/3)</f>
        <v>2.5575320655690281</v>
      </c>
      <c r="Q99">
        <f>76.3823356*(6*PI()*PI()/(B99/D99))^(1/3)*P99*E99^(-1/3)</f>
        <v>200.07582533602556</v>
      </c>
      <c r="R99">
        <f>-(1/2)*(B99/(F99+(4/3)*G99)*(K99+(4/3)*L99))-1/6</f>
        <v>1.4063656276749097</v>
      </c>
      <c r="S99">
        <f>-(1/2)*B99/G99*L99-1/6</f>
        <v>0.68750222172927489</v>
      </c>
      <c r="T99">
        <f>SQRT((R99^2+2*S99^2)/3)</f>
        <v>0.98711412519370845</v>
      </c>
      <c r="U99" s="1">
        <f>1/(1+1/T99+(8.3*10^5)/T99^2.4)</f>
        <v>1.1678916845437473E-6</v>
      </c>
      <c r="V99" s="7">
        <v>21.91</v>
      </c>
      <c r="W99">
        <f>U99*(C99/D99)*(B99/D99)^(1/3)*E99^(1/3)*(Q99^3)/(T99^2*300)</f>
        <v>11.350103731907565</v>
      </c>
      <c r="X99" s="3" t="s">
        <v>453</v>
      </c>
      <c r="Y99" t="s">
        <v>401</v>
      </c>
      <c r="Z99" s="4"/>
      <c r="AB99" s="4"/>
      <c r="AC99" s="4"/>
      <c r="AD99" s="4"/>
      <c r="AE99" s="4">
        <v>21.91</v>
      </c>
      <c r="AF99" s="4"/>
      <c r="AG99" s="4"/>
    </row>
    <row r="100" spans="1:33">
      <c r="A100" t="s">
        <v>344</v>
      </c>
      <c r="B100">
        <v>247.58</v>
      </c>
      <c r="C100">
        <v>1628.64</v>
      </c>
      <c r="D100">
        <v>12</v>
      </c>
      <c r="E100">
        <v>3</v>
      </c>
      <c r="F100">
        <v>137.90100000000001</v>
      </c>
      <c r="G100">
        <v>49.733600000000003</v>
      </c>
      <c r="H100">
        <f>9*F100*G100/(3*F100+G100)</f>
        <v>133.18934793324482</v>
      </c>
      <c r="I100">
        <f>(3*F100-2*G100)/2/(3*F100+G100)</f>
        <v>0.3390278195550373</v>
      </c>
      <c r="J100">
        <f>2*((G100)^3/(F100)^2)^0.585</f>
        <v>5.9615156566376504</v>
      </c>
      <c r="K100">
        <v>-2.2328800000000002</v>
      </c>
      <c r="L100">
        <v>-2.1105100000000001</v>
      </c>
      <c r="M100">
        <f>C100/B100*1.658828390625</f>
        <v>10.912166855592133</v>
      </c>
      <c r="N100">
        <f>SQRT((F100+4/3*G100)/M100)</f>
        <v>4.3259911491421335</v>
      </c>
      <c r="O100">
        <f>SQRT(G100/M100)</f>
        <v>2.1348602428348369</v>
      </c>
      <c r="P100">
        <f>((1/3)*(N100^-3+2*O100^-3))^(-1/3)</f>
        <v>2.3967271330937878</v>
      </c>
      <c r="Q100">
        <f>76.3823356*(6*PI()*PI()/(B100/D100))^(1/3)*P100*E100^(-1/3)</f>
        <v>180.38897991105648</v>
      </c>
      <c r="R100">
        <f>-(1/2)*(B100/(F100+(4/3)*G100)*(K100+(4/3)*L100))-1/6</f>
        <v>2.8926711687315643</v>
      </c>
      <c r="S100">
        <f>-(1/2)*B100/G100*L100-1/6</f>
        <v>5.0865229858016843</v>
      </c>
      <c r="T100">
        <f>SQRT((R100^2+2*S100^2)/3)</f>
        <v>4.4763444408947723</v>
      </c>
      <c r="U100" s="1">
        <f>1/(1+1/T100+(8.3*10^5)/T100^2.4)</f>
        <v>4.3965795909569571E-5</v>
      </c>
      <c r="V100" s="7">
        <v>21.74</v>
      </c>
      <c r="W100">
        <f>U100*(C100/D100)*(B100/D100)^(1/3)*E100^(1/3)*(Q100^3)/(T100^2*300)</f>
        <v>23.0483092639234</v>
      </c>
      <c r="X100" t="s">
        <v>771</v>
      </c>
      <c r="Y100" t="s">
        <v>688</v>
      </c>
      <c r="AE100">
        <v>21.74</v>
      </c>
    </row>
    <row r="101" spans="1:33">
      <c r="A101" t="s">
        <v>313</v>
      </c>
      <c r="B101">
        <v>196</v>
      </c>
      <c r="C101">
        <v>933.91600000000005</v>
      </c>
      <c r="D101">
        <v>12</v>
      </c>
      <c r="E101">
        <v>3</v>
      </c>
      <c r="F101">
        <v>162.322</v>
      </c>
      <c r="G101">
        <v>47.163499999999999</v>
      </c>
      <c r="H101">
        <f>9*F101*G101/(3*F101+G101)</f>
        <v>128.99692457166287</v>
      </c>
      <c r="I101">
        <f>(3*F101-2*G101)/2/(3*F101+G101)</f>
        <v>0.36755037870029644</v>
      </c>
      <c r="J101">
        <f>2*((G101)^3/(F101)^2)^0.585</f>
        <v>4.4881465749190532</v>
      </c>
      <c r="K101">
        <v>-2.95967</v>
      </c>
      <c r="L101">
        <v>-1.24708</v>
      </c>
      <c r="M101">
        <f>C101/B101*1.658828390625</f>
        <v>7.9041141594843758</v>
      </c>
      <c r="N101">
        <f>SQRT((F101+4/3*G101)/M101)</f>
        <v>5.337821162867268</v>
      </c>
      <c r="O101">
        <f>SQRT(G101/M101)</f>
        <v>2.44273531554003</v>
      </c>
      <c r="P101">
        <f>((1/3)*(N101^-3+2*O101^-3))^(-1/3)</f>
        <v>2.7529454209578086</v>
      </c>
      <c r="Q101">
        <f>76.3823356*(6*PI()*PI()/(B101/D101))^(1/3)*P101*E101^(-1/3)</f>
        <v>223.97979381904116</v>
      </c>
      <c r="R101">
        <f>-(1/2)*(B101/(F101+(4/3)*G101)*(K101+(4/3)*L101))-1/6</f>
        <v>1.844816622756382</v>
      </c>
      <c r="S101">
        <f>-(1/2)*B101/G101*L101-1/6</f>
        <v>2.4246134546135605</v>
      </c>
      <c r="T101">
        <f>SQRT((R101^2+2*S101^2)/3)</f>
        <v>2.2480249983918825</v>
      </c>
      <c r="U101" s="1">
        <f>1/(1+1/T101+(8.3*10^5)/T101^2.4)</f>
        <v>8.418589867385798E-6</v>
      </c>
      <c r="V101" s="7">
        <v>21.62</v>
      </c>
      <c r="W101">
        <f>U101*(C101/D101)*(B101/D101)^(1/3)*E101^(1/3)*(Q101^3)/(T101^2*300)</f>
        <v>17.769189119410033</v>
      </c>
      <c r="X101" t="s">
        <v>739</v>
      </c>
      <c r="Y101" t="s">
        <v>688</v>
      </c>
      <c r="AE101">
        <v>21.62</v>
      </c>
    </row>
    <row r="102" spans="1:33">
      <c r="A102" t="s">
        <v>55</v>
      </c>
      <c r="B102">
        <v>63.11</v>
      </c>
      <c r="C102">
        <v>315.88</v>
      </c>
      <c r="D102">
        <v>3</v>
      </c>
      <c r="E102">
        <v>3</v>
      </c>
      <c r="F102">
        <v>141.434</v>
      </c>
      <c r="G102">
        <v>63.367400000000004</v>
      </c>
      <c r="H102">
        <f>9*F102*G102/(3*F102+G102)</f>
        <v>165.4004611821041</v>
      </c>
      <c r="I102">
        <f>(3*F102-2*G102)/2/(3*F102+G102)</f>
        <v>0.30509111295480096</v>
      </c>
      <c r="J102">
        <f>2*((G102)^3/(F102)^2)^0.585</f>
        <v>8.8543493897241969</v>
      </c>
      <c r="K102">
        <v>-7.8145199999999999</v>
      </c>
      <c r="L102">
        <v>-2.4027400000000001</v>
      </c>
      <c r="M102">
        <v>8.3113677215479846</v>
      </c>
      <c r="N102">
        <f>SQRT((F102+4/3*G102)/M102)</f>
        <v>5.2136852288090916</v>
      </c>
      <c r="O102">
        <f>SQRT(G102/M102)</f>
        <v>2.7611925657087926</v>
      </c>
      <c r="P102">
        <f>((1/3)*(N102^-3+2*O102^-3))^(-1/3)</f>
        <v>3.0861878014364188</v>
      </c>
      <c r="Q102">
        <f>76.3823356*(6*PI()*PI()/(B102/D102))^(1/3)*P102*E102^(-1/3)</f>
        <v>230.78073712562431</v>
      </c>
      <c r="R102">
        <f>-(1/2)*(B102/(F102+(4/3)*G102)*(K102+(4/3)*L102))-1/6</f>
        <v>1.3722520171495334</v>
      </c>
      <c r="S102">
        <f>-(1/2)*B102/G102*L102-1/6</f>
        <v>1.0298233376573231</v>
      </c>
      <c r="T102">
        <f>SQRT((R102^2+2*S102^2)/3)</f>
        <v>1.1552990683712308</v>
      </c>
      <c r="U102" s="1">
        <f>1/(1+1/T102+(8.3*10^5)/T102^2.4)</f>
        <v>1.703676538754323E-6</v>
      </c>
      <c r="V102" s="7">
        <v>21.1</v>
      </c>
      <c r="W102">
        <f>U102*(C102/D102)*(B102/D102)^(1/3)*E102^(1/3)*(Q102^3)/(T102^2*300)</f>
        <v>21.923470870295095</v>
      </c>
      <c r="X102" s="3" t="s">
        <v>449</v>
      </c>
      <c r="Y102" t="s">
        <v>403</v>
      </c>
      <c r="Z102" s="4"/>
      <c r="AB102" s="4"/>
      <c r="AC102" s="4"/>
      <c r="AD102" s="4"/>
      <c r="AE102" s="4">
        <v>21.1</v>
      </c>
      <c r="AF102" s="4"/>
      <c r="AG102" s="4"/>
    </row>
    <row r="103" spans="1:33">
      <c r="A103" t="s">
        <v>267</v>
      </c>
      <c r="B103">
        <v>184.19</v>
      </c>
      <c r="C103">
        <v>1246.8699999999999</v>
      </c>
      <c r="D103">
        <v>12</v>
      </c>
      <c r="E103">
        <v>3</v>
      </c>
      <c r="F103">
        <v>198.31</v>
      </c>
      <c r="G103">
        <v>99.544200000000004</v>
      </c>
      <c r="H103">
        <f>9*F103*G103/(3*F103+G103)</f>
        <v>255.8273478237204</v>
      </c>
      <c r="I103">
        <f>(3*F103-2*G103)/2/(3*F103+G103)</f>
        <v>0.28499374058820331</v>
      </c>
      <c r="J103">
        <f>2*((G103)^3/(F103)^2)^0.585</f>
        <v>13.172093586029755</v>
      </c>
      <c r="K103">
        <v>-3.2232699999999999</v>
      </c>
      <c r="L103">
        <v>-1.49701</v>
      </c>
      <c r="M103">
        <f>C103/B103*1.658828390625</f>
        <v>11.22940091980343</v>
      </c>
      <c r="N103">
        <f>SQRT((F103+4/3*G103)/M103)</f>
        <v>5.4294902383048429</v>
      </c>
      <c r="O103">
        <f>SQRT(G103/M103)</f>
        <v>2.9773485997938338</v>
      </c>
      <c r="P103">
        <f>((1/3)*(N103^-3+2*O103^-3))^(-1/3)</f>
        <v>3.319385663034073</v>
      </c>
      <c r="Q103">
        <f>76.3823356*(6*PI()*PI()/(B103/D103))^(1/3)*P103*E103^(-1/3)</f>
        <v>275.71832253965505</v>
      </c>
      <c r="R103">
        <f>-(1/2)*(B103/(F103+(4/3)*G103)*(K103+(4/3)*L103))-1/6</f>
        <v>1.2853520847405335</v>
      </c>
      <c r="S103">
        <f>-(1/2)*B103/G103*L103-1/6</f>
        <v>1.2183174504391012</v>
      </c>
      <c r="T103">
        <f>SQRT((R103^2+2*S103^2)/3)</f>
        <v>1.2410647044420768</v>
      </c>
      <c r="U103" s="1">
        <f>1/(1+1/T103+(8.3*10^5)/T103^2.4)</f>
        <v>2.0231446736408976E-6</v>
      </c>
      <c r="V103" s="7">
        <v>21.08</v>
      </c>
      <c r="W103">
        <f>U103*(C103/D103)*(B103/D103)^(1/3)*E103^(1/3)*(Q103^3)/(T103^2*300)</f>
        <v>34.178710026732738</v>
      </c>
      <c r="X103" t="s">
        <v>693</v>
      </c>
      <c r="Y103" t="s">
        <v>688</v>
      </c>
      <c r="AC103">
        <v>21.08</v>
      </c>
      <c r="AE103">
        <v>32.89</v>
      </c>
    </row>
    <row r="104" spans="1:33">
      <c r="A104" t="s">
        <v>296</v>
      </c>
      <c r="B104">
        <v>218.35</v>
      </c>
      <c r="C104">
        <v>1430.96</v>
      </c>
      <c r="D104">
        <v>12</v>
      </c>
      <c r="E104">
        <v>3</v>
      </c>
      <c r="F104">
        <v>192.29400000000001</v>
      </c>
      <c r="G104">
        <v>77.377899999999997</v>
      </c>
      <c r="H104">
        <f>9*F104*G104/(3*F104+G104)</f>
        <v>204.67975054469943</v>
      </c>
      <c r="I104">
        <f>(3*F104-2*G104)/2/(3*F104+G104)</f>
        <v>0.32259825185679269</v>
      </c>
      <c r="J104">
        <f>2*((G104)^3/(F104)^2)^0.585</f>
        <v>8.7763273844430767</v>
      </c>
      <c r="K104">
        <v>-3.1506500000000002</v>
      </c>
      <c r="L104">
        <v>-0.60204999999999997</v>
      </c>
      <c r="M104">
        <f>C104/B104*1.658828390625</f>
        <v>10.871156738487521</v>
      </c>
      <c r="N104">
        <f>SQRT((F104+4/3*G104)/M104)</f>
        <v>5.2133249999010323</v>
      </c>
      <c r="O104">
        <f>SQRT(G104/M104)</f>
        <v>2.6679064119983056</v>
      </c>
      <c r="P104">
        <f>((1/3)*(N104^-3+2*O104^-3))^(-1/3)</f>
        <v>2.9886718121486213</v>
      </c>
      <c r="Q104">
        <f>76.3823356*(6*PI()*PI()/(B104/D104))^(1/3)*P104*E104^(-1/3)</f>
        <v>234.56169526910099</v>
      </c>
      <c r="R104">
        <f>-(1/2)*(B104/(F104+(4/3)*G104)*(K104+(4/3)*L104))-1/6</f>
        <v>1.2941199142044044</v>
      </c>
      <c r="S104">
        <f>-(1/2)*B104/G104*L104-1/6</f>
        <v>0.6827852924844604</v>
      </c>
      <c r="T104">
        <f>SQRT((R104^2+2*S104^2)/3)</f>
        <v>0.93222634297445794</v>
      </c>
      <c r="U104" s="1">
        <f>1/(1+1/T104+(8.3*10^5)/T104^2.4)</f>
        <v>1.0180574395233718E-6</v>
      </c>
      <c r="V104" s="7">
        <v>20.88</v>
      </c>
      <c r="W104">
        <f>U104*(C104/D104)*(B104/D104)^(1/3)*E104^(1/3)*(Q104^3)/(T104^2*300)</f>
        <v>22.795907001088395</v>
      </c>
      <c r="X104" t="s">
        <v>722</v>
      </c>
      <c r="Y104" t="s">
        <v>688</v>
      </c>
      <c r="AC104">
        <v>20.88</v>
      </c>
      <c r="AE104">
        <v>33.020000000000003</v>
      </c>
    </row>
    <row r="105" spans="1:33">
      <c r="A105" t="s">
        <v>295</v>
      </c>
      <c r="B105">
        <v>233.68</v>
      </c>
      <c r="C105">
        <v>1784.72</v>
      </c>
      <c r="D105">
        <v>12</v>
      </c>
      <c r="E105">
        <v>3</v>
      </c>
      <c r="F105">
        <v>151.98099999999999</v>
      </c>
      <c r="G105">
        <v>64.051100000000005</v>
      </c>
      <c r="H105">
        <f>9*F105*G105/(3*F105+G105)</f>
        <v>168.48451177022972</v>
      </c>
      <c r="I105">
        <f>(3*F105-2*G105)/2/(3*F105+G105)</f>
        <v>0.31523511516765279</v>
      </c>
      <c r="J105">
        <f>2*((G105)^3/(F105)^2)^0.585</f>
        <v>8.2945090887773283</v>
      </c>
      <c r="K105">
        <v>-1.98464</v>
      </c>
      <c r="L105">
        <v>-0.54300999999999999</v>
      </c>
      <c r="M105">
        <f>C105/B105*1.658828390625</f>
        <v>12.669223747501926</v>
      </c>
      <c r="N105">
        <f>SQRT((F105+4/3*G105)/M105)</f>
        <v>4.3286185483199695</v>
      </c>
      <c r="O105">
        <f>SQRT(G105/M105)</f>
        <v>2.2484761911346993</v>
      </c>
      <c r="P105">
        <f>((1/3)*(N105^-3+2*O105^-3))^(-1/3)</f>
        <v>2.5164025704403694</v>
      </c>
      <c r="Q105">
        <f>76.3823356*(6*PI()*PI()/(B105/D105))^(1/3)*P105*E105^(-1/3)</f>
        <v>193.07951615512414</v>
      </c>
      <c r="R105">
        <f>-(1/2)*(B105/(F105+(4/3)*G105)*(K105+(4/3)*L105))-1/6</f>
        <v>1.1665364966110481</v>
      </c>
      <c r="S105">
        <f>-(1/2)*B105/G105*L105-1/6</f>
        <v>0.82387507890835077</v>
      </c>
      <c r="T105">
        <f>SQRT((R105^2+2*S105^2)/3)</f>
        <v>0.95190120096889252</v>
      </c>
      <c r="U105" s="1">
        <f>1/(1+1/T105+(8.3*10^5)/T105^2.4)</f>
        <v>1.070388547598422E-6</v>
      </c>
      <c r="V105" s="7">
        <v>20.46</v>
      </c>
      <c r="W105">
        <f>U105*(C105/D105)*(B105/D105)^(1/3)*E105^(1/3)*(Q105^3)/(T105^2*300)</f>
        <v>16.356401039586469</v>
      </c>
      <c r="X105" t="s">
        <v>721</v>
      </c>
      <c r="Y105" t="s">
        <v>688</v>
      </c>
      <c r="AE105">
        <v>20.46</v>
      </c>
    </row>
    <row r="106" spans="1:33">
      <c r="A106" t="s">
        <v>297</v>
      </c>
      <c r="B106">
        <v>217.41</v>
      </c>
      <c r="C106">
        <v>1783.11</v>
      </c>
      <c r="D106">
        <v>12</v>
      </c>
      <c r="E106">
        <v>3</v>
      </c>
      <c r="F106">
        <v>202.33500000000001</v>
      </c>
      <c r="G106">
        <v>80.777000000000001</v>
      </c>
      <c r="H106">
        <f>9*F106*G106/(3*F106+G106)</f>
        <v>213.87027961621561</v>
      </c>
      <c r="I106">
        <f>(3*F106-2*G106)/2/(3*F106+G106)</f>
        <v>0.32383153382903301</v>
      </c>
      <c r="J106">
        <f>2*((G106)^3/(F106)^2)^0.585</f>
        <v>8.9169608066634272</v>
      </c>
      <c r="K106">
        <v>-3.36849</v>
      </c>
      <c r="L106">
        <v>-0.61187000000000002</v>
      </c>
      <c r="M106">
        <f>C106/B106*1.658828390625</f>
        <v>13.605048027263436</v>
      </c>
      <c r="N106">
        <f>SQRT((F106+4/3*G106)/M106)</f>
        <v>4.7737227276718599</v>
      </c>
      <c r="O106">
        <f>SQRT(G106/M106)</f>
        <v>2.4366537511559185</v>
      </c>
      <c r="P106">
        <f>((1/3)*(N106^-3+2*O106^-3))^(-1/3)</f>
        <v>2.730055573782344</v>
      </c>
      <c r="Q106">
        <f>76.3823356*(6*PI()*PI()/(B106/D106))^(1/3)*P106*E106^(-1/3)</f>
        <v>214.572920388532</v>
      </c>
      <c r="R106">
        <f>-(1/2)*(B106/(F106+(4/3)*G106)*(K106+(4/3)*L106))-1/6</f>
        <v>1.3004329542933672</v>
      </c>
      <c r="S106">
        <f>-(1/2)*B106/G106*L106-1/6</f>
        <v>0.65675247925358293</v>
      </c>
      <c r="T106">
        <f>SQRT((R106^2+2*S106^2)/3)</f>
        <v>0.92263635065024951</v>
      </c>
      <c r="U106" s="1">
        <f>1/(1+1/T106+(8.3*10^5)/T106^2.4)</f>
        <v>9.9310314178356173E-7</v>
      </c>
      <c r="V106" s="7">
        <v>20.43</v>
      </c>
      <c r="W106">
        <f>U106*(C106/D106)*(B106/D106)^(1/3)*E106^(1/3)*(Q106^3)/(T106^2*300)</f>
        <v>21.624203150209926</v>
      </c>
      <c r="X106" t="s">
        <v>723</v>
      </c>
      <c r="Y106" t="s">
        <v>688</v>
      </c>
      <c r="AC106">
        <v>20.43</v>
      </c>
      <c r="AE106">
        <v>37.24</v>
      </c>
    </row>
    <row r="107" spans="1:33">
      <c r="A107" t="s">
        <v>46</v>
      </c>
      <c r="B107">
        <v>57.43</v>
      </c>
      <c r="C107">
        <v>212.12800000000001</v>
      </c>
      <c r="D107">
        <v>3</v>
      </c>
      <c r="E107">
        <v>3</v>
      </c>
      <c r="F107">
        <v>85.539900000000003</v>
      </c>
      <c r="G107">
        <v>55.383499999999998</v>
      </c>
      <c r="H107">
        <f>9*F107*G107/(3*F107+G107)</f>
        <v>136.65722487734101</v>
      </c>
      <c r="I107">
        <f>(3*F107-2*G107)/2/(3*F107+G107)</f>
        <v>0.23373590399072836</v>
      </c>
      <c r="J107">
        <f>2*((G107)^3/(F107)^2)^0.585</f>
        <v>12.589983766941943</v>
      </c>
      <c r="K107">
        <v>-4.9085999999999999</v>
      </c>
      <c r="L107">
        <v>-2.5273400000000001</v>
      </c>
      <c r="M107">
        <v>6.1334909556320243</v>
      </c>
      <c r="N107">
        <f>SQRT((F107+4/3*G107)/M107)</f>
        <v>5.0976412496488042</v>
      </c>
      <c r="O107">
        <f>SQRT(G107/M107)</f>
        <v>3.0049436636566917</v>
      </c>
      <c r="P107">
        <f>((1/3)*(N107^-3+2*O107^-3))^(-1/3)</f>
        <v>3.3297999799675897</v>
      </c>
      <c r="Q107">
        <f>76.3823356*(6*PI()*PI()/(B107/D107))^(1/3)*P107*E107^(-1/3)</f>
        <v>256.94991213335811</v>
      </c>
      <c r="R107">
        <f>-(1/2)*(B107/(F107+(4/3)*G107)*(K107+(4/3)*L107))-1/6</f>
        <v>1.3247818349343874</v>
      </c>
      <c r="S107">
        <f>-(1/2)*B107/G107*L107-1/6</f>
        <v>1.1436977577557697</v>
      </c>
      <c r="T107">
        <f>SQRT((R107^2+2*S107^2)/3)</f>
        <v>1.2070813328525509</v>
      </c>
      <c r="U107" s="1">
        <f>1/(1+1/T107+(8.3*10^5)/T107^2.4)</f>
        <v>1.8927274714693983E-6</v>
      </c>
      <c r="V107" s="7">
        <v>20.170000000000002</v>
      </c>
      <c r="W107">
        <f>U107*(C107/D107)*(B107/D107)^(1/3)*E107^(1/3)*(Q107^3)/(T107^2*300)</f>
        <v>20.039899166532557</v>
      </c>
      <c r="X107" s="3" t="s">
        <v>440</v>
      </c>
      <c r="Y107" t="s">
        <v>401</v>
      </c>
      <c r="Z107" s="4"/>
      <c r="AB107" s="4"/>
      <c r="AC107" s="4"/>
      <c r="AD107" s="4"/>
      <c r="AE107" s="4">
        <v>20.170000000000002</v>
      </c>
      <c r="AF107" s="4"/>
      <c r="AG107" s="4"/>
    </row>
    <row r="108" spans="1:33">
      <c r="A108" t="s">
        <v>176</v>
      </c>
      <c r="B108">
        <v>59.2</v>
      </c>
      <c r="C108">
        <v>315.73</v>
      </c>
      <c r="D108">
        <v>3</v>
      </c>
      <c r="E108">
        <v>3</v>
      </c>
      <c r="F108">
        <v>172.54</v>
      </c>
      <c r="G108">
        <v>66.678700000000006</v>
      </c>
      <c r="H108">
        <f>9*F108*G108/(3*F108+G108)</f>
        <v>177.20848271954051</v>
      </c>
      <c r="I108">
        <f>(3*F108-2*G108)/2/(3*F108+G108)</f>
        <v>0.32882376770648297</v>
      </c>
      <c r="J108">
        <f>2*((G108)^3/(F108)^2)^0.585</f>
        <v>7.6730201676575511</v>
      </c>
      <c r="K108">
        <v>-10.026</v>
      </c>
      <c r="L108">
        <v>-2.7501500000000001</v>
      </c>
      <c r="M108">
        <v>8.8561036547627037</v>
      </c>
      <c r="N108">
        <f>SQRT((F108+4/3*G108)/M108)</f>
        <v>5.433363605908772</v>
      </c>
      <c r="O108">
        <f>SQRT(G108/M108)</f>
        <v>2.743924873133829</v>
      </c>
      <c r="P108">
        <f>((1/3)*(N108^-3+2*O108^-3))^(-1/3)</f>
        <v>3.0763408960748611</v>
      </c>
      <c r="Q108">
        <f>76.3823356*(6*PI()*PI()/(B108/D108))^(1/3)*P108*E108^(-1/3)</f>
        <v>235.0014214859296</v>
      </c>
      <c r="R108">
        <f>-(1/2)*(B108/(F108+(4/3)*G108)*(K108+(4/3)*L108))-1/6</f>
        <v>1.3835980417206191</v>
      </c>
      <c r="S108">
        <f>-(1/2)*B108/G108*L108-1/6</f>
        <v>1.0541795705875088</v>
      </c>
      <c r="T108">
        <f>SQRT((R108^2+2*S108^2)/3)</f>
        <v>1.1742987517580099</v>
      </c>
      <c r="U108" s="1">
        <f>1/(1+1/T108+(8.3*10^5)/T108^2.4)</f>
        <v>1.7716956592538771E-6</v>
      </c>
      <c r="V108" s="7">
        <v>19.91</v>
      </c>
      <c r="W108">
        <f>U108*(C108/D108)*(B108/D108)^(1/3)*E108^(1/3)*(Q108^3)/(T108^2*300)</f>
        <v>22.797678920684458</v>
      </c>
      <c r="X108" s="3" t="s">
        <v>591</v>
      </c>
      <c r="Y108" t="s">
        <v>401</v>
      </c>
      <c r="Z108" s="4"/>
      <c r="AB108" s="4"/>
      <c r="AC108" s="4">
        <v>19.91</v>
      </c>
      <c r="AD108" s="4"/>
      <c r="AE108" s="4">
        <v>22.7</v>
      </c>
      <c r="AF108" s="4"/>
      <c r="AG108" s="4"/>
    </row>
    <row r="109" spans="1:33">
      <c r="A109" t="s">
        <v>290</v>
      </c>
      <c r="B109">
        <v>188.54</v>
      </c>
      <c r="C109">
        <v>910.048</v>
      </c>
      <c r="D109">
        <v>12</v>
      </c>
      <c r="E109">
        <v>3</v>
      </c>
      <c r="F109">
        <v>176.453</v>
      </c>
      <c r="G109">
        <v>52.989699999999999</v>
      </c>
      <c r="H109">
        <f>9*F109*G109/(3*F109+G109)</f>
        <v>144.50401247036353</v>
      </c>
      <c r="I109">
        <f>(3*F109-2*G109)/2/(3*F109+G109)</f>
        <v>0.36351038475744862</v>
      </c>
      <c r="J109">
        <f>2*((G109)^3/(F109)^2)^0.585</f>
        <v>4.9937871203523905</v>
      </c>
      <c r="K109">
        <v>-3.1600899999999998</v>
      </c>
      <c r="L109">
        <v>-0.36617</v>
      </c>
      <c r="M109">
        <f>C109/B109*1.658828390625</f>
        <v>8.0068603968998637</v>
      </c>
      <c r="N109">
        <f>SQRT((F109+4/3*G109)/M109)</f>
        <v>5.5553376281264848</v>
      </c>
      <c r="O109">
        <f>SQRT(G109/M109)</f>
        <v>2.572554606759526</v>
      </c>
      <c r="P109">
        <f>((1/3)*(N109^-3+2*O109^-3))^(-1/3)</f>
        <v>2.8976547839546809</v>
      </c>
      <c r="Q109">
        <f>76.3823356*(6*PI()*PI()/(B109/D109))^(1/3)*P109*E109^(-1/3)</f>
        <v>238.82259118807016</v>
      </c>
      <c r="R109">
        <f>-(1/2)*(B109/(F109+(4/3)*G109)*(K109+(4/3)*L109))-1/6</f>
        <v>1.2251526536032633</v>
      </c>
      <c r="S109">
        <f>-(1/2)*B109/G109*L109-1/6</f>
        <v>0.48475891037943852</v>
      </c>
      <c r="T109">
        <f>SQRT((R109^2+2*S109^2)/3)</f>
        <v>0.81055154617409308</v>
      </c>
      <c r="U109" s="1">
        <f>1/(1+1/T109+(8.3*10^5)/T109^2.4)</f>
        <v>7.2777098024397145E-7</v>
      </c>
      <c r="V109" s="7">
        <v>19.75</v>
      </c>
      <c r="W109">
        <f>U109*(C109/D109)*(B109/D109)^(1/3)*E109^(1/3)*(Q109^3)/(T109^2*300)</f>
        <v>13.778522332733431</v>
      </c>
      <c r="X109" t="s">
        <v>716</v>
      </c>
      <c r="Y109" t="s">
        <v>688</v>
      </c>
      <c r="AE109">
        <v>19.75</v>
      </c>
    </row>
    <row r="110" spans="1:33">
      <c r="A110" t="s">
        <v>331</v>
      </c>
      <c r="B110">
        <v>232.54</v>
      </c>
      <c r="C110">
        <v>1074.5</v>
      </c>
      <c r="D110">
        <v>12</v>
      </c>
      <c r="E110">
        <v>3</v>
      </c>
      <c r="F110">
        <v>123.60299999999999</v>
      </c>
      <c r="G110">
        <v>72.682100000000005</v>
      </c>
      <c r="H110">
        <f>9*F110*G110/(3*F110+G110)</f>
        <v>182.31150626630389</v>
      </c>
      <c r="I110">
        <f>(3*F110-2*G110)/2/(3*F110+G110)</f>
        <v>0.25417060229619037</v>
      </c>
      <c r="J110">
        <f>2*((G110)^3/(F110)^2)^0.585</f>
        <v>13.187463064198933</v>
      </c>
      <c r="K110">
        <v>-2.0781299999999998</v>
      </c>
      <c r="L110">
        <v>-0.78327999999999998</v>
      </c>
      <c r="M110">
        <f>C110/B110*1.658828390625</f>
        <v>7.6649656219427307</v>
      </c>
      <c r="N110">
        <f>SQRT((F110+4/3*G110)/M110)</f>
        <v>5.3636628117938931</v>
      </c>
      <c r="O110">
        <f>SQRT(G110/M110)</f>
        <v>3.0793469793778496</v>
      </c>
      <c r="P110">
        <f>((1/3)*(N110^-3+2*O110^-3))^(-1/3)</f>
        <v>3.420334172606784</v>
      </c>
      <c r="Q110">
        <f>76.3823356*(6*PI()*PI()/(B110/D110))^(1/3)*P110*E110^(-1/3)</f>
        <v>262.86488823028486</v>
      </c>
      <c r="R110">
        <f>-(1/2)*(B110/(F110+(4/3)*G110)*(K110+(4/3)*L110))-1/6</f>
        <v>1.4797412124645806</v>
      </c>
      <c r="S110">
        <f>-(1/2)*B110/G110*L110-1/6</f>
        <v>1.0863511410191318</v>
      </c>
      <c r="T110">
        <f>SQRT((R110^2+2*S110^2)/3)</f>
        <v>1.2315236713184861</v>
      </c>
      <c r="U110" s="1">
        <f>1/(1+1/T110+(8.3*10^5)/T110^2.4)</f>
        <v>1.9860170751451576E-6</v>
      </c>
      <c r="V110" s="7">
        <v>19.600000000000001</v>
      </c>
      <c r="W110">
        <f>U110*(C110/D110)*(B110/D110)^(1/3)*E110^(1/3)*(Q110^3)/(T110^2*300)</f>
        <v>27.500779310207292</v>
      </c>
      <c r="X110" t="s">
        <v>757</v>
      </c>
      <c r="Y110" t="s">
        <v>688</v>
      </c>
      <c r="Z110">
        <v>19.600000000000001</v>
      </c>
      <c r="AC110">
        <v>10.220000000000001</v>
      </c>
      <c r="AE110">
        <v>17.489999999999998</v>
      </c>
      <c r="AF110" t="s">
        <v>758</v>
      </c>
    </row>
    <row r="111" spans="1:33">
      <c r="A111" t="s">
        <v>281</v>
      </c>
      <c r="B111">
        <v>174.64</v>
      </c>
      <c r="C111">
        <v>363.78</v>
      </c>
      <c r="D111">
        <v>12</v>
      </c>
      <c r="E111">
        <v>3</v>
      </c>
      <c r="F111">
        <v>65.237700000000004</v>
      </c>
      <c r="G111">
        <v>47.946100000000001</v>
      </c>
      <c r="H111">
        <f>9*F111*G111/(3*F111+G111)</f>
        <v>115.53448255485533</v>
      </c>
      <c r="I111">
        <f>(3*F111-2*G111)/2/(3*F111+G111)</f>
        <v>0.20483712496798806</v>
      </c>
      <c r="J111">
        <f>2*((G111)^3/(F111)^2)^0.585</f>
        <v>13.42111518876669</v>
      </c>
      <c r="K111">
        <v>-1.0767500000000001</v>
      </c>
      <c r="L111">
        <v>-0.79425999999999997</v>
      </c>
      <c r="M111">
        <f>C111/B111*1.658828390625</f>
        <v>3.455385890641105</v>
      </c>
      <c r="N111">
        <f>SQRT((F111+4/3*G111)/M111)</f>
        <v>6.1140015898912194</v>
      </c>
      <c r="O111">
        <f>SQRT(G111/M111)</f>
        <v>3.7250179138711075</v>
      </c>
      <c r="P111">
        <f>((1/3)*(N111^-3+2*O111^-3))^(-1/3)</f>
        <v>4.1144984916960494</v>
      </c>
      <c r="Q111">
        <f>76.3823356*(6*PI()*PI()/(B111/D111))^(1/3)*P111*E111^(-1/3)</f>
        <v>347.88224408017288</v>
      </c>
      <c r="R111">
        <f>-(1/2)*(B111/(F111+(4/3)*G111)*(K111+(4/3)*L111))-1/6</f>
        <v>1.2771737782394292</v>
      </c>
      <c r="S111">
        <f>-(1/2)*B111/G111*L111-1/6</f>
        <v>1.2798489665130912</v>
      </c>
      <c r="T111">
        <f>SQRT((R111^2+2*S111^2)/3)</f>
        <v>1.2789578588303361</v>
      </c>
      <c r="U111" s="1">
        <f>1/(1+1/T111+(8.3*10^5)/T111^2.4)</f>
        <v>2.1745789939157064E-6</v>
      </c>
      <c r="V111" s="7">
        <v>19.54</v>
      </c>
      <c r="W111">
        <f>U111*(C111/D111)*(B111/D111)^(1/3)*E111^(1/3)*(Q111^3)/(T111^2*300)</f>
        <v>19.915462770460923</v>
      </c>
      <c r="X111" t="s">
        <v>707</v>
      </c>
      <c r="Y111" t="s">
        <v>688</v>
      </c>
      <c r="AE111">
        <v>19.54</v>
      </c>
    </row>
    <row r="112" spans="1:33">
      <c r="A112" t="s">
        <v>155</v>
      </c>
      <c r="B112">
        <v>56.9</v>
      </c>
      <c r="C112">
        <v>225.39600000000002</v>
      </c>
      <c r="D112">
        <v>3</v>
      </c>
      <c r="E112">
        <v>3</v>
      </c>
      <c r="F112">
        <v>98.173699999999997</v>
      </c>
      <c r="G112">
        <v>66.942899999999995</v>
      </c>
      <c r="H112">
        <f>9*F112*G112/(3*F112+G112)</f>
        <v>163.63535410323018</v>
      </c>
      <c r="I112">
        <f>(3*F112-2*G112)/2/(3*F112+G112)</f>
        <v>0.22220096607131001</v>
      </c>
      <c r="J112">
        <f>2*((G112)^3/(F112)^2)^0.585</f>
        <v>14.945384619794424</v>
      </c>
      <c r="K112">
        <v>-4.3288799999999998</v>
      </c>
      <c r="L112">
        <v>-3.0436800000000002</v>
      </c>
      <c r="M112">
        <v>6.5778275931543337</v>
      </c>
      <c r="N112">
        <f>SQRT((F112+4/3*G112)/M112)</f>
        <v>5.3380096200954403</v>
      </c>
      <c r="O112">
        <f>SQRT(G112/M112)</f>
        <v>3.1901493685812037</v>
      </c>
      <c r="P112">
        <f>((1/3)*(N112^-3+2*O112^-3))^(-1/3)</f>
        <v>3.5304351212022578</v>
      </c>
      <c r="Q112">
        <f>76.3823356*(6*PI()*PI()/(B112/D112))^(1/3)*P112*E112^(-1/3)</f>
        <v>273.27553003901551</v>
      </c>
      <c r="R112">
        <f>-(1/2)*(B112/(F112+(4/3)*G112)*(K112+(4/3)*L112))-1/6</f>
        <v>1.106408178516278</v>
      </c>
      <c r="S112">
        <f>-(1/2)*B112/G112*L112-1/6</f>
        <v>1.1268640288962684</v>
      </c>
      <c r="T112">
        <f>SQRT((R112^2+2*S112^2)/3)</f>
        <v>1.120086921735447</v>
      </c>
      <c r="U112" s="1">
        <f>1/(1+1/T112+(8.3*10^5)/T112^2.4)</f>
        <v>1.581702316787113E-6</v>
      </c>
      <c r="V112" s="7">
        <v>19.5</v>
      </c>
      <c r="W112">
        <f>U112*(C112/D112)*(B112/D112)^(1/3)*E112^(1/3)*(Q112^3)/(T112^2*300)</f>
        <v>24.78361484309676</v>
      </c>
      <c r="X112" s="3" t="s">
        <v>567</v>
      </c>
      <c r="Y112" t="s">
        <v>401</v>
      </c>
      <c r="Z112" s="4">
        <v>19.5</v>
      </c>
      <c r="AB112" s="4"/>
      <c r="AC112" s="4">
        <v>9.1300000000000008</v>
      </c>
      <c r="AD112" s="4"/>
      <c r="AE112" s="4">
        <v>16.350000000000001</v>
      </c>
      <c r="AF112" s="4"/>
      <c r="AG112" s="4"/>
    </row>
    <row r="113" spans="1:33">
      <c r="A113" t="s">
        <v>298</v>
      </c>
      <c r="B113">
        <v>198.34</v>
      </c>
      <c r="C113">
        <v>1263.08</v>
      </c>
      <c r="D113">
        <v>12</v>
      </c>
      <c r="E113">
        <v>3</v>
      </c>
      <c r="F113">
        <v>188.93100000000001</v>
      </c>
      <c r="G113">
        <v>66.730900000000005</v>
      </c>
      <c r="H113">
        <f>9*F113*G113/(3*F113+G113)</f>
        <v>179.10582538575107</v>
      </c>
      <c r="I113">
        <f>(3*F113-2*G113)/2/(3*F113+G113)</f>
        <v>0.34200067274494295</v>
      </c>
      <c r="J113">
        <f>2*((G113)^3/(F113)^2)^0.585</f>
        <v>6.9095390914083676</v>
      </c>
      <c r="K113">
        <v>-3.7983099999999999</v>
      </c>
      <c r="L113">
        <v>-0.35855999999999999</v>
      </c>
      <c r="M113">
        <f>C113/B113*1.658828390625</f>
        <v>10.563844729407204</v>
      </c>
      <c r="N113">
        <f>SQRT((F113+4/3*G113)/M113)</f>
        <v>5.1290577906543007</v>
      </c>
      <c r="O113">
        <f>SQRT(G113/M113)</f>
        <v>2.5133471957476718</v>
      </c>
      <c r="P113">
        <f>((1/3)*(N113^-3+2*O113^-3))^(-1/3)</f>
        <v>2.8227594301687207</v>
      </c>
      <c r="Q113">
        <f>76.3823356*(6*PI()*PI()/(B113/D113))^(1/3)*P113*E113^(-1/3)</f>
        <v>228.75312043111072</v>
      </c>
      <c r="R113">
        <f>-(1/2)*(B113/(F113+(4/3)*G113)*(K113+(4/3)*L113))-1/6</f>
        <v>1.3593540325733391</v>
      </c>
      <c r="S113">
        <f>-(1/2)*B113/G113*L113-1/6</f>
        <v>0.36619584830016283</v>
      </c>
      <c r="T113">
        <f>SQRT((R113^2+2*S113^2)/3)</f>
        <v>0.83984962632167082</v>
      </c>
      <c r="U113" s="1">
        <f>1/(1+1/T113+(8.3*10^5)/T113^2.4)</f>
        <v>7.9251015087096153E-7</v>
      </c>
      <c r="V113" s="7">
        <v>19.34</v>
      </c>
      <c r="W113">
        <f>U113*(C113/D113)*(B113/D113)^(1/3)*E113^(1/3)*(Q113^3)/(T113^2*300)</f>
        <v>17.335963270343278</v>
      </c>
      <c r="X113" t="s">
        <v>724</v>
      </c>
      <c r="Y113" t="s">
        <v>688</v>
      </c>
      <c r="AC113">
        <v>19.34</v>
      </c>
      <c r="AE113">
        <v>29.99</v>
      </c>
    </row>
    <row r="114" spans="1:33">
      <c r="A114" t="s">
        <v>264</v>
      </c>
      <c r="B114">
        <v>175.63</v>
      </c>
      <c r="C114">
        <v>726.94</v>
      </c>
      <c r="D114">
        <v>12</v>
      </c>
      <c r="E114">
        <v>3</v>
      </c>
      <c r="F114">
        <v>170.10300000000001</v>
      </c>
      <c r="G114">
        <v>88.876900000000006</v>
      </c>
      <c r="H114">
        <f>9*F114*G114/(3*F114+G114)</f>
        <v>227.08152158837515</v>
      </c>
      <c r="I114">
        <f>(3*F114-2*G114)/2/(3*F114+G114)</f>
        <v>0.27750586253782006</v>
      </c>
      <c r="J114">
        <f>2*((G114)^3/(F114)^2)^0.585</f>
        <v>12.918780027293311</v>
      </c>
      <c r="K114">
        <v>-4.7423900000000003</v>
      </c>
      <c r="L114">
        <v>-1.2922100000000001</v>
      </c>
      <c r="M114">
        <f>C114/B114*1.658828390625</f>
        <v>6.8659608852755083</v>
      </c>
      <c r="N114">
        <f>SQRT((F114+4/3*G114)/M114)</f>
        <v>6.4833827956350154</v>
      </c>
      <c r="O114">
        <f>SQRT(G114/M114)</f>
        <v>3.5978560775382373</v>
      </c>
      <c r="P114">
        <f>((1/3)*(N114^-3+2*O114^-3))^(-1/3)</f>
        <v>4.0074798172551311</v>
      </c>
      <c r="Q114">
        <f>76.3823356*(6*PI()*PI()/(B114/D114))^(1/3)*P114*E114^(-1/3)</f>
        <v>338.19592708222501</v>
      </c>
      <c r="R114">
        <f>-(1/2)*(B114/(F114+(4/3)*G114)*(K114+(4/3)*L114))-1/6</f>
        <v>1.800563596821005</v>
      </c>
      <c r="S114">
        <f>-(1/2)*B114/G114*L114-1/6</f>
        <v>1.1101040257179686</v>
      </c>
      <c r="T114">
        <f>SQRT((R114^2+2*S114^2)/3)</f>
        <v>1.3792136844385252</v>
      </c>
      <c r="U114" s="1">
        <f>1/(1+1/T114+(8.3*10^5)/T114^2.4)</f>
        <v>2.606367748956155E-6</v>
      </c>
      <c r="V114" s="7">
        <v>18.96</v>
      </c>
      <c r="W114">
        <f>U114*(C114/D114)*(B114/D114)^(1/3)*E114^(1/3)*(Q114^3)/(T114^2*300)</f>
        <v>37.756059894726775</v>
      </c>
      <c r="X114" t="s">
        <v>690</v>
      </c>
      <c r="Y114" t="s">
        <v>688</v>
      </c>
      <c r="AC114">
        <v>18.96</v>
      </c>
      <c r="AE114">
        <v>37.06</v>
      </c>
    </row>
    <row r="115" spans="1:33">
      <c r="A115" t="s">
        <v>223</v>
      </c>
      <c r="B115">
        <v>49.76</v>
      </c>
      <c r="C115">
        <v>226.03100000000001</v>
      </c>
      <c r="D115">
        <v>3</v>
      </c>
      <c r="E115">
        <v>3</v>
      </c>
      <c r="F115">
        <v>140.97800000000001</v>
      </c>
      <c r="G115">
        <v>69.660799999999995</v>
      </c>
      <c r="H115">
        <f>9*F115*G115/(3*F115+G115)</f>
        <v>179.42893908258878</v>
      </c>
      <c r="I115">
        <f>(3*F115-2*G115)/2/(3*F115+G115)</f>
        <v>0.28787595808969157</v>
      </c>
      <c r="J115">
        <f>2*((G115)^3/(F115)^2)^0.585</f>
        <v>10.494642891331299</v>
      </c>
      <c r="K115">
        <v>-30.7866</v>
      </c>
      <c r="L115">
        <v>-4.7707699999999997</v>
      </c>
      <c r="M115">
        <v>7.5428623598084021</v>
      </c>
      <c r="N115">
        <f>SQRT((F115+4/3*G115)/M115)</f>
        <v>5.568125491189317</v>
      </c>
      <c r="O115">
        <f>SQRT(G115/M115)</f>
        <v>3.03896807252069</v>
      </c>
      <c r="P115">
        <f>((1/3)*(N115^-3+2*O115^-3))^(-1/3)</f>
        <v>3.3892964463407047</v>
      </c>
      <c r="Q115">
        <f>76.3823356*(6*PI()*PI()/(B115/D115))^(1/3)*P115*E115^(-1/3)</f>
        <v>274.34225134328494</v>
      </c>
      <c r="R115">
        <f>-(1/2)*(B115/(F115+(4/3)*G115)*(K115+(4/3)*L115))-1/6</f>
        <v>3.785427064999642</v>
      </c>
      <c r="S115">
        <f>-(1/2)*B115/G115*L115-1/6</f>
        <v>1.5372580312983295</v>
      </c>
      <c r="T115">
        <f>SQRT((R115^2+2*S115^2)/3)</f>
        <v>2.5203030620684119</v>
      </c>
      <c r="U115" s="1">
        <f>1/(1+1/T115+(8.3*10^5)/T115^2.4)</f>
        <v>1.107648157527631E-5</v>
      </c>
      <c r="V115" s="7">
        <v>18.89</v>
      </c>
      <c r="W115">
        <f>U115*(C115/D115)*(B115/D115)^(1/3)*E115^(1/3)*(Q115^3)/(T115^2*300)</f>
        <v>33.260339481184516</v>
      </c>
      <c r="X115" s="3" t="s">
        <v>648</v>
      </c>
      <c r="Y115" t="s">
        <v>401</v>
      </c>
      <c r="Z115" s="4"/>
      <c r="AB115" s="4"/>
      <c r="AC115" s="4"/>
      <c r="AD115" s="4"/>
      <c r="AE115" s="4">
        <v>18.89</v>
      </c>
      <c r="AF115" s="4"/>
      <c r="AG115" s="4"/>
    </row>
    <row r="116" spans="1:33">
      <c r="A116" t="s">
        <v>83</v>
      </c>
      <c r="B116">
        <v>257.02999999999997</v>
      </c>
      <c r="C116">
        <v>306.77999999999997</v>
      </c>
      <c r="D116">
        <v>12</v>
      </c>
      <c r="E116">
        <v>12</v>
      </c>
      <c r="F116">
        <v>55.617100000000001</v>
      </c>
      <c r="G116">
        <v>45.410299999999999</v>
      </c>
      <c r="H116">
        <f>9*F116*G116/(3*F116+G116)</f>
        <v>107.08626885489414</v>
      </c>
      <c r="I116">
        <f>(3*F116-2*G116)/2/(3*F116+G116)</f>
        <v>0.17909669012200041</v>
      </c>
      <c r="J116">
        <f>2*((G116)^3/(F116)^2)^0.585</f>
        <v>14.704225659055881</v>
      </c>
      <c r="K116">
        <v>-0.64961999999999998</v>
      </c>
      <c r="L116">
        <v>-0.34616999999999998</v>
      </c>
      <c r="M116">
        <v>1.9819458059907105</v>
      </c>
      <c r="N116">
        <f>SQRT((F116+4/3*G116)/M116)</f>
        <v>7.6557933664093589</v>
      </c>
      <c r="O116">
        <f>SQRT(G116/M116)</f>
        <v>4.7866458667711047</v>
      </c>
      <c r="P116">
        <f>((1/3)*(N116^-3+2*O116^-3))^(-1/3)</f>
        <v>5.2727538157923064</v>
      </c>
      <c r="Q116">
        <f>76.3823356*(6*PI()*PI()/(B116/D116))^(1/3)*P116*E116^(-1/3)</f>
        <v>246.89908956733487</v>
      </c>
      <c r="R116">
        <f>-(1/2)*(B116/(F116+(4/3)*G116)*(K116+(4/3)*L116))-1/6</f>
        <v>1.062656469699252</v>
      </c>
      <c r="S116">
        <f>-(1/2)*B116/G116*L116-1/6</f>
        <v>0.81302379012397319</v>
      </c>
      <c r="T116">
        <f>SQRT((R116^2+2*S116^2)/3)</f>
        <v>0.90392738263070271</v>
      </c>
      <c r="U116" s="1">
        <f>1/(1+1/T116+(8.3*10^5)/T116^2.4)</f>
        <v>9.4545648515626858E-7</v>
      </c>
      <c r="V116" s="7">
        <v>18.8</v>
      </c>
      <c r="W116">
        <f>U116*(C116/D116)*(B116/D116)^(1/3)*E116^(1/3)*(Q116^3)/(T116^2*300)</f>
        <v>9.4359451208672471</v>
      </c>
      <c r="X116" s="3" t="s">
        <v>482</v>
      </c>
      <c r="Y116" t="s">
        <v>411</v>
      </c>
      <c r="Z116" s="4"/>
      <c r="AB116" s="4">
        <v>15.67</v>
      </c>
      <c r="AC116" s="4"/>
      <c r="AD116" s="4"/>
      <c r="AE116" s="4"/>
      <c r="AF116" s="4">
        <v>18.8</v>
      </c>
      <c r="AG116" s="4"/>
    </row>
    <row r="117" spans="1:33">
      <c r="A117" t="s">
        <v>291</v>
      </c>
      <c r="B117">
        <v>200.6</v>
      </c>
      <c r="C117">
        <v>724.596</v>
      </c>
      <c r="D117">
        <v>12</v>
      </c>
      <c r="E117">
        <v>3</v>
      </c>
      <c r="F117">
        <v>98.162300000000002</v>
      </c>
      <c r="G117">
        <v>8.4522700000000004</v>
      </c>
      <c r="H117">
        <f>9*F117*G117/(3*F117+G117)</f>
        <v>24.6493326392523</v>
      </c>
      <c r="I117">
        <f>(3*F117-2*G117)/2/(3*F117+G117)</f>
        <v>0.45814867717502494</v>
      </c>
      <c r="J117">
        <f>2*((G117)^3/(F117)^2)^0.585</f>
        <v>0.39563337107612895</v>
      </c>
      <c r="K117">
        <v>-1.2979799999999999</v>
      </c>
      <c r="L117">
        <v>0.30713000000000001</v>
      </c>
      <c r="M117">
        <f>C117/B117*1.658828390625</f>
        <v>5.9919263037552968</v>
      </c>
      <c r="N117">
        <f>SQRT((F117+4/3*G117)/M117)</f>
        <v>4.2735513177474269</v>
      </c>
      <c r="O117">
        <f>SQRT(G117/M117)</f>
        <v>1.1876909555303954</v>
      </c>
      <c r="P117">
        <f>((1/3)*(N117^-3+2*O117^-3))^(-1/3)</f>
        <v>1.3547372753561964</v>
      </c>
      <c r="Q117">
        <f>76.3823356*(6*PI()*PI()/(B117/D117))^(1/3)*P117*E117^(-1/3)</f>
        <v>109.37247350130326</v>
      </c>
      <c r="R117">
        <f>-(1/2)*(B117/(F117+(4/3)*G117)*(K117+(4/3)*L117))-1/6</f>
        <v>0.64766443175250965</v>
      </c>
      <c r="S117">
        <f>-(1/2)*B117/G117*L117-1/6</f>
        <v>-3.8112661647896555</v>
      </c>
      <c r="T117">
        <f>SQRT((R117^2+2*S117^2)/3)</f>
        <v>3.1342712483073423</v>
      </c>
      <c r="U117" s="1">
        <f>1/(1+1/T117+(8.3*10^5)/T117^2.4)</f>
        <v>1.8691277664852988E-5</v>
      </c>
      <c r="V117" s="7">
        <v>18.7</v>
      </c>
      <c r="W117">
        <f>U117*(C117/D117)*(B117/D117)^(1/3)*E117^(1/3)*(Q117^3)/(T117^2*300)</f>
        <v>1.8477378026104891</v>
      </c>
      <c r="X117" t="s">
        <v>717</v>
      </c>
      <c r="Y117" t="s">
        <v>688</v>
      </c>
      <c r="AE117">
        <v>18.7</v>
      </c>
    </row>
    <row r="118" spans="1:33">
      <c r="A118" t="s">
        <v>304</v>
      </c>
      <c r="B118">
        <v>236.62</v>
      </c>
      <c r="C118">
        <v>1785.61</v>
      </c>
      <c r="D118">
        <v>12</v>
      </c>
      <c r="E118">
        <v>3</v>
      </c>
      <c r="F118">
        <v>138.726</v>
      </c>
      <c r="G118">
        <v>64.121399999999994</v>
      </c>
      <c r="H118">
        <f>9*F118*G118/(3*F118+G118)</f>
        <v>166.68300653217557</v>
      </c>
      <c r="I118">
        <f>(3*F118-2*G118)/2/(3*F118+G118)</f>
        <v>0.29974553372334006</v>
      </c>
      <c r="J118">
        <f>2*((G118)^3/(F118)^2)^0.585</f>
        <v>9.2468870469187827</v>
      </c>
      <c r="K118">
        <v>-1.47146</v>
      </c>
      <c r="L118">
        <v>-0.85389999999999999</v>
      </c>
      <c r="M118">
        <f>C118/B118*1.658828390625</f>
        <v>12.51804818943414</v>
      </c>
      <c r="N118">
        <f>SQRT((F118+4/3*G118)/M118)</f>
        <v>4.2322374586362379</v>
      </c>
      <c r="O118">
        <f>SQRT(G118/M118)</f>
        <v>2.2632534364205941</v>
      </c>
      <c r="P118">
        <f>((1/3)*(N118^-3+2*O118^-3))^(-1/3)</f>
        <v>2.5279222515913831</v>
      </c>
      <c r="Q118">
        <f>76.3823356*(6*PI()*PI()/(B118/D118))^(1/3)*P118*E118^(-1/3)</f>
        <v>193.15672164939733</v>
      </c>
      <c r="R118">
        <f>-(1/2)*(B118/(F118+(4/3)*G118)*(K118+(4/3)*L118))-1/6</f>
        <v>1.2104926352488821</v>
      </c>
      <c r="S118">
        <f>-(1/2)*B118/G118*L118-1/6</f>
        <v>1.4088589612828168</v>
      </c>
      <c r="T118">
        <f>SQRT((R118^2+2*S118^2)/3)</f>
        <v>1.3459890496787827</v>
      </c>
      <c r="U118" s="1">
        <f>1/(1+1/T118+(8.3*10^5)/T118^2.4)</f>
        <v>2.4582141312706725E-6</v>
      </c>
      <c r="V118" s="7">
        <v>18.600000000000001</v>
      </c>
      <c r="W118">
        <f>U118*(C118/D118)*(B118/D118)^(1/3)*E118^(1/3)*(Q118^3)/(T118^2*300)</f>
        <v>18.897922472558765</v>
      </c>
      <c r="X118" t="s">
        <v>730</v>
      </c>
      <c r="Y118" t="s">
        <v>688</v>
      </c>
      <c r="Z118">
        <v>18.600000000000001</v>
      </c>
      <c r="AC118">
        <v>10.43</v>
      </c>
      <c r="AE118">
        <v>22.47</v>
      </c>
    </row>
    <row r="119" spans="1:33">
      <c r="A119" t="s">
        <v>185</v>
      </c>
      <c r="B119">
        <v>190.53</v>
      </c>
      <c r="C119">
        <v>413.49600000000004</v>
      </c>
      <c r="D119">
        <v>12</v>
      </c>
      <c r="E119">
        <v>12</v>
      </c>
      <c r="F119">
        <v>55.116</v>
      </c>
      <c r="G119">
        <v>50.462699999999998</v>
      </c>
      <c r="H119">
        <f>9*F119*G119/(3*F119+G119)</f>
        <v>115.98924223312375</v>
      </c>
      <c r="I119">
        <f>(3*F119-2*G119)/2/(3*F119+G119)</f>
        <v>0.14925719623725797</v>
      </c>
      <c r="J119">
        <f>2*((G119)^3/(F119)^2)^0.585</f>
        <v>17.88332608232124</v>
      </c>
      <c r="K119">
        <v>-1.0652600000000001</v>
      </c>
      <c r="L119">
        <v>-0.60077999999999998</v>
      </c>
      <c r="M119">
        <v>3.6037652517019745</v>
      </c>
      <c r="N119">
        <f>SQRT((F119+4/3*G119)/M119)</f>
        <v>5.8278954562228824</v>
      </c>
      <c r="O119">
        <f>SQRT(G119/M119)</f>
        <v>3.7420276753162329</v>
      </c>
      <c r="P119">
        <f>((1/3)*(N119^-3+2*O119^-3))^(-1/3)</f>
        <v>4.1096920622339326</v>
      </c>
      <c r="Q119">
        <f>76.3823356*(6*PI()*PI()/(B119/D119))^(1/3)*P119*E119^(-1/3)</f>
        <v>212.63337130696735</v>
      </c>
      <c r="R119">
        <f>-(1/2)*(B119/(F119+(4/3)*G119)*(K119+(4/3)*L119))-1/6</f>
        <v>1.2858958376225631</v>
      </c>
      <c r="S119">
        <f>-(1/2)*B119/G119*L119-1/6</f>
        <v>0.96750385334118072</v>
      </c>
      <c r="T119">
        <f>SQRT((R119^2+2*S119^2)/3)</f>
        <v>1.0840749540007368</v>
      </c>
      <c r="U119" s="1">
        <f>1/(1+1/T119+(8.3*10^5)/T119^2.4)</f>
        <v>1.4623894070384752E-6</v>
      </c>
      <c r="V119" s="7">
        <v>18.32</v>
      </c>
      <c r="W119">
        <f>U119*(C119/D119)*(B119/D119)^(1/3)*E119^(1/3)*(Q119^3)/(T119^2*300)</f>
        <v>7.9067004761849908</v>
      </c>
      <c r="X119" s="3" t="s">
        <v>602</v>
      </c>
      <c r="Y119" t="s">
        <v>401</v>
      </c>
      <c r="Z119" s="4"/>
      <c r="AB119" s="4"/>
      <c r="AC119" s="4"/>
      <c r="AD119" s="4"/>
      <c r="AE119" s="4">
        <v>18.32</v>
      </c>
      <c r="AF119" s="4"/>
      <c r="AG119" s="4"/>
    </row>
    <row r="120" spans="1:33">
      <c r="A120" t="s">
        <v>23</v>
      </c>
      <c r="B120">
        <v>21.65</v>
      </c>
      <c r="C120">
        <v>120.42100000000001</v>
      </c>
      <c r="D120">
        <v>2</v>
      </c>
      <c r="E120">
        <v>2</v>
      </c>
      <c r="F120">
        <v>201.69200000000001</v>
      </c>
      <c r="G120">
        <v>48.707599999999999</v>
      </c>
      <c r="H120">
        <f>9*F120*G120/(3*F120+G120)</f>
        <v>135.23649007530935</v>
      </c>
      <c r="I120">
        <f>(3*F120-2*G120)/2/(3*F120+G120)</f>
        <v>0.38824834394744684</v>
      </c>
      <c r="J120">
        <f>2*((G120)^3/(F120)^2)^0.585</f>
        <v>3.6836343272788277</v>
      </c>
      <c r="K120">
        <v>-25.934100000000001</v>
      </c>
      <c r="L120">
        <v>-7.9932800000000004</v>
      </c>
      <c r="M120">
        <v>9.2361903933386298</v>
      </c>
      <c r="N120">
        <f>SQRT((F120+4/3*G120)/M120)</f>
        <v>5.3729465472924867</v>
      </c>
      <c r="O120">
        <f>SQRT(G120/M120)</f>
        <v>2.2964232066649064</v>
      </c>
      <c r="P120">
        <f>((1/3)*(N120^-3+2*O120^-3))^(-1/3)</f>
        <v>2.5954053450448904</v>
      </c>
      <c r="Q120">
        <f>76.3823356*(6*PI()*PI()/(B120/D120))^(1/3)*P120*E120^(-1/3)</f>
        <v>277.24421552373428</v>
      </c>
      <c r="R120">
        <f>-(1/2)*(B120/(F120+(4/3)*G120)*(K120+(4/3)*L120))-1/6</f>
        <v>1.3189057971866041</v>
      </c>
      <c r="S120">
        <f>-(1/2)*B120/G120*L120-1/6</f>
        <v>1.6097964725559597</v>
      </c>
      <c r="T120">
        <f>SQRT((R120^2+2*S120^2)/3)</f>
        <v>1.5190349862066654</v>
      </c>
      <c r="U120" s="1">
        <f>1/(1+1/T120+(8.3*10^5)/T120^2.4)</f>
        <v>3.2861108154636355E-6</v>
      </c>
      <c r="V120" s="7">
        <v>18.2</v>
      </c>
      <c r="W120">
        <f>U120*(C120/D120)*(B120/D120)^(1/3)*E120^(1/3)*(Q120^3)/(T120^2*300)</f>
        <v>16.976092981430458</v>
      </c>
      <c r="X120" s="3" t="s">
        <v>410</v>
      </c>
      <c r="Y120" t="s">
        <v>411</v>
      </c>
      <c r="Z120" s="4"/>
      <c r="AB120" s="4"/>
      <c r="AC120" s="4">
        <v>18.2</v>
      </c>
      <c r="AD120" s="4"/>
      <c r="AE120" s="4"/>
      <c r="AF120" s="4"/>
      <c r="AG120" s="4"/>
    </row>
    <row r="121" spans="1:33">
      <c r="A121" t="s">
        <v>56</v>
      </c>
      <c r="B121">
        <v>55.44</v>
      </c>
      <c r="C121">
        <v>275.59699999999998</v>
      </c>
      <c r="D121">
        <v>3</v>
      </c>
      <c r="E121">
        <v>3</v>
      </c>
      <c r="F121">
        <v>150.131</v>
      </c>
      <c r="G121">
        <v>38.018999999999998</v>
      </c>
      <c r="H121">
        <f>9*F121*G121/(3*F121+G121)</f>
        <v>105.17856727721677</v>
      </c>
      <c r="I121">
        <f>(3*F121-2*G121)/2/(3*F121+G121)</f>
        <v>0.38323689835630576</v>
      </c>
      <c r="J121">
        <f>2*((G121)^3/(F121)^2)^0.585</f>
        <v>3.3686885806220781</v>
      </c>
      <c r="K121">
        <v>-10.3924</v>
      </c>
      <c r="L121">
        <v>-0.87622</v>
      </c>
      <c r="M121">
        <v>8.2546718307078706</v>
      </c>
      <c r="N121">
        <f>SQRT((F121+4/3*G121)/M121)</f>
        <v>4.9323833050458052</v>
      </c>
      <c r="O121">
        <f>SQRT(G121/M121)</f>
        <v>2.146102392149809</v>
      </c>
      <c r="P121">
        <f>((1/3)*(N121^-3+2*O121^-3))^(-1/3)</f>
        <v>2.4238443923500657</v>
      </c>
      <c r="Q121">
        <f>76.3823356*(6*PI()*PI()/(B121/D121))^(1/3)*P121*E121^(-1/3)</f>
        <v>189.25190536931871</v>
      </c>
      <c r="R121">
        <f>-(1/2)*(B121/(F121+(4/3)*G121)*(K121+(4/3)*L121))-1/6</f>
        <v>1.429078936177629</v>
      </c>
      <c r="S121">
        <f>-(1/2)*B121/G121*L121-1/6</f>
        <v>0.47219333491149174</v>
      </c>
      <c r="T121">
        <f>SQRT((R121^2+2*S121^2)/3)</f>
        <v>0.91071395013221301</v>
      </c>
      <c r="U121" s="1">
        <f>1/(1+1/T121+(8.3*10^5)/T121^2.4)</f>
        <v>9.6258215085031493E-7</v>
      </c>
      <c r="V121" s="7">
        <v>18.02</v>
      </c>
      <c r="W121">
        <f>U121*(C121/D121)*(B121/D121)^(1/3)*E121^(1/3)*(Q121^3)/(T121^2*300)</f>
        <v>9.185461719569787</v>
      </c>
      <c r="X121" s="3" t="s">
        <v>450</v>
      </c>
      <c r="Y121" t="s">
        <v>401</v>
      </c>
      <c r="Z121" s="4"/>
      <c r="AB121" s="4"/>
      <c r="AC121" s="4"/>
      <c r="AD121" s="4"/>
      <c r="AE121" s="4">
        <v>18.02</v>
      </c>
      <c r="AF121" s="4"/>
      <c r="AG121" s="4"/>
    </row>
    <row r="122" spans="1:33">
      <c r="A122" t="s">
        <v>101</v>
      </c>
      <c r="B122">
        <v>83.34</v>
      </c>
      <c r="C122">
        <v>255.81</v>
      </c>
      <c r="D122">
        <v>3</v>
      </c>
      <c r="E122">
        <v>3</v>
      </c>
      <c r="F122">
        <v>36.7196</v>
      </c>
      <c r="G122">
        <v>12.0898</v>
      </c>
      <c r="H122">
        <f>9*F122*G122/(3*F122+G122)</f>
        <v>32.682530357975473</v>
      </c>
      <c r="I122">
        <f>(3*F122-2*G122)/2/(3*F122+G122)</f>
        <v>0.35165719689223435</v>
      </c>
      <c r="J122">
        <f>2*((G122)^3/(F122)^2)^0.585</f>
        <v>2.3428525319877247</v>
      </c>
      <c r="K122">
        <v>-1.5502</v>
      </c>
      <c r="L122">
        <v>1.2099299999999999</v>
      </c>
      <c r="M122">
        <v>5.0969757780509273</v>
      </c>
      <c r="N122">
        <f>SQRT((F122+4/3*G122)/M122)</f>
        <v>3.2197516905934611</v>
      </c>
      <c r="O122">
        <f>SQRT(G122/M122)</f>
        <v>1.5401154349431374</v>
      </c>
      <c r="P122">
        <f>((1/3)*(N122^-3+2*O122^-3))^(-1/3)</f>
        <v>1.731959287129867</v>
      </c>
      <c r="Q122">
        <f>76.3823356*(6*PI()*PI()/(B122/D122))^(1/3)*P122*E122^(-1/3)</f>
        <v>118.04921753366</v>
      </c>
      <c r="R122">
        <f>-(1/2)*(B122/(F122+(4/3)*G122)*(K122+(4/3)*L122))-1/6</f>
        <v>-0.21638108648018922</v>
      </c>
      <c r="S122">
        <f>-(1/2)*B122/G122*L122-1/6</f>
        <v>-4.3369410384511466</v>
      </c>
      <c r="T122">
        <f>SQRT((R122^2+2*S122^2)/3)</f>
        <v>3.5433005290072779</v>
      </c>
      <c r="U122" s="1">
        <f>1/(1+1/T122+(8.3*10^5)/T122^2.4)</f>
        <v>2.5089217123295708E-5</v>
      </c>
      <c r="V122" s="7">
        <v>18</v>
      </c>
      <c r="W122">
        <f>U122*(C122/D122)*(B122/D122)^(1/3)*E122^(1/3)*(Q122^3)/(T122^2*300)</f>
        <v>4.0815016567406071</v>
      </c>
      <c r="X122" s="3" t="s">
        <v>506</v>
      </c>
      <c r="Y122" t="s">
        <v>408</v>
      </c>
      <c r="Z122" s="4"/>
      <c r="AB122" s="4">
        <v>9.1999999999999993</v>
      </c>
      <c r="AC122" s="4"/>
      <c r="AD122" s="4"/>
      <c r="AE122" s="4"/>
      <c r="AF122" s="4">
        <v>18</v>
      </c>
      <c r="AG122" s="4"/>
    </row>
    <row r="123" spans="1:33">
      <c r="A123" t="s">
        <v>108</v>
      </c>
      <c r="B123">
        <v>59.15</v>
      </c>
      <c r="C123">
        <v>192.99</v>
      </c>
      <c r="D123">
        <v>2</v>
      </c>
      <c r="E123">
        <v>2</v>
      </c>
      <c r="F123">
        <v>45.2592</v>
      </c>
      <c r="G123">
        <v>22.757999999999999</v>
      </c>
      <c r="H123">
        <f>9*F123*G123/(3*F123+G123)</f>
        <v>58.473174873025357</v>
      </c>
      <c r="I123">
        <f>(3*F123-2*G123)/2/(3*F123+G123)</f>
        <v>0.28467296935199415</v>
      </c>
      <c r="J123">
        <f>2*((G123)^3/(F123)^2)^0.585</f>
        <v>5.5670264853952762</v>
      </c>
      <c r="K123">
        <v>-2.7758799999999999</v>
      </c>
      <c r="L123">
        <v>-0.41803000000000001</v>
      </c>
      <c r="M123">
        <v>5.4178703148162208</v>
      </c>
      <c r="N123">
        <f>SQRT((F123+4/3*G123)/M123)</f>
        <v>3.7355606016505516</v>
      </c>
      <c r="O123">
        <f>SQRT(G123/M123)</f>
        <v>2.0495227522632051</v>
      </c>
      <c r="P123">
        <f>((1/3)*(N123^-3+2*O123^-3))^(-1/3)</f>
        <v>2.2848806499119689</v>
      </c>
      <c r="Q123">
        <f>76.3823356*(6*PI()*PI()/(B123/D123))^(1/3)*P123*E123^(-1/3)</f>
        <v>174.59100677884908</v>
      </c>
      <c r="R123">
        <f>-(1/2)*(B123/(F123+(4/3)*G123)*(K123+(4/3)*L123))-1/6</f>
        <v>1.137259190087192</v>
      </c>
      <c r="S123">
        <f>-(1/2)*B123/G123*L123-1/6</f>
        <v>0.37658130108093868</v>
      </c>
      <c r="T123">
        <f>SQRT((R123^2+2*S123^2)/3)</f>
        <v>0.7250253830235649</v>
      </c>
      <c r="U123" s="1">
        <f>1/(1+1/T123+(8.3*10^5)/T123^2.4)</f>
        <v>5.5688951298954167E-7</v>
      </c>
      <c r="V123" s="7">
        <v>18</v>
      </c>
      <c r="W123">
        <f>U123*(C123/D123)*(B123/D123)^(1/3)*E123^(1/3)*(Q123^3)/(T123^2*300)</f>
        <v>7.06583291500759</v>
      </c>
      <c r="X123" s="3" t="s">
        <v>515</v>
      </c>
      <c r="Y123" t="s">
        <v>401</v>
      </c>
      <c r="Z123" s="4"/>
      <c r="AB123" s="4"/>
      <c r="AC123" s="4">
        <v>3.83</v>
      </c>
      <c r="AD123" s="4">
        <v>4.87</v>
      </c>
      <c r="AE123" s="4"/>
      <c r="AF123" s="4">
        <v>18</v>
      </c>
      <c r="AG123" s="4"/>
    </row>
    <row r="124" spans="1:33">
      <c r="A124" t="s">
        <v>294</v>
      </c>
      <c r="B124">
        <v>229.24</v>
      </c>
      <c r="C124">
        <v>1430.08</v>
      </c>
      <c r="D124">
        <v>12</v>
      </c>
      <c r="E124">
        <v>3</v>
      </c>
      <c r="F124">
        <v>139.922</v>
      </c>
      <c r="G124">
        <v>57.446599999999997</v>
      </c>
      <c r="H124">
        <f>9*F124*G124/(3*F124+G124)</f>
        <v>151.59362616745662</v>
      </c>
      <c r="I124">
        <f>(3*F124-2*G124)/2/(3*F124+G124)</f>
        <v>0.31943079457667295</v>
      </c>
      <c r="J124">
        <f>2*((G124)^3/(F124)^2)^0.585</f>
        <v>7.548354180349758</v>
      </c>
      <c r="K124">
        <v>-2.20391</v>
      </c>
      <c r="L124">
        <v>-0.58806999999999998</v>
      </c>
      <c r="M124">
        <f>C124/B124*1.658828390625</f>
        <v>10.348356765246031</v>
      </c>
      <c r="N124">
        <f>SQRT((F124+4/3*G124)/M124)</f>
        <v>4.5741538947447307</v>
      </c>
      <c r="O124">
        <f>SQRT(G124/M124)</f>
        <v>2.3561149150576335</v>
      </c>
      <c r="P124">
        <f>((1/3)*(N124^-3+2*O124^-3))^(-1/3)</f>
        <v>2.6383034540155066</v>
      </c>
      <c r="Q124">
        <f>76.3823356*(6*PI()*PI()/(B124/D124))^(1/3)*P124*E124^(-1/3)</f>
        <v>203.73135600496519</v>
      </c>
      <c r="R124">
        <f>-(1/2)*(B124/(F124+(4/3)*G124)*(K124+(4/3)*L124))-1/6</f>
        <v>1.4151223101733852</v>
      </c>
      <c r="S124">
        <f>-(1/2)*B124/G124*L124-1/6</f>
        <v>1.0066766365053226</v>
      </c>
      <c r="T124">
        <f>SQRT((R124^2+2*S124^2)/3)</f>
        <v>1.1589315271291623</v>
      </c>
      <c r="U124" s="1">
        <f>1/(1+1/T124+(8.3*10^5)/T124^2.4)</f>
        <v>1.7165607764705289E-6</v>
      </c>
      <c r="V124" s="7">
        <v>17.96</v>
      </c>
      <c r="W124">
        <f>U124*(C124/D124)*(B124/D124)^(1/3)*E124^(1/3)*(Q124^3)/(T124^2*300)</f>
        <v>16.552053913467674</v>
      </c>
      <c r="X124" t="s">
        <v>720</v>
      </c>
      <c r="Y124" t="s">
        <v>688</v>
      </c>
      <c r="AE124">
        <v>17.96</v>
      </c>
    </row>
    <row r="125" spans="1:33">
      <c r="A125" t="s">
        <v>194</v>
      </c>
      <c r="B125">
        <v>52.48</v>
      </c>
      <c r="C125">
        <v>225.27999999999997</v>
      </c>
      <c r="D125">
        <v>3</v>
      </c>
      <c r="E125">
        <v>3</v>
      </c>
      <c r="F125">
        <v>135.309</v>
      </c>
      <c r="G125">
        <v>67.268299999999996</v>
      </c>
      <c r="H125">
        <f>9*F125*G125/(3*F125+G125)</f>
        <v>173.11680323599998</v>
      </c>
      <c r="I125">
        <f>(3*F125-2*G125)/2/(3*F125+G125)</f>
        <v>0.28676362592781457</v>
      </c>
      <c r="J125">
        <f>2*((G125)^3/(F125)^2)^0.585</f>
        <v>10.355834919367691</v>
      </c>
      <c r="K125">
        <v>-8.9784100000000002</v>
      </c>
      <c r="L125">
        <v>-2.948</v>
      </c>
      <c r="M125">
        <v>7.1281586844968299</v>
      </c>
      <c r="N125">
        <f>SQRT((F125+4/3*G125)/M125)</f>
        <v>5.6182704825397787</v>
      </c>
      <c r="O125">
        <f>SQRT(G125/M125)</f>
        <v>3.071967003513477</v>
      </c>
      <c r="P125">
        <f>((1/3)*(N125^-3+2*O125^-3))^(-1/3)</f>
        <v>3.4256257448531411</v>
      </c>
      <c r="Q125">
        <f>76.3823356*(6*PI()*PI()/(B125/D125))^(1/3)*P125*E125^(-1/3)</f>
        <v>272.40719293253608</v>
      </c>
      <c r="R125">
        <f>-(1/2)*(B125/(F125+(4/3)*G125)*(K125+(4/3)*L125))-1/6</f>
        <v>1.3388180949674779</v>
      </c>
      <c r="S125">
        <f>-(1/2)*B125/G125*L125-1/6</f>
        <v>0.98328836415765919</v>
      </c>
      <c r="T125">
        <f>SQRT((R125^2+2*S125^2)/3)</f>
        <v>1.1144723573045734</v>
      </c>
      <c r="U125" s="1">
        <f>1/(1+1/T125+(8.3*10^5)/T125^2.4)</f>
        <v>1.562740769195602E-6</v>
      </c>
      <c r="V125" s="7">
        <v>17.899999999999999</v>
      </c>
      <c r="W125">
        <f>U125*(C125/D125)*(B125/D125)^(1/3)*E125^(1/3)*(Q125^3)/(T125^2*300)</f>
        <v>23.835016490492837</v>
      </c>
      <c r="X125" s="3" t="s">
        <v>614</v>
      </c>
      <c r="Y125" t="s">
        <v>401</v>
      </c>
      <c r="Z125" s="4">
        <v>17.899999999999999</v>
      </c>
      <c r="AB125" s="4"/>
      <c r="AC125" s="4">
        <v>10.7</v>
      </c>
      <c r="AD125" s="4"/>
      <c r="AE125" s="4">
        <v>16.82</v>
      </c>
      <c r="AF125" s="4">
        <v>9.3000000000000007</v>
      </c>
      <c r="AG125" s="4"/>
    </row>
    <row r="126" spans="1:33">
      <c r="A126" t="s">
        <v>236</v>
      </c>
      <c r="B126">
        <v>55.26</v>
      </c>
      <c r="C126">
        <v>231.489</v>
      </c>
      <c r="D126">
        <v>3</v>
      </c>
      <c r="E126">
        <v>3</v>
      </c>
      <c r="F126">
        <v>86.678799999999995</v>
      </c>
      <c r="G126">
        <v>67.754099999999994</v>
      </c>
      <c r="H126">
        <f>9*F126*G126/(3*F126+G126)</f>
        <v>161.24810434628216</v>
      </c>
      <c r="I126">
        <f>(3*F126-2*G126)/2/(3*F126+G126)</f>
        <v>0.18995089851597283</v>
      </c>
      <c r="J126">
        <f>2*((G126)^3/(F126)^2)^0.585</f>
        <v>17.65890858585265</v>
      </c>
      <c r="K126">
        <v>-5.2305099999999998</v>
      </c>
      <c r="L126">
        <v>-3.5803600000000002</v>
      </c>
      <c r="M126">
        <v>6.9561353924356526</v>
      </c>
      <c r="N126">
        <f>SQRT((F126+4/3*G126)/M126)</f>
        <v>5.0445706752039916</v>
      </c>
      <c r="O126">
        <f>SQRT(G126/M126)</f>
        <v>3.1209281983689894</v>
      </c>
      <c r="P126">
        <f>((1/3)*(N126^-3+2*O126^-3))^(-1/3)</f>
        <v>3.4417705691286407</v>
      </c>
      <c r="Q126">
        <f>76.3823356*(6*PI()*PI()/(B126/D126))^(1/3)*P126*E126^(-1/3)</f>
        <v>269.02226341272183</v>
      </c>
      <c r="R126">
        <f>-(1/2)*(B126/(F126+(4/3)*G126)*(K126+(4/3)*L126))-1/6</f>
        <v>1.394869890715198</v>
      </c>
      <c r="S126">
        <f>-(1/2)*B126/G126*L126-1/6</f>
        <v>1.2933976954900146</v>
      </c>
      <c r="T126">
        <f>SQRT((R126^2+2*S126^2)/3)</f>
        <v>1.3280834824941778</v>
      </c>
      <c r="U126" s="1">
        <f>1/(1+1/T126+(8.3*10^5)/T126^2.4)</f>
        <v>2.3804605921784505E-6</v>
      </c>
      <c r="V126" s="7">
        <v>17.89</v>
      </c>
      <c r="W126">
        <f>U126*(C126/D126)*(B126/D126)^(1/3)*E126^(1/3)*(Q126^3)/(T126^2*300)</f>
        <v>25.743428682233304</v>
      </c>
      <c r="X126" s="3" t="s">
        <v>661</v>
      </c>
      <c r="Y126" t="s">
        <v>403</v>
      </c>
      <c r="Z126" s="4"/>
      <c r="AB126" s="4"/>
      <c r="AC126" s="4"/>
      <c r="AD126" s="4"/>
      <c r="AE126" s="4">
        <v>17.89</v>
      </c>
      <c r="AF126" s="4"/>
      <c r="AG126" s="4"/>
    </row>
    <row r="127" spans="1:33">
      <c r="A127" t="s">
        <v>246</v>
      </c>
      <c r="B127">
        <v>57.5</v>
      </c>
      <c r="C127">
        <v>314.38900000000001</v>
      </c>
      <c r="D127">
        <v>3</v>
      </c>
      <c r="E127">
        <v>3</v>
      </c>
      <c r="F127">
        <v>160.50700000000001</v>
      </c>
      <c r="G127">
        <v>64.543999999999997</v>
      </c>
      <c r="H127">
        <f>9*F127*G127/(3*F127+G127)</f>
        <v>170.74501070751649</v>
      </c>
      <c r="I127">
        <f>(3*F127-2*G127)/2/(3*F127+G127)</f>
        <v>0.32270242553542156</v>
      </c>
      <c r="J127">
        <f>2*((G127)^3/(F127)^2)^0.585</f>
        <v>7.8867687196554677</v>
      </c>
      <c r="K127">
        <v>-9.0401199999999999</v>
      </c>
      <c r="L127">
        <v>-2.3693</v>
      </c>
      <c r="M127">
        <v>9.0792096746117821</v>
      </c>
      <c r="N127">
        <f>SQRT((F127+4/3*G127)/M127)</f>
        <v>5.2112544431384116</v>
      </c>
      <c r="O127">
        <f>SQRT(G127/M127)</f>
        <v>2.6662687059169956</v>
      </c>
      <c r="P127">
        <f>((1/3)*(N127^-3+2*O127^-3))^(-1/3)</f>
        <v>2.9868778570633037</v>
      </c>
      <c r="Q127">
        <f>76.3823356*(6*PI()*PI()/(B127/D127))^(1/3)*P127*E127^(-1/3)</f>
        <v>230.39415001642439</v>
      </c>
      <c r="R127">
        <f>-(1/2)*(B127/(F127+(4/3)*G127)*(K127+(4/3)*L127))-1/6</f>
        <v>1.2557804299147712</v>
      </c>
      <c r="S127">
        <f>-(1/2)*B127/G127*L127-1/6</f>
        <v>0.88869672884647166</v>
      </c>
      <c r="T127">
        <f>SQRT((R127^2+2*S127^2)/3)</f>
        <v>1.025759594947693</v>
      </c>
      <c r="U127" s="1">
        <f>1/(1+1/T127+(8.3*10^5)/T127^2.4)</f>
        <v>1.2806493120549019E-6</v>
      </c>
      <c r="V127" s="7">
        <v>17.87</v>
      </c>
      <c r="W127">
        <f>U127*(C127/D127)*(B127/D127)^(1/3)*E127^(1/3)*(Q127^3)/(T127^2*300)</f>
        <v>20.069389813194082</v>
      </c>
      <c r="X127" s="3" t="s">
        <v>671</v>
      </c>
      <c r="Y127" t="s">
        <v>401</v>
      </c>
      <c r="Z127" s="4"/>
      <c r="AB127" s="4"/>
      <c r="AC127" s="4"/>
      <c r="AD127" s="4"/>
      <c r="AE127" s="4">
        <v>17.87</v>
      </c>
      <c r="AF127" s="4"/>
      <c r="AG127" s="4"/>
    </row>
    <row r="128" spans="1:33">
      <c r="A128" t="s">
        <v>275</v>
      </c>
      <c r="B128">
        <v>203.66</v>
      </c>
      <c r="C128">
        <v>902.83199999999999</v>
      </c>
      <c r="D128">
        <v>12</v>
      </c>
      <c r="E128">
        <v>3</v>
      </c>
      <c r="F128">
        <v>158.49700000000001</v>
      </c>
      <c r="G128">
        <v>55.401299999999999</v>
      </c>
      <c r="H128">
        <f>9*F128*G128/(3*F128+G128)</f>
        <v>148.85968136079578</v>
      </c>
      <c r="I128">
        <f>(3*F128-2*G128)/2/(3*F128+G128)</f>
        <v>0.34346740384066599</v>
      </c>
      <c r="J128">
        <f>2*((G128)^3/(F128)^2)^0.585</f>
        <v>6.1218529515688163</v>
      </c>
      <c r="K128">
        <v>-2.8134000000000001</v>
      </c>
      <c r="L128">
        <v>-0.50304000000000004</v>
      </c>
      <c r="M128">
        <f>C128/B128*1.658828390625</f>
        <v>7.3536450631677805</v>
      </c>
      <c r="N128">
        <f>SQRT((F128+4/3*G128)/M128)</f>
        <v>5.6212693854588274</v>
      </c>
      <c r="O128">
        <f>SQRT(G128/M128)</f>
        <v>2.7447869852905709</v>
      </c>
      <c r="P128">
        <f>((1/3)*(N128^-3+2*O128^-3))^(-1/3)</f>
        <v>3.0832958665199124</v>
      </c>
      <c r="Q128">
        <f>76.3823356*(6*PI()*PI()/(B128/D128))^(1/3)*P128*E128^(-1/3)</f>
        <v>247.67179435681413</v>
      </c>
      <c r="R128">
        <f>-(1/2)*(B128/(F128+(4/3)*G128)*(K128+(4/3)*L128))-1/6</f>
        <v>1.3601868993117445</v>
      </c>
      <c r="S128">
        <f>-(1/2)*B128/G128*L128-1/6</f>
        <v>0.75794274141581519</v>
      </c>
      <c r="T128">
        <f>SQRT((R128^2+2*S128^2)/3)</f>
        <v>0.99984378773038673</v>
      </c>
      <c r="U128" s="1">
        <f>1/(1+1/T128+(8.3*10^5)/T128^2.4)</f>
        <v>1.2043647271485542E-6</v>
      </c>
      <c r="V128" s="7">
        <v>17.739999999999998</v>
      </c>
      <c r="W128">
        <f>U128*(C128/D128)*(B128/D128)^(1/3)*E128^(1/3)*(Q128^3)/(T128^2*300)</f>
        <v>17.012823638674636</v>
      </c>
      <c r="X128" t="s">
        <v>701</v>
      </c>
      <c r="Y128" t="s">
        <v>688</v>
      </c>
      <c r="AC128">
        <v>17.739999999999998</v>
      </c>
      <c r="AE128">
        <v>33.049999999999997</v>
      </c>
    </row>
    <row r="129" spans="1:33">
      <c r="A129" t="s">
        <v>325</v>
      </c>
      <c r="B129">
        <v>223.47</v>
      </c>
      <c r="C129">
        <v>1259.8800000000001</v>
      </c>
      <c r="D129">
        <v>12</v>
      </c>
      <c r="E129">
        <v>3</v>
      </c>
      <c r="F129">
        <v>162.559</v>
      </c>
      <c r="G129">
        <v>65.884699999999995</v>
      </c>
      <c r="H129">
        <f>9*F129*G129/(3*F129+G129)</f>
        <v>174.12938526220293</v>
      </c>
      <c r="I129">
        <f>(3*F129-2*G129)/2/(3*F129+G129)</f>
        <v>0.32147057861842682</v>
      </c>
      <c r="J129">
        <f>2*((G129)^3/(F129)^2)^0.585</f>
        <v>8.0558992961345162</v>
      </c>
      <c r="K129">
        <v>-2.5710500000000001</v>
      </c>
      <c r="L129">
        <v>4.7840000000000001E-2</v>
      </c>
      <c r="M129">
        <f>C129/B129*1.658828390625</f>
        <v>9.3521488914871149</v>
      </c>
      <c r="N129">
        <f>SQRT((F129+4/3*G129)/M129)</f>
        <v>5.1744717858716536</v>
      </c>
      <c r="O129">
        <f>SQRT(G129/M129)</f>
        <v>2.6542179393944747</v>
      </c>
      <c r="P129">
        <f>((1/3)*(N129^-3+2*O129^-3))^(-1/3)</f>
        <v>2.9728998455236497</v>
      </c>
      <c r="Q129">
        <f>76.3823356*(6*PI()*PI()/(B129/D129))^(1/3)*P129*E129^(-1/3)</f>
        <v>231.52814832615886</v>
      </c>
      <c r="R129">
        <f>-(1/2)*(B129/(F129+(4/3)*G129)*(K129+(4/3)*L129))-1/6</f>
        <v>0.95211598626741722</v>
      </c>
      <c r="S129">
        <f>-(1/2)*B129/G129*L129-1/6</f>
        <v>-0.24779934845773499</v>
      </c>
      <c r="T129">
        <f>SQRT((R129^2+2*S129^2)/3)</f>
        <v>0.58575702741498903</v>
      </c>
      <c r="U129" s="1">
        <f>1/(1+1/T129+(8.3*10^5)/T129^2.4)</f>
        <v>3.3376710625855314E-7</v>
      </c>
      <c r="V129" s="7">
        <v>17.71</v>
      </c>
      <c r="W129">
        <f>U129*(C129/D129)*(B129/D129)^(1/3)*E129^(1/3)*(Q129^3)/(T129^2*300)</f>
        <v>16.152249230636858</v>
      </c>
      <c r="X129" t="s">
        <v>751</v>
      </c>
      <c r="Y129" t="s">
        <v>688</v>
      </c>
      <c r="AE129">
        <v>17.71</v>
      </c>
    </row>
    <row r="130" spans="1:33">
      <c r="A130" t="s">
        <v>337</v>
      </c>
      <c r="B130">
        <v>237.69</v>
      </c>
      <c r="C130">
        <v>1777.52</v>
      </c>
      <c r="D130">
        <v>12</v>
      </c>
      <c r="E130">
        <v>3</v>
      </c>
      <c r="F130">
        <v>117.57</v>
      </c>
      <c r="G130">
        <v>65.414400000000001</v>
      </c>
      <c r="H130">
        <f>9*F130*G130/(3*F130+G130)</f>
        <v>165.5414969133588</v>
      </c>
      <c r="I130">
        <f>(3*F130-2*G130)/2/(3*F130+G130)</f>
        <v>0.26532916997907796</v>
      </c>
      <c r="J130">
        <f>2*((G130)^3/(F130)^2)^0.585</f>
        <v>11.62223948497396</v>
      </c>
      <c r="K130">
        <v>-1.7592399999999999</v>
      </c>
      <c r="L130">
        <v>-0.74034999999999995</v>
      </c>
      <c r="M130">
        <f>C130/B130*1.658828390625</f>
        <v>12.405236404155623</v>
      </c>
      <c r="N130">
        <f>SQRT((F130+4/3*G130)/M130)</f>
        <v>4.0630391050590022</v>
      </c>
      <c r="O130">
        <f>SQRT(G130/M130)</f>
        <v>2.2963292547017153</v>
      </c>
      <c r="P130">
        <f>((1/3)*(N130^-3+2*O130^-3))^(-1/3)</f>
        <v>2.5539979977447591</v>
      </c>
      <c r="Q130">
        <f>76.3823356*(6*PI()*PI()/(B130/D130))^(1/3)*P130*E130^(-1/3)</f>
        <v>194.85587832466516</v>
      </c>
      <c r="R130">
        <f>-(1/2)*(B130/(F130+(4/3)*G130)*(K130+(4/3)*L130))-1/6</f>
        <v>1.4271319262278803</v>
      </c>
      <c r="S130">
        <f>-(1/2)*B130/G130*L130-1/6</f>
        <v>1.1784025497443986</v>
      </c>
      <c r="T130">
        <f>SQRT((R130^2+2*S130^2)/3)</f>
        <v>1.2667505244189561</v>
      </c>
      <c r="U130" s="1">
        <f>1/(1+1/T130+(8.3*10^5)/T130^2.4)</f>
        <v>2.1250975898491576E-6</v>
      </c>
      <c r="V130" s="7">
        <v>17.66</v>
      </c>
      <c r="W130">
        <f>U130*(C130/D130)*(B130/D130)^(1/3)*E130^(1/3)*(Q130^3)/(T130^2*300)</f>
        <v>18.878444056855756</v>
      </c>
      <c r="X130" t="s">
        <v>764</v>
      </c>
      <c r="Y130" t="s">
        <v>688</v>
      </c>
      <c r="AE130">
        <v>17.66</v>
      </c>
    </row>
    <row r="131" spans="1:33">
      <c r="A131" t="s">
        <v>71</v>
      </c>
      <c r="B131">
        <v>16.78</v>
      </c>
      <c r="C131">
        <v>26.008000000000003</v>
      </c>
      <c r="D131">
        <v>2</v>
      </c>
      <c r="E131">
        <v>2</v>
      </c>
      <c r="F131">
        <v>49.008400000000002</v>
      </c>
      <c r="G131">
        <v>51.736699999999999</v>
      </c>
      <c r="H131">
        <f>9*F131*G131/(3*F131+G131)</f>
        <v>114.80970947913053</v>
      </c>
      <c r="I131">
        <f>(3*F131-2*G131)/2/(3*F131+G131)</f>
        <v>0.10955771704738183</v>
      </c>
      <c r="J131">
        <f>2*((G131)^3/(F131)^2)^0.585</f>
        <v>21.435333412203398</v>
      </c>
      <c r="K131">
        <v>29.7424</v>
      </c>
      <c r="L131">
        <v>-7.8368399999999996</v>
      </c>
      <c r="M131">
        <v>2.5737333384312144</v>
      </c>
      <c r="N131">
        <f>SQRT((F131+4/3*G131)/M131)</f>
        <v>6.7708322390459275</v>
      </c>
      <c r="O131">
        <f>SQRT(G131/M131)</f>
        <v>4.4835042722821576</v>
      </c>
      <c r="P131">
        <f>((1/3)*(N131^-3+2*O131^-3))^(-1/3)</f>
        <v>4.9055817755047455</v>
      </c>
      <c r="Q131">
        <f>76.3823356*(6*PI()*PI()/(B131/D131))^(1/3)*P131*E131^(-1/3)</f>
        <v>570.47480270788378</v>
      </c>
      <c r="R131">
        <f>-(1/2)*(B131/(F131+(4/3)*G131)*(K131+(4/3)*L131))-1/6</f>
        <v>-1.5385600864851838</v>
      </c>
      <c r="S131">
        <f>-(1/2)*B131/G131*L131-1/6</f>
        <v>1.1042123727772872</v>
      </c>
      <c r="T131">
        <f>SQRT((R131^2+2*S131^2)/3)</f>
        <v>1.2656667634247427</v>
      </c>
      <c r="U131" s="1">
        <f>1/(1+1/T131+(8.3*10^5)/T131^2.4)</f>
        <v>2.1207367407412201E-6</v>
      </c>
      <c r="V131" s="7">
        <v>17.600000000000001</v>
      </c>
      <c r="W131">
        <f>U131*(C131/D131)*(B131/D131)^(1/3)*E131^(1/3)*(Q131^3)/(T131^2*300)</f>
        <v>27.275775124737514</v>
      </c>
      <c r="X131" s="3" t="s">
        <v>466</v>
      </c>
      <c r="Y131" t="s">
        <v>408</v>
      </c>
      <c r="Z131" s="4"/>
      <c r="AB131" s="4">
        <v>10.73</v>
      </c>
      <c r="AC131" s="4">
        <v>9.9600000000000009</v>
      </c>
      <c r="AD131" s="4">
        <v>8.7100000000000009</v>
      </c>
      <c r="AE131" s="4"/>
      <c r="AF131" s="4">
        <v>17.600000000000001</v>
      </c>
      <c r="AG131" s="4"/>
    </row>
    <row r="132" spans="1:33">
      <c r="A132" t="s">
        <v>269</v>
      </c>
      <c r="B132">
        <v>208.7</v>
      </c>
      <c r="C132">
        <v>1260.0899999999999</v>
      </c>
      <c r="D132">
        <v>12</v>
      </c>
      <c r="E132">
        <v>3</v>
      </c>
      <c r="F132">
        <v>173.33799999999999</v>
      </c>
      <c r="G132">
        <v>62.154400000000003</v>
      </c>
      <c r="H132">
        <f>9*F132*G132/(3*F132+G132)</f>
        <v>166.55571563966714</v>
      </c>
      <c r="I132">
        <f>(3*F132-2*G132)/2/(3*F132+G132)</f>
        <v>0.33985458503072302</v>
      </c>
      <c r="J132">
        <f>2*((G132)^3/(F132)^2)^0.585</f>
        <v>6.746327468546685</v>
      </c>
      <c r="K132">
        <v>-2.9236900000000001</v>
      </c>
      <c r="L132">
        <v>-0.46531</v>
      </c>
      <c r="M132">
        <f>C132/B132*1.658828390625</f>
        <v>10.015683118076934</v>
      </c>
      <c r="N132">
        <f>SQRT((F132+4/3*G132)/M132)</f>
        <v>5.057759825434653</v>
      </c>
      <c r="O132">
        <f>SQRT(G132/M132)</f>
        <v>2.4911257526725037</v>
      </c>
      <c r="P132">
        <f>((1/3)*(N132^-3+2*O132^-3))^(-1/3)</f>
        <v>2.7970011187439221</v>
      </c>
      <c r="Q132">
        <f>76.3823356*(6*PI()*PI()/(B132/D132))^(1/3)*P132*E132^(-1/3)</f>
        <v>222.85125631529743</v>
      </c>
      <c r="R132">
        <f>-(1/2)*(B132/(F132+(4/3)*G132)*(K132+(4/3)*L132))-1/6</f>
        <v>1.2767836787263667</v>
      </c>
      <c r="S132">
        <f>-(1/2)*B132/G132*L132-1/6</f>
        <v>0.61453464007911474</v>
      </c>
      <c r="T132">
        <f>SQRT((R132^2+2*S132^2)/3)</f>
        <v>0.89171785709314433</v>
      </c>
      <c r="U132" s="1">
        <f>1/(1+1/T132+(8.3*10^5)/T132^2.4)</f>
        <v>9.1509667507306881E-7</v>
      </c>
      <c r="V132" s="7">
        <v>16.920000000000002</v>
      </c>
      <c r="W132">
        <f>U132*(C132/D132)*(B132/D132)^(1/3)*E132^(1/3)*(Q132^3)/(T132^2*300)</f>
        <v>16.658805607998982</v>
      </c>
      <c r="X132" t="s">
        <v>695</v>
      </c>
      <c r="Y132" t="s">
        <v>688</v>
      </c>
      <c r="AC132">
        <v>16.920000000000002</v>
      </c>
      <c r="AE132">
        <v>30.07</v>
      </c>
    </row>
    <row r="133" spans="1:33">
      <c r="A133" t="s">
        <v>234</v>
      </c>
      <c r="B133">
        <v>53.51</v>
      </c>
      <c r="C133">
        <v>315.57000000000005</v>
      </c>
      <c r="D133">
        <v>3</v>
      </c>
      <c r="E133">
        <v>3</v>
      </c>
      <c r="F133">
        <v>151.79499999999999</v>
      </c>
      <c r="G133">
        <v>62.4786</v>
      </c>
      <c r="H133">
        <f>9*F133*G133/(3*F133+G133)</f>
        <v>164.82226552126852</v>
      </c>
      <c r="I133">
        <f>(3*F133-2*G133)/2/(3*F133+G133)</f>
        <v>0.31902975995995853</v>
      </c>
      <c r="J133">
        <f>2*((G133)^3/(F133)^2)^0.585</f>
        <v>7.9518315749883284</v>
      </c>
      <c r="K133">
        <v>-10.999700000000001</v>
      </c>
      <c r="L133">
        <v>-1.8948199999999999</v>
      </c>
      <c r="M133">
        <v>9.7928546149756723</v>
      </c>
      <c r="N133">
        <f>SQRT((F133+4/3*G133)/M133)</f>
        <v>4.8997224125557048</v>
      </c>
      <c r="O133">
        <f>SQRT(G133/M133)</f>
        <v>2.5258699793097423</v>
      </c>
      <c r="P133">
        <f>((1/3)*(N133^-3+2*O133^-3))^(-1/3)</f>
        <v>2.828242290527021</v>
      </c>
      <c r="Q133">
        <f>76.3823356*(6*PI()*PI()/(B133/D133))^(1/3)*P133*E133^(-1/3)</f>
        <v>223.45061838610604</v>
      </c>
      <c r="R133">
        <f>-(1/2)*(B133/(F133+(4/3)*G133)*(K133+(4/3)*L133))-1/6</f>
        <v>1.3726435282661518</v>
      </c>
      <c r="S133">
        <f>-(1/2)*B133/G133*L133-1/6</f>
        <v>0.64474570652991581</v>
      </c>
      <c r="T133">
        <f>SQRT((R133^2+2*S133^2)/3)</f>
        <v>0.95141023536440728</v>
      </c>
      <c r="U133" s="1">
        <f>1/(1+1/T133+(8.3*10^5)/T133^2.4)</f>
        <v>1.0690640403971804E-6</v>
      </c>
      <c r="V133" s="7">
        <v>16.899999999999999</v>
      </c>
      <c r="W133">
        <f>U133*(C133/D133)*(B133/D133)^(1/3)*E133^(1/3)*(Q133^3)/(T133^2*300)</f>
        <v>17.410488223725686</v>
      </c>
      <c r="X133" s="3" t="s">
        <v>659</v>
      </c>
      <c r="Y133" t="s">
        <v>401</v>
      </c>
      <c r="Z133" s="4">
        <v>16.899999999999999</v>
      </c>
      <c r="AB133" s="4"/>
      <c r="AC133" s="4">
        <v>14.41</v>
      </c>
      <c r="AD133" s="4"/>
      <c r="AE133" s="4">
        <v>26.74</v>
      </c>
      <c r="AF133" s="4"/>
      <c r="AG133" s="4"/>
    </row>
    <row r="134" spans="1:33">
      <c r="A134" t="s">
        <v>328</v>
      </c>
      <c r="B134">
        <v>218.45</v>
      </c>
      <c r="C134">
        <v>890.096</v>
      </c>
      <c r="D134">
        <v>12</v>
      </c>
      <c r="E134">
        <v>3</v>
      </c>
      <c r="F134">
        <v>115.67700000000001</v>
      </c>
      <c r="G134">
        <v>11.006399999999999</v>
      </c>
      <c r="H134">
        <f>9*F134*G134/(3*F134+G134)</f>
        <v>32.004159328606455</v>
      </c>
      <c r="I134">
        <f>(3*F134-2*G134)/2/(3*F134+G134)</f>
        <v>0.45388861610546827</v>
      </c>
      <c r="J134">
        <f>2*((G134)^3/(F134)^2)^0.585</f>
        <v>0.51894158438500682</v>
      </c>
      <c r="K134">
        <v>-1.5986400000000001</v>
      </c>
      <c r="L134">
        <v>5.654E-2</v>
      </c>
      <c r="M134">
        <f>C134/B134*1.658828390625</f>
        <v>6.7590593507976662</v>
      </c>
      <c r="N134">
        <f>SQRT((F134+4/3*G134)/M134)</f>
        <v>4.3915320098517663</v>
      </c>
      <c r="O134">
        <f>SQRT(G134/M134)</f>
        <v>1.2760847425238124</v>
      </c>
      <c r="P134">
        <f>((1/3)*(N134^-3+2*O134^-3))^(-1/3)</f>
        <v>1.4548274508842052</v>
      </c>
      <c r="Q134">
        <f>76.3823356*(6*PI()*PI()/(B134/D134))^(1/3)*P134*E134^(-1/3)</f>
        <v>114.16265678488804</v>
      </c>
      <c r="R134">
        <f>-(1/2)*(B134/(F134+(4/3)*G134)*(K134+(4/3)*L134))-1/6</f>
        <v>1.1097010918624053</v>
      </c>
      <c r="S134">
        <f>-(1/2)*B134/G134*L134-1/6</f>
        <v>-0.72775671427533062</v>
      </c>
      <c r="T134">
        <f>SQRT((R134^2+2*S134^2)/3)</f>
        <v>0.8738222900235999</v>
      </c>
      <c r="U134" s="1">
        <f>1/(1+1/T134+(8.3*10^5)/T134^2.4)</f>
        <v>8.716388538108215E-7</v>
      </c>
      <c r="V134" s="7">
        <v>16.78</v>
      </c>
      <c r="W134">
        <f>U134*(C134/D134)*(B134/D134)^(1/3)*E134^(1/3)*(Q134^3)/(T134^2*300)</f>
        <v>1.5932878554816412</v>
      </c>
      <c r="X134" t="s">
        <v>754</v>
      </c>
      <c r="Y134" t="s">
        <v>688</v>
      </c>
      <c r="AC134">
        <v>16.78</v>
      </c>
      <c r="AE134">
        <v>21.16</v>
      </c>
    </row>
    <row r="135" spans="1:33">
      <c r="A135" t="s">
        <v>276</v>
      </c>
      <c r="B135">
        <v>226.81</v>
      </c>
      <c r="C135">
        <v>1076.21</v>
      </c>
      <c r="D135">
        <v>12</v>
      </c>
      <c r="E135">
        <v>3</v>
      </c>
      <c r="F135">
        <v>150.29900000000001</v>
      </c>
      <c r="G135">
        <v>59.522199999999998</v>
      </c>
      <c r="H135">
        <f>9*F135*G135/(3*F135+G135)</f>
        <v>157.7431731412141</v>
      </c>
      <c r="I135">
        <f>(3*F135-2*G135)/2/(3*F135+G135)</f>
        <v>0.32507848450841975</v>
      </c>
      <c r="J135">
        <f>2*((G135)^3/(F135)^2)^0.585</f>
        <v>7.3884437262312694</v>
      </c>
      <c r="K135">
        <v>-2.1505700000000001</v>
      </c>
      <c r="L135">
        <v>-0.60768999999999995</v>
      </c>
      <c r="M135">
        <f>C135/B135*1.658828390625</f>
        <v>7.8711154811275144</v>
      </c>
      <c r="N135">
        <f>SQRT((F135+4/3*G135)/M135)</f>
        <v>5.4016490732728428</v>
      </c>
      <c r="O135">
        <f>SQRT(G135/M135)</f>
        <v>2.749928140792318</v>
      </c>
      <c r="P135">
        <f>((1/3)*(N135^-3+2*O135^-3))^(-1/3)</f>
        <v>3.0815550442906776</v>
      </c>
      <c r="Q135">
        <f>76.3823356*(6*PI()*PI()/(B135/D135))^(1/3)*P135*E135^(-1/3)</f>
        <v>238.80630736422515</v>
      </c>
      <c r="R135">
        <f>-(1/2)*(B135/(F135+(4/3)*G135)*(K135+(4/3)*L135))-1/6</f>
        <v>1.295361303067978</v>
      </c>
      <c r="S135">
        <f>-(1/2)*B135/G135*L135-1/6</f>
        <v>0.99113805913311881</v>
      </c>
      <c r="T135">
        <f>SQRT((R135^2+2*S135^2)/3)</f>
        <v>1.101918056543574</v>
      </c>
      <c r="U135" s="1">
        <f>1/(1+1/T135+(8.3*10^5)/T135^2.4)</f>
        <v>1.5208240332107744E-6</v>
      </c>
      <c r="V135" s="7">
        <v>16.73</v>
      </c>
      <c r="W135">
        <f>U135*(C135/D135)*(B135/D135)^(1/3)*E135^(1/3)*(Q135^3)/(T135^2*300)</f>
        <v>19.590536910978091</v>
      </c>
      <c r="X135" t="s">
        <v>702</v>
      </c>
      <c r="Y135" t="s">
        <v>688</v>
      </c>
      <c r="AC135">
        <v>16.73</v>
      </c>
      <c r="AE135">
        <v>27.11</v>
      </c>
    </row>
    <row r="136" spans="1:33">
      <c r="A136" t="s">
        <v>47</v>
      </c>
      <c r="B136">
        <v>57.42</v>
      </c>
      <c r="C136">
        <v>300.30699999999996</v>
      </c>
      <c r="D136">
        <v>3</v>
      </c>
      <c r="E136">
        <v>3</v>
      </c>
      <c r="F136">
        <v>91.428799999999995</v>
      </c>
      <c r="G136">
        <v>54.393999999999998</v>
      </c>
      <c r="H136">
        <f>9*F136*G136/(3*F136+G136)</f>
        <v>136.17667291630411</v>
      </c>
      <c r="I136">
        <f>(3*F136-2*G136)/2/(3*F136+G136)</f>
        <v>0.2517618939249191</v>
      </c>
      <c r="J136">
        <f>2*((G136)^3/(F136)^2)^0.585</f>
        <v>11.283786550043786</v>
      </c>
      <c r="K136">
        <v>-5.5955199999999996</v>
      </c>
      <c r="L136">
        <v>-3.1007899999999999</v>
      </c>
      <c r="M136">
        <v>8.6846199012729937</v>
      </c>
      <c r="N136">
        <f>SQRT((F136+4/3*G136)/M136)</f>
        <v>4.3449599451651162</v>
      </c>
      <c r="O136">
        <f>SQRT(G136/M136)</f>
        <v>2.5026498485271769</v>
      </c>
      <c r="P136">
        <f>((1/3)*(N136^-3+2*O136^-3))^(-1/3)</f>
        <v>2.7789898374208812</v>
      </c>
      <c r="Q136">
        <f>76.3823356*(6*PI()*PI()/(B136/D136))^(1/3)*P136*E136^(-1/3)</f>
        <v>214.45812029541699</v>
      </c>
      <c r="R136">
        <f>-(1/2)*(B136/(F136+(4/3)*G136)*(K136+(4/3)*L136))-1/6</f>
        <v>1.537136797879515</v>
      </c>
      <c r="S136">
        <f>-(1/2)*B136/G136*L136-1/6</f>
        <v>1.469978568101874</v>
      </c>
      <c r="T136">
        <f>SQRT((R136^2+2*S136^2)/3)</f>
        <v>1.4927004071763093</v>
      </c>
      <c r="U136" s="1">
        <f>1/(1+1/T136+(8.3*10^5)/T136^2.4)</f>
        <v>3.1510405020816338E-6</v>
      </c>
      <c r="V136" s="7">
        <v>16.64</v>
      </c>
      <c r="W136">
        <f>U136*(C136/D136)*(B136/D136)^(1/3)*E136^(1/3)*(Q136^3)/(T136^2*300)</f>
        <v>17.956161809868842</v>
      </c>
      <c r="X136" s="3" t="s">
        <v>441</v>
      </c>
      <c r="Y136" t="s">
        <v>403</v>
      </c>
      <c r="Z136" s="4"/>
      <c r="AB136" s="4"/>
      <c r="AC136" s="4"/>
      <c r="AD136" s="4"/>
      <c r="AE136" s="4">
        <v>16.64</v>
      </c>
      <c r="AF136" s="4"/>
      <c r="AG136" s="4"/>
    </row>
    <row r="137" spans="1:33">
      <c r="A137" t="s">
        <v>38</v>
      </c>
      <c r="B137">
        <v>58.23</v>
      </c>
      <c r="C137">
        <v>358.36599999999999</v>
      </c>
      <c r="D137">
        <v>3</v>
      </c>
      <c r="E137">
        <v>3</v>
      </c>
      <c r="F137">
        <v>155.63999999999999</v>
      </c>
      <c r="G137">
        <v>62.432400000000001</v>
      </c>
      <c r="H137">
        <f>9*F137*G137/(3*F137+G137)</f>
        <v>165.2071637419609</v>
      </c>
      <c r="I137">
        <f>(3*F137-2*G137)/2/(3*F137+G137)</f>
        <v>0.32308836230836013</v>
      </c>
      <c r="J137">
        <f>2*((G137)^3/(F137)^2)^0.585</f>
        <v>7.7124572329443719</v>
      </c>
      <c r="K137">
        <v>-12.0166</v>
      </c>
      <c r="L137">
        <v>-3.1624599999999998</v>
      </c>
      <c r="M137">
        <v>10.219474333780623</v>
      </c>
      <c r="N137">
        <f>SQRT((F137+4/3*G137)/M137)</f>
        <v>4.8348001332959294</v>
      </c>
      <c r="O137">
        <f>SQRT(G137/M137)</f>
        <v>2.4716714235735306</v>
      </c>
      <c r="P137">
        <f>((1/3)*(N137^-3+2*O137^-3))^(-1/3)</f>
        <v>2.769020625320735</v>
      </c>
      <c r="Q137">
        <f>76.3823356*(6*PI()*PI()/(B137/D137))^(1/3)*P137*E137^(-1/3)</f>
        <v>212.69332465338178</v>
      </c>
      <c r="R137">
        <f>-(1/2)*(B137/(F137+(4/3)*G137)*(K137+(4/3)*L137))-1/6</f>
        <v>1.8118316379441219</v>
      </c>
      <c r="S137">
        <f>-(1/2)*B137/G137*L137-1/6</f>
        <v>1.3081288385517773</v>
      </c>
      <c r="T137">
        <f>SQRT((R137^2+2*S137^2)/3)</f>
        <v>1.4950068005148474</v>
      </c>
      <c r="U137" s="1">
        <f>1/(1+1/T137+(8.3*10^5)/T137^2.4)</f>
        <v>3.1627380170103753E-6</v>
      </c>
      <c r="V137" s="7">
        <v>16.04</v>
      </c>
      <c r="W137">
        <f>U137*(C137/D137)*(B137/D137)^(1/3)*E137^(1/3)*(Q137^3)/(T137^2*300)</f>
        <v>21.013820359043397</v>
      </c>
      <c r="X137" s="3" t="s">
        <v>432</v>
      </c>
      <c r="Y137" t="s">
        <v>401</v>
      </c>
      <c r="Z137" s="4"/>
      <c r="AB137" s="4"/>
      <c r="AC137" s="4">
        <v>16.04</v>
      </c>
      <c r="AD137" s="4"/>
      <c r="AE137" s="4">
        <v>17.399999999999999</v>
      </c>
      <c r="AF137" s="4"/>
      <c r="AG137" s="4"/>
    </row>
    <row r="138" spans="1:33" ht="16.149999999999999">
      <c r="A138" t="s">
        <v>77</v>
      </c>
      <c r="B138">
        <v>413.9</v>
      </c>
      <c r="C138">
        <v>2229.88</v>
      </c>
      <c r="D138">
        <v>16</v>
      </c>
      <c r="E138">
        <v>16</v>
      </c>
      <c r="F138">
        <v>95.923400000000001</v>
      </c>
      <c r="G138">
        <v>60.471200000000003</v>
      </c>
      <c r="H138">
        <f>9*F138*G138/(3*F138+G138)</f>
        <v>149.91160716307712</v>
      </c>
      <c r="I138">
        <f>(3*F138-2*G138)/2/(3*F138+G138)</f>
        <v>0.23952895893480783</v>
      </c>
      <c r="J138">
        <f>2*((G138)^3/(F138)^2)^0.585</f>
        <v>12.846831440189113</v>
      </c>
      <c r="K138">
        <v>-0.85685</v>
      </c>
      <c r="L138">
        <v>-0.34319</v>
      </c>
      <c r="M138">
        <v>8.946117831256144</v>
      </c>
      <c r="N138">
        <f>SQRT((F138+4/3*G138)/M138)</f>
        <v>4.4424096496176704</v>
      </c>
      <c r="O138">
        <f>SQRT(G138/M138)</f>
        <v>2.5999020497965044</v>
      </c>
      <c r="P138">
        <f>((1/3)*(N138^-3+2*O138^-3))^(-1/3)</f>
        <v>2.8828804110171347</v>
      </c>
      <c r="Q138">
        <f>76.3823356*(6*PI()*PI()/(B138/D138))^(1/3)*P138*E138^(-1/3)</f>
        <v>115.16965987791501</v>
      </c>
      <c r="R138">
        <f>-(1/2)*(B138/(F138+(4/3)*G138)*(K138+(4/3)*L138))-1/6</f>
        <v>1.3740872287935857</v>
      </c>
      <c r="S138">
        <f>-(1/2)*B138/G138*L138-1/6</f>
        <v>1.0078291346404016</v>
      </c>
      <c r="T138">
        <f>SQRT((R138^2+2*S138^2)/3)</f>
        <v>1.1430303060423312</v>
      </c>
      <c r="U138" s="1">
        <f>1/(1+1/T138+(8.3*10^5)/T138^2.4)</f>
        <v>1.6605774814528094E-6</v>
      </c>
      <c r="V138" s="7">
        <v>16</v>
      </c>
      <c r="W138">
        <f>U138*(C138/D138)*(B138/D138)^(1/3)*E138^(1/3)*(Q138^3)/(T138^2*300)</f>
        <v>6.7219710363707623</v>
      </c>
      <c r="X138" s="3" t="s">
        <v>474</v>
      </c>
      <c r="Y138" t="s">
        <v>475</v>
      </c>
      <c r="Z138" s="4"/>
      <c r="AB138" s="4"/>
      <c r="AC138" s="4">
        <v>2.73</v>
      </c>
      <c r="AD138" s="4">
        <v>2.64</v>
      </c>
      <c r="AE138" s="4"/>
      <c r="AF138" s="4">
        <v>16</v>
      </c>
      <c r="AG138" s="4"/>
    </row>
    <row r="139" spans="1:33" ht="15.75">
      <c r="A139" t="s">
        <v>200</v>
      </c>
      <c r="B139">
        <v>104.76</v>
      </c>
      <c r="C139">
        <v>288.95400000000001</v>
      </c>
      <c r="D139">
        <v>4</v>
      </c>
      <c r="E139">
        <v>4</v>
      </c>
      <c r="F139">
        <v>53.345999999999997</v>
      </c>
      <c r="G139">
        <v>15.3087</v>
      </c>
      <c r="H139">
        <f>9*F139*G139/(3*F139+G139)</f>
        <v>41.916507078832964</v>
      </c>
      <c r="I139">
        <f>(3*F139-2*G139)/2/(3*F139+G139)</f>
        <v>0.36904201789939589</v>
      </c>
      <c r="J139">
        <f>2*((G139)^3/(F139)^2)^0.585</f>
        <v>2.2902746018879099</v>
      </c>
      <c r="K139">
        <v>-1.8355699999999999</v>
      </c>
      <c r="L139">
        <v>0.35532000000000002</v>
      </c>
      <c r="M139">
        <v>4.5801718074931008</v>
      </c>
      <c r="N139">
        <f>SQRT((F139+4/3*G139)/M139)</f>
        <v>4.012938497660393</v>
      </c>
      <c r="O139">
        <f>SQRT(G139/M139)</f>
        <v>1.8282192252614984</v>
      </c>
      <c r="P139">
        <f>((1/3)*(N139^-3+2*O139^-3))^(-1/3)</f>
        <v>2.0608097839990496</v>
      </c>
      <c r="Q139">
        <f>76.3823356*(6*PI()*PI()/(B139/D139))^(1/3)*P139*E139^(-1/3)</f>
        <v>130.15154969541311</v>
      </c>
      <c r="R139">
        <f>-(1/2)*(B139/(F139+(4/3)*G139)*(K139+(4/3)*L139))-1/6</f>
        <v>0.8004419133305134</v>
      </c>
      <c r="S139">
        <f>-(1/2)*B139/G139*L139-1/6</f>
        <v>-1.3824238243613112</v>
      </c>
      <c r="T139">
        <f>SQRT((R139^2+2*S139^2)/3)</f>
        <v>1.2196855492215632</v>
      </c>
      <c r="U139" s="1">
        <f>1/(1+1/T139+(8.3*10^5)/T139^2.4)</f>
        <v>1.9405073048722615E-6</v>
      </c>
      <c r="V139" s="7">
        <v>16</v>
      </c>
      <c r="W139">
        <f>U139*(C139/D139)*(B139/D139)^(1/3)*E139^(1/3)*(Q139^3)/(T139^2*300)</f>
        <v>3.2644762794591173</v>
      </c>
      <c r="X139" s="3" t="s">
        <v>623</v>
      </c>
      <c r="Y139" t="s">
        <v>550</v>
      </c>
      <c r="Z139" s="4"/>
      <c r="AB139" s="4"/>
      <c r="AC139" s="4">
        <v>1.76</v>
      </c>
      <c r="AD139" s="4">
        <v>4.4000000000000004</v>
      </c>
      <c r="AE139" s="4"/>
      <c r="AF139" s="4">
        <v>16</v>
      </c>
      <c r="AG139" s="4"/>
    </row>
    <row r="140" spans="1:33">
      <c r="A140" t="s">
        <v>167</v>
      </c>
      <c r="B140">
        <v>66.180000000000007</v>
      </c>
      <c r="C140">
        <v>121.22</v>
      </c>
      <c r="D140">
        <v>3</v>
      </c>
      <c r="E140">
        <v>3</v>
      </c>
      <c r="F140">
        <v>50.862400000000001</v>
      </c>
      <c r="G140">
        <v>41.959699999999998</v>
      </c>
      <c r="H140">
        <f>9*F140*G140/(3*F140+G140)</f>
        <v>98.729609197165303</v>
      </c>
      <c r="I140">
        <f>(3*F140-2*G140)/2/(3*F140+G140)</f>
        <v>0.17648135231144779</v>
      </c>
      <c r="J140">
        <f>2*((G140)^3/(F140)^2)^0.585</f>
        <v>14.210733646589231</v>
      </c>
      <c r="K140">
        <v>-2.4332600000000002</v>
      </c>
      <c r="L140">
        <v>-1.4481599999999999</v>
      </c>
      <c r="M140">
        <v>3.0415577372595175</v>
      </c>
      <c r="N140">
        <f>SQRT((F140+4/3*G140)/M140)</f>
        <v>5.9259122239793687</v>
      </c>
      <c r="O140">
        <f>SQRT(G140/M140)</f>
        <v>3.7142245370727802</v>
      </c>
      <c r="P140">
        <f>((1/3)*(N140^-3+2*O140^-3))^(-1/3)</f>
        <v>4.0903196029206992</v>
      </c>
      <c r="Q140">
        <f>76.3823356*(6*PI()*PI()/(B140/D140))^(1/3)*P140*E140^(-1/3)</f>
        <v>301.06360328404941</v>
      </c>
      <c r="R140">
        <f>-(1/2)*(B140/(F140+(4/3)*G140)*(K140+(4/3)*L140))-1/6</f>
        <v>1.1853714881647144</v>
      </c>
      <c r="S140">
        <f>-(1/2)*B140/G140*L140-1/6</f>
        <v>0.97537234695831165</v>
      </c>
      <c r="T140">
        <f>SQRT((R140^2+2*S140^2)/3)</f>
        <v>1.0500488870168156</v>
      </c>
      <c r="U140" s="1">
        <f>1/(1+1/T140+(8.3*10^5)/T140^2.4)</f>
        <v>1.3546390927432954E-6</v>
      </c>
      <c r="V140" s="7">
        <v>15.7</v>
      </c>
      <c r="W140">
        <f>U140*(C140/D140)*(B140/D140)^(1/3)*E140^(1/3)*(Q140^3)/(T140^2*300)</f>
        <v>18.265014585392109</v>
      </c>
      <c r="X140" s="3" t="s">
        <v>580</v>
      </c>
      <c r="Y140" t="s">
        <v>408</v>
      </c>
      <c r="Z140" s="4"/>
      <c r="AB140" s="4">
        <v>11.49</v>
      </c>
      <c r="AC140" s="4"/>
      <c r="AD140" s="4"/>
      <c r="AE140" s="4"/>
      <c r="AF140" s="4">
        <v>15.7</v>
      </c>
      <c r="AG140" s="4"/>
    </row>
    <row r="141" spans="1:33">
      <c r="A141" t="s">
        <v>86</v>
      </c>
      <c r="B141">
        <v>34.82</v>
      </c>
      <c r="C141">
        <v>87.972999999999999</v>
      </c>
      <c r="D141">
        <v>2</v>
      </c>
      <c r="E141">
        <v>2</v>
      </c>
      <c r="F141">
        <v>74.723200000000006</v>
      </c>
      <c r="G141">
        <v>55.095700000000001</v>
      </c>
      <c r="H141">
        <f>9*F141*G141/(3*F141+G141)</f>
        <v>132.67793418000733</v>
      </c>
      <c r="I141">
        <f>(3*F141-2*G141)/2/(3*F141+G141)</f>
        <v>0.20406795975010142</v>
      </c>
      <c r="J141">
        <f>2*((G141)^3/(F141)^2)^0.585</f>
        <v>14.613312701506169</v>
      </c>
      <c r="K141">
        <v>-6.2719899999999997</v>
      </c>
      <c r="L141">
        <v>-2.0328200000000001</v>
      </c>
      <c r="M141">
        <v>4.1953595213697765</v>
      </c>
      <c r="N141">
        <f>SQRT((F141+4/3*G141)/M141)</f>
        <v>5.943144099390425</v>
      </c>
      <c r="O141">
        <f>SQRT(G141/M141)</f>
        <v>3.6238837769674785</v>
      </c>
      <c r="P141">
        <f>((1/3)*(N141^-3+2*O141^-3))^(-1/3)</f>
        <v>4.0024570451477661</v>
      </c>
      <c r="Q141">
        <f>76.3823356*(6*PI()*PI()/(B141/D141))^(1/3)*P141*E141^(-1/3)</f>
        <v>364.91665901187071</v>
      </c>
      <c r="R141">
        <f>-(1/2)*(B141/(F141+(4/3)*G141)*(K141+(4/3)*L141))-1/6</f>
        <v>0.88866814313303288</v>
      </c>
      <c r="S141">
        <f>-(1/2)*B141/G141*L141-1/6</f>
        <v>0.47569555397850172</v>
      </c>
      <c r="T141">
        <f>SQRT((R141^2+2*S141^2)/3)</f>
        <v>0.64350695121066614</v>
      </c>
      <c r="U141" s="1">
        <f>1/(1+1/T141+(8.3*10^5)/T141^2.4)</f>
        <v>4.1826278589727315E-7</v>
      </c>
      <c r="V141" s="7">
        <v>15.6</v>
      </c>
      <c r="W141">
        <f>U141*(C141/D141)*(B141/D141)^(1/3)*E141^(1/3)*(Q141^3)/(T141^2*300)</f>
        <v>23.499838895672241</v>
      </c>
      <c r="X141" s="3" t="s">
        <v>485</v>
      </c>
      <c r="Y141" t="s">
        <v>403</v>
      </c>
      <c r="Z141" s="4"/>
      <c r="AB141" s="4"/>
      <c r="AC141" s="4">
        <v>15.6</v>
      </c>
      <c r="AD141" s="4"/>
      <c r="AE141" s="4"/>
      <c r="AF141" s="4"/>
      <c r="AG141" s="4"/>
    </row>
    <row r="142" spans="1:33">
      <c r="A142" t="s">
        <v>152</v>
      </c>
      <c r="B142">
        <v>58.84</v>
      </c>
      <c r="C142">
        <v>403.76800000000003</v>
      </c>
      <c r="D142">
        <v>3</v>
      </c>
      <c r="E142">
        <v>3</v>
      </c>
      <c r="F142">
        <v>180.17</v>
      </c>
      <c r="G142">
        <v>69.894900000000007</v>
      </c>
      <c r="H142">
        <f>9*F142*G142/(3*F142+G142)</f>
        <v>185.67458615912162</v>
      </c>
      <c r="I142">
        <f>(3*F142-2*G142)/2/(3*F142+G142)</f>
        <v>0.32824130343645669</v>
      </c>
      <c r="J142">
        <f>2*((G142)^3/(F142)^2)^0.585</f>
        <v>7.9228845393310978</v>
      </c>
      <c r="K142">
        <v>-11.1159</v>
      </c>
      <c r="L142">
        <v>-2.8636400000000002</v>
      </c>
      <c r="M142">
        <v>11.39482817469163</v>
      </c>
      <c r="N142">
        <f>SQRT((F142+4/3*G142)/M142)</f>
        <v>4.8979701548104364</v>
      </c>
      <c r="O142">
        <f>SQRT(G142/M142)</f>
        <v>2.4766740490099601</v>
      </c>
      <c r="P142">
        <f>((1/3)*(N142^-3+2*O142^-3))^(-1/3)</f>
        <v>2.7765008078335116</v>
      </c>
      <c r="Q142">
        <f>76.3823356*(6*PI()*PI()/(B142/D142))^(1/3)*P142*E142^(-1/3)</f>
        <v>212.52833933873038</v>
      </c>
      <c r="R142">
        <f>-(1/2)*(B142/(F142+(4/3)*G142)*(K142+(4/3)*L142))-1/6</f>
        <v>1.4405753824947907</v>
      </c>
      <c r="S142">
        <f>-(1/2)*B142/G142*L142-1/6</f>
        <v>1.0386900732385338</v>
      </c>
      <c r="T142">
        <f>SQRT((R142^2+2*S142^2)/3)</f>
        <v>1.1878568332840107</v>
      </c>
      <c r="U142" s="1">
        <f>1/(1+1/T142+(8.3*10^5)/T142^2.4)</f>
        <v>1.8211859522120948E-6</v>
      </c>
      <c r="V142" s="7">
        <v>15.58</v>
      </c>
      <c r="W142">
        <f>U142*(C142/D142)*(B142/D142)^(1/3)*E142^(1/3)*(Q142^3)/(T142^2*300)</f>
        <v>21.620060872306169</v>
      </c>
      <c r="X142" s="3" t="s">
        <v>564</v>
      </c>
      <c r="Y142" t="s">
        <v>403</v>
      </c>
      <c r="Z142" s="4"/>
      <c r="AB142" s="4"/>
      <c r="AC142" s="4">
        <v>15.58</v>
      </c>
      <c r="AD142" s="4"/>
      <c r="AE142" s="4">
        <v>20.92</v>
      </c>
      <c r="AF142" s="4"/>
      <c r="AG142" s="4"/>
    </row>
    <row r="143" spans="1:33">
      <c r="A143" t="s">
        <v>289</v>
      </c>
      <c r="B143">
        <v>192.66</v>
      </c>
      <c r="C143">
        <v>1267.3</v>
      </c>
      <c r="D143">
        <v>12</v>
      </c>
      <c r="E143">
        <v>3</v>
      </c>
      <c r="F143">
        <v>195.077</v>
      </c>
      <c r="G143">
        <v>60.670699999999997</v>
      </c>
      <c r="H143">
        <f>9*F143*G143/(3*F143+G143)</f>
        <v>164.9153784470609</v>
      </c>
      <c r="I143">
        <f>(3*F143-2*G143)/2/(3*F143+G143)</f>
        <v>0.35910232160714234</v>
      </c>
      <c r="J143">
        <f>2*((G143)^3/(F143)^2)^0.585</f>
        <v>5.631408745809261</v>
      </c>
      <c r="K143">
        <v>-3.7347199999999998</v>
      </c>
      <c r="L143">
        <v>-0.3337</v>
      </c>
      <c r="M143">
        <f>C143/B143*1.658828390625</f>
        <v>10.911622648391273</v>
      </c>
      <c r="N143">
        <f>SQRT((F143+4/3*G143)/M143)</f>
        <v>5.0290651774621518</v>
      </c>
      <c r="O143">
        <f>SQRT(G143/M143)</f>
        <v>2.3580056077128573</v>
      </c>
      <c r="P143">
        <f>((1/3)*(N143^-3+2*O143^-3))^(-1/3)</f>
        <v>2.6544019140842079</v>
      </c>
      <c r="Q143">
        <f>76.3823356*(6*PI()*PI()/(B143/D143))^(1/3)*P143*E143^(-1/3)</f>
        <v>217.2031367701193</v>
      </c>
      <c r="R143">
        <f>-(1/2)*(B143/(F143+(4/3)*G143)*(K143+(4/3)*L143))-1/6</f>
        <v>1.2922750936953418</v>
      </c>
      <c r="S143">
        <f>-(1/2)*B143/G143*L143-1/6</f>
        <v>0.36316603676348991</v>
      </c>
      <c r="T143">
        <f>SQRT((R143^2+2*S143^2)/3)</f>
        <v>0.80286031543523706</v>
      </c>
      <c r="U143" s="1">
        <f>1/(1+1/T143+(8.3*10^5)/T143^2.4)</f>
        <v>7.1130718249093434E-7</v>
      </c>
      <c r="V143" s="7">
        <v>15.57</v>
      </c>
      <c r="W143">
        <f>U143*(C143/D143)*(B143/D143)^(1/3)*E143^(1/3)*(Q143^3)/(T143^2*300)</f>
        <v>14.48314720859986</v>
      </c>
      <c r="X143" t="s">
        <v>715</v>
      </c>
      <c r="Y143" t="s">
        <v>688</v>
      </c>
      <c r="AE143">
        <v>15.57</v>
      </c>
    </row>
    <row r="144" spans="1:33">
      <c r="A144" t="s">
        <v>153</v>
      </c>
      <c r="B144">
        <v>54.8</v>
      </c>
      <c r="C144">
        <v>273.76099999999997</v>
      </c>
      <c r="D144">
        <v>3</v>
      </c>
      <c r="E144">
        <v>3</v>
      </c>
      <c r="F144">
        <v>163.47900000000001</v>
      </c>
      <c r="G144">
        <v>45.933</v>
      </c>
      <c r="H144">
        <f>9*F144*G144/(3*F144+G144)</f>
        <v>125.99833727277813</v>
      </c>
      <c r="I144">
        <f>(3*F144-2*G144)/2/(3*F144+G144)</f>
        <v>0.37154482912914594</v>
      </c>
      <c r="J144">
        <f>2*((G144)^3/(F144)^2)^0.585</f>
        <v>4.2492132941604819</v>
      </c>
      <c r="K144">
        <v>-11.033799999999999</v>
      </c>
      <c r="L144">
        <v>-1.9038600000000001</v>
      </c>
      <c r="M144">
        <v>8.2954427084737912</v>
      </c>
      <c r="N144">
        <f>SQRT((F144+4/3*G144)/M144)</f>
        <v>5.204799183991712</v>
      </c>
      <c r="O144">
        <f>SQRT(G144/M144)</f>
        <v>2.3531121240168029</v>
      </c>
      <c r="P144">
        <f>((1/3)*(N144^-3+2*O144^-3))^(-1/3)</f>
        <v>2.6533883754085097</v>
      </c>
      <c r="Q144">
        <f>76.3823356*(6*PI()*PI()/(B144/D144))^(1/3)*P144*E144^(-1/3)</f>
        <v>207.97792227242221</v>
      </c>
      <c r="R144">
        <f>-(1/2)*(B144/(F144+(4/3)*G144)*(K144+(4/3)*L144))-1/6</f>
        <v>1.488172722269935</v>
      </c>
      <c r="S144">
        <f>-(1/2)*B144/G144*L144-1/6</f>
        <v>0.96902584198724251</v>
      </c>
      <c r="T144">
        <f>SQRT((R144^2+2*S144^2)/3)</f>
        <v>1.1680011724004502</v>
      </c>
      <c r="U144" s="1">
        <f>1/(1+1/T144+(8.3*10^5)/T144^2.4)</f>
        <v>1.7489780805775194E-6</v>
      </c>
      <c r="V144" s="7">
        <v>15.43</v>
      </c>
      <c r="W144">
        <f>U144*(C144/D144)*(B144/D144)^(1/3)*E144^(1/3)*(Q144^3)/(T144^2*300)</f>
        <v>13.325149908722013</v>
      </c>
      <c r="X144" s="3" t="s">
        <v>565</v>
      </c>
      <c r="Y144" t="s">
        <v>403</v>
      </c>
      <c r="Z144" s="4"/>
      <c r="AB144" s="4"/>
      <c r="AC144" s="4"/>
      <c r="AD144" s="4"/>
      <c r="AE144" s="4">
        <v>15.43</v>
      </c>
      <c r="AF144" s="4"/>
      <c r="AG144" s="4"/>
    </row>
    <row r="145" spans="1:33">
      <c r="A145" t="s">
        <v>326</v>
      </c>
      <c r="B145">
        <v>205.41</v>
      </c>
      <c r="C145">
        <v>895.60400000000004</v>
      </c>
      <c r="D145">
        <v>12</v>
      </c>
      <c r="E145">
        <v>3</v>
      </c>
      <c r="F145">
        <v>188.739</v>
      </c>
      <c r="G145">
        <v>77.44</v>
      </c>
      <c r="H145">
        <f>9*F145*G145/(3*F145+G145)</f>
        <v>204.36899379638535</v>
      </c>
      <c r="I145">
        <f>(3*F145-2*G145)/2/(3*F145+G145)</f>
        <v>0.31953120994566986</v>
      </c>
      <c r="J145">
        <f>2*((G145)^3/(F145)^2)^0.585</f>
        <v>8.9826824029233698</v>
      </c>
      <c r="K145">
        <v>-3.1447799999999999</v>
      </c>
      <c r="L145">
        <v>-0.73006000000000004</v>
      </c>
      <c r="M145">
        <f>C145/B145*1.658828390625</f>
        <v>7.232624224513474</v>
      </c>
      <c r="N145">
        <f>SQRT((F145+4/3*G145)/M145)</f>
        <v>6.3538619320215854</v>
      </c>
      <c r="O145">
        <f>SQRT(G145/M145)</f>
        <v>3.2721614311974783</v>
      </c>
      <c r="P145">
        <f>((1/3)*(N145^-3+2*O145^-3))^(-1/3)</f>
        <v>3.6641114394235985</v>
      </c>
      <c r="Q145">
        <f>76.3823356*(6*PI()*PI()/(B145/D145))^(1/3)*P145*E145^(-1/3)</f>
        <v>293.48871666857991</v>
      </c>
      <c r="R145">
        <f>-(1/2)*(B145/(F145+(4/3)*G145)*(K145+(4/3)*L145))-1/6</f>
        <v>1.2818612500480413</v>
      </c>
      <c r="S145">
        <f>-(1/2)*B145/G145*L145-1/6</f>
        <v>0.80157729381887066</v>
      </c>
      <c r="T145">
        <f>SQRT((R145^2+2*S145^2)/3)</f>
        <v>0.98796433476563228</v>
      </c>
      <c r="U145" s="1">
        <f>1/(1+1/T145+(8.3*10^5)/T145^2.4)</f>
        <v>1.1703073312451471E-6</v>
      </c>
      <c r="V145" s="7">
        <v>15.3</v>
      </c>
      <c r="W145">
        <f>U145*(C145/D145)*(B145/D145)^(1/3)*E145^(1/3)*(Q145^3)/(T145^2*300)</f>
        <v>28.028014936419453</v>
      </c>
      <c r="X145" t="s">
        <v>752</v>
      </c>
      <c r="Y145" t="s">
        <v>688</v>
      </c>
      <c r="Z145">
        <v>15.3</v>
      </c>
      <c r="AC145">
        <v>26.15</v>
      </c>
      <c r="AE145">
        <v>27.39</v>
      </c>
    </row>
    <row r="146" spans="1:33">
      <c r="A146" t="s">
        <v>150</v>
      </c>
      <c r="B146">
        <v>60.11</v>
      </c>
      <c r="C146">
        <v>361.67</v>
      </c>
      <c r="D146">
        <v>3</v>
      </c>
      <c r="E146">
        <v>3</v>
      </c>
      <c r="F146">
        <v>138.80600000000001</v>
      </c>
      <c r="G146">
        <v>57.325899999999997</v>
      </c>
      <c r="H146">
        <f>9*F146*G146/(3*F146+G146)</f>
        <v>151.16734986687956</v>
      </c>
      <c r="I146">
        <f>(3*F146-2*G146)/2/(3*F146+G146)</f>
        <v>0.31849085550230832</v>
      </c>
      <c r="J146">
        <f>2*((G146)^3/(F146)^2)^0.585</f>
        <v>7.5913349348896544</v>
      </c>
      <c r="K146">
        <v>-8.9659800000000001</v>
      </c>
      <c r="L146">
        <v>-1.7436799999999999</v>
      </c>
      <c r="M146">
        <v>9.9911230176778858</v>
      </c>
      <c r="N146">
        <f>SQRT((F146+4/3*G146)/M146)</f>
        <v>4.641462826914224</v>
      </c>
      <c r="O146">
        <f>SQRT(G146/M146)</f>
        <v>2.3953461819432755</v>
      </c>
      <c r="P146">
        <f>((1/3)*(N146^-3+2*O146^-3))^(-1/3)</f>
        <v>2.6819055633749218</v>
      </c>
      <c r="Q146">
        <f>76.3823356*(6*PI()*PI()/(B146/D146))^(1/3)*P146*E146^(-1/3)</f>
        <v>203.83143928572954</v>
      </c>
      <c r="R146">
        <f>-(1/2)*(B146/(F146+(4/3)*G146)*(K146+(4/3)*L146))-1/6</f>
        <v>1.4099304245565476</v>
      </c>
      <c r="S146">
        <f>-(1/2)*B146/G146*L146-1/6</f>
        <v>0.74751527203817703</v>
      </c>
      <c r="T146">
        <f>SQRT((R146^2+2*S146^2)/3)</f>
        <v>1.0174251759467501</v>
      </c>
      <c r="U146" s="1">
        <f>1/(1+1/T146+(8.3*10^5)/T146^2.4)</f>
        <v>1.2558182151447713E-6</v>
      </c>
      <c r="V146" s="7">
        <v>15.09</v>
      </c>
      <c r="W146">
        <f>U146*(C146/D146)*(B146/D146)^(1/3)*E146^(1/3)*(Q146^3)/(T146^2*300)</f>
        <v>16.172886952108072</v>
      </c>
      <c r="X146" s="3" t="s">
        <v>562</v>
      </c>
      <c r="Y146" t="s">
        <v>401</v>
      </c>
      <c r="Z146" s="4"/>
      <c r="AB146" s="4"/>
      <c r="AC146" s="4"/>
      <c r="AD146" s="4"/>
      <c r="AE146" s="4">
        <v>15.09</v>
      </c>
      <c r="AF146" s="4"/>
      <c r="AG146" s="4"/>
    </row>
    <row r="147" spans="1:33">
      <c r="A147" t="s">
        <v>128</v>
      </c>
      <c r="B147">
        <v>16.13</v>
      </c>
      <c r="C147">
        <v>8.01</v>
      </c>
      <c r="D147">
        <v>2</v>
      </c>
      <c r="E147">
        <v>2</v>
      </c>
      <c r="F147">
        <v>36.992899999999999</v>
      </c>
      <c r="G147">
        <v>43.218200000000003</v>
      </c>
      <c r="H147">
        <f>9*F147*G147/(3*F147+G147)</f>
        <v>93.315098792647589</v>
      </c>
      <c r="I147">
        <f>(3*F147-2*G147)/2/(3*F147+G147)</f>
        <v>7.9581042161029167E-2</v>
      </c>
      <c r="J147">
        <f>2*((G147)^3/(F147)^2)^0.585</f>
        <v>21.723335388514425</v>
      </c>
      <c r="K147">
        <v>-5.3516700000000004</v>
      </c>
      <c r="L147">
        <v>-5.1918800000000003</v>
      </c>
      <c r="M147">
        <v>0.82460639180789752</v>
      </c>
      <c r="N147">
        <f>SQRT((F147+4/3*G147)/M147)</f>
        <v>10.711779420624339</v>
      </c>
      <c r="O147">
        <f>SQRT(G147/M147)</f>
        <v>7.239523614138248</v>
      </c>
      <c r="P147">
        <f>((1/3)*(N147^-3+2*O147^-3))^(-1/3)</f>
        <v>7.9000079545647832</v>
      </c>
      <c r="Q147">
        <f>76.3823356*(6*PI()*PI()/(B147/D147))^(1/3)*P147*E147^(-1/3)</f>
        <v>930.87779755714223</v>
      </c>
      <c r="R147">
        <f>-(1/2)*(B147/(F147+(4/3)*G147)*(K147+(4/3)*L147))-1/6</f>
        <v>0.87956245119954157</v>
      </c>
      <c r="S147">
        <f>-(1/2)*B147/G147*L147-1/6</f>
        <v>0.80219627070693977</v>
      </c>
      <c r="T147">
        <f>SQRT((R147^2+2*S147^2)/3)</f>
        <v>0.82878783353207863</v>
      </c>
      <c r="U147" s="1">
        <f>1/(1+1/T147+(8.3*10^5)/T147^2.4)</f>
        <v>7.6768888538311882E-7</v>
      </c>
      <c r="V147" s="7">
        <v>15</v>
      </c>
      <c r="W147">
        <f>U147*(C147/D147)*(B147/D147)^(1/3)*E147^(1/3)*(Q147^3)/(T147^2*300)</f>
        <v>30.409031585789055</v>
      </c>
      <c r="X147" s="3" t="s">
        <v>536</v>
      </c>
      <c r="Y147" t="s">
        <v>408</v>
      </c>
      <c r="Z147" s="4"/>
      <c r="AB147" s="4">
        <v>28.4</v>
      </c>
      <c r="AC147" s="4">
        <v>18.600000000000001</v>
      </c>
      <c r="AD147" s="4">
        <v>8.58</v>
      </c>
      <c r="AE147" s="4"/>
      <c r="AF147" s="4">
        <v>15</v>
      </c>
      <c r="AG147" s="4"/>
    </row>
    <row r="148" spans="1:33">
      <c r="A148" t="s">
        <v>48</v>
      </c>
      <c r="B148">
        <v>62.39</v>
      </c>
      <c r="C148">
        <v>275.46199999999999</v>
      </c>
      <c r="D148">
        <v>3</v>
      </c>
      <c r="E148">
        <v>3</v>
      </c>
      <c r="F148">
        <v>108.02</v>
      </c>
      <c r="G148">
        <v>47.009300000000003</v>
      </c>
      <c r="H148">
        <f>9*F148*G148/(3*F148+G148)</f>
        <v>123.16163388887198</v>
      </c>
      <c r="I148">
        <f>(3*F148-2*G148)/2/(3*F148+G148)</f>
        <v>0.30997094073802389</v>
      </c>
      <c r="J148">
        <f>2*((G148)^3/(F148)^2)^0.585</f>
        <v>7.1864209835302963</v>
      </c>
      <c r="K148">
        <v>-7.9426100000000002</v>
      </c>
      <c r="L148">
        <v>-2.1026600000000002</v>
      </c>
      <c r="M148">
        <v>7.3315408527648218</v>
      </c>
      <c r="N148">
        <f>SQRT((F148+4/3*G148)/M148)</f>
        <v>4.8252291612834179</v>
      </c>
      <c r="O148">
        <f>SQRT(G148/M148)</f>
        <v>2.5321781834490928</v>
      </c>
      <c r="P148">
        <f>((1/3)*(N148^-3+2*O148^-3))^(-1/3)</f>
        <v>2.8319872348364377</v>
      </c>
      <c r="Q148">
        <f>76.3823356*(6*PI()*PI()/(B148/D148))^(1/3)*P148*E148^(-1/3)</f>
        <v>212.58350445120544</v>
      </c>
      <c r="R148">
        <f>-(1/2)*(B148/(F148+(4/3)*G148)*(K148+(4/3)*L148))-1/6</f>
        <v>1.7971774466188581</v>
      </c>
      <c r="S148">
        <f>-(1/2)*B148/G148*L148-1/6</f>
        <v>1.2286418935543959</v>
      </c>
      <c r="T148">
        <f>SQRT((R148^2+2*S148^2)/3)</f>
        <v>1.4432565699174145</v>
      </c>
      <c r="U148" s="1">
        <f>1/(1+1/T148+(8.3*10^5)/T148^2.4)</f>
        <v>2.9063256473410243E-6</v>
      </c>
      <c r="V148" s="7">
        <v>14.87</v>
      </c>
      <c r="W148">
        <f>U148*(C148/D148)*(B148/D148)^(1/3)*E148^(1/3)*(Q148^3)/(T148^2*300)</f>
        <v>16.271842179061661</v>
      </c>
      <c r="X148" s="3" t="s">
        <v>442</v>
      </c>
      <c r="Y148" t="s">
        <v>403</v>
      </c>
      <c r="Z148" s="4"/>
      <c r="AB148" s="4"/>
      <c r="AC148" s="4"/>
      <c r="AD148" s="4"/>
      <c r="AE148" s="4">
        <v>14.87</v>
      </c>
      <c r="AF148" s="4"/>
      <c r="AG148" s="4"/>
    </row>
    <row r="149" spans="1:33">
      <c r="A149" t="s">
        <v>159</v>
      </c>
      <c r="B149">
        <v>48.13</v>
      </c>
      <c r="C149">
        <v>62.289000000000001</v>
      </c>
      <c r="D149">
        <v>3</v>
      </c>
      <c r="E149">
        <v>3</v>
      </c>
      <c r="F149">
        <v>56.291899999999998</v>
      </c>
      <c r="G149">
        <v>27.395299999999999</v>
      </c>
      <c r="H149">
        <f>9*F149*G149/(3*F149+G149)</f>
        <v>70.714478413163434</v>
      </c>
      <c r="I149">
        <f>(3*F149-2*G149)/2/(3*F149+G149)</f>
        <v>0.29063157572947612</v>
      </c>
      <c r="J149">
        <f>2*((G149)^3/(F149)^2)^0.585</f>
        <v>5.9721371174054605</v>
      </c>
      <c r="K149">
        <v>-3.67</v>
      </c>
      <c r="L149">
        <v>-3.29806</v>
      </c>
      <c r="M149">
        <v>2.1490377538394529</v>
      </c>
      <c r="N149">
        <f>SQRT((F149+4/3*G149)/M149)</f>
        <v>6.571981648176437</v>
      </c>
      <c r="O149">
        <f>SQRT(G149/M149)</f>
        <v>3.5703928798537068</v>
      </c>
      <c r="P149">
        <f>((1/3)*(N149^-3+2*O149^-3))^(-1/3)</f>
        <v>3.9833515208875143</v>
      </c>
      <c r="Q149">
        <f>76.3823356*(6*PI()*PI()/(B149/D149))^(1/3)*P149*E149^(-1/3)</f>
        <v>326.02678312966646</v>
      </c>
      <c r="R149">
        <f>-(1/2)*(B149/(F149+(4/3)*G149)*(K149+(4/3)*L149))-1/6</f>
        <v>1.9249565094873453</v>
      </c>
      <c r="S149">
        <f>-(1/2)*B149/G149*L149-1/6</f>
        <v>2.730465830513507</v>
      </c>
      <c r="T149">
        <f>SQRT((R149^2+2*S149^2)/3)</f>
        <v>2.4910737220872807</v>
      </c>
      <c r="U149" s="1">
        <f>1/(1+1/T149+(8.3*10^5)/T149^2.4)</f>
        <v>1.0770680550311201E-5</v>
      </c>
      <c r="V149" s="7">
        <v>14.83</v>
      </c>
      <c r="W149">
        <f>U149*(C149/D149)*(B149/D149)^(1/3)*E149^(1/3)*(Q149^3)/(T149^2*300)</f>
        <v>15.14272228054365</v>
      </c>
      <c r="X149" s="3" t="s">
        <v>572</v>
      </c>
      <c r="Y149" t="s">
        <v>401</v>
      </c>
      <c r="Z149" s="4"/>
      <c r="AB149" s="4"/>
      <c r="AC149" s="4"/>
      <c r="AD149" s="4"/>
      <c r="AE149" s="4">
        <v>14.83</v>
      </c>
      <c r="AF149" s="4"/>
      <c r="AG149" s="4"/>
    </row>
    <row r="150" spans="1:33">
      <c r="A150" t="s">
        <v>270</v>
      </c>
      <c r="B150">
        <v>199.56</v>
      </c>
      <c r="C150">
        <v>1272.33</v>
      </c>
      <c r="D150">
        <v>12</v>
      </c>
      <c r="E150">
        <v>3</v>
      </c>
      <c r="F150">
        <v>175.11699999999999</v>
      </c>
      <c r="G150">
        <v>52.165700000000001</v>
      </c>
      <c r="H150">
        <f>9*F150*G150/(3*F150+G150)</f>
        <v>142.36109186470276</v>
      </c>
      <c r="I150">
        <f>(3*F150-2*G150)/2/(3*F150+G150)</f>
        <v>0.36450859343115094</v>
      </c>
      <c r="J150">
        <f>2*((G150)^3/(F150)^2)^0.585</f>
        <v>4.9016987744832274</v>
      </c>
      <c r="K150">
        <v>-0.86292999999999997</v>
      </c>
      <c r="L150">
        <v>-0.50294000000000005</v>
      </c>
      <c r="M150">
        <f>C150/B150*1.658828390625</f>
        <v>10.576153168189547</v>
      </c>
      <c r="N150">
        <f>SQRT((F150+4/3*G150)/M150)</f>
        <v>4.8098066587202402</v>
      </c>
      <c r="O150">
        <f>SQRT(G150/M150)</f>
        <v>2.2208982087276334</v>
      </c>
      <c r="P150">
        <f>((1/3)*(N150^-3+2*O150^-3))^(-1/3)</f>
        <v>2.5018987346428849</v>
      </c>
      <c r="Q150">
        <f>76.3823356*(6*PI()*PI()/(B150/D150))^(1/3)*P150*E150^(-1/3)</f>
        <v>202.33693114275738</v>
      </c>
      <c r="R150">
        <f>-(1/2)*(B150/(F150+(4/3)*G150)*(K150+(4/3)*L150))-1/6</f>
        <v>0.45872059308240076</v>
      </c>
      <c r="S150">
        <f>-(1/2)*B150/G150*L150-1/6</f>
        <v>0.79533237101518184</v>
      </c>
      <c r="T150">
        <f>SQRT((R150^2+2*S150^2)/3)</f>
        <v>0.70131584498643951</v>
      </c>
      <c r="U150" s="1">
        <f>1/(1+1/T150+(8.3*10^5)/T150^2.4)</f>
        <v>5.1417875528730362E-7</v>
      </c>
      <c r="V150" s="7">
        <v>14.81</v>
      </c>
      <c r="W150">
        <f>U150*(C150/D150)*(B150/D150)^(1/3)*E150^(1/3)*(Q150^3)/(T150^2*300)</f>
        <v>11.267149855097761</v>
      </c>
      <c r="X150" t="s">
        <v>696</v>
      </c>
      <c r="Y150" t="s">
        <v>688</v>
      </c>
      <c r="AE150">
        <v>14.81</v>
      </c>
    </row>
    <row r="151" spans="1:33">
      <c r="A151" t="s">
        <v>347</v>
      </c>
      <c r="B151">
        <v>252.51</v>
      </c>
      <c r="C151">
        <v>1969.84</v>
      </c>
      <c r="D151">
        <v>12</v>
      </c>
      <c r="E151">
        <v>3</v>
      </c>
      <c r="F151">
        <v>161.71</v>
      </c>
      <c r="G151">
        <v>73.193100000000001</v>
      </c>
      <c r="H151">
        <f>9*F151*G151/(3*F151+G151)</f>
        <v>190.79365659239249</v>
      </c>
      <c r="I151">
        <f>(3*F151-2*G151)/2/(3*F151+G151)</f>
        <v>0.30335821677448055</v>
      </c>
      <c r="J151">
        <f>2*((G151)^3/(F151)^2)^0.585</f>
        <v>9.7488401148346906</v>
      </c>
      <c r="K151">
        <v>-2.3651800000000001</v>
      </c>
      <c r="L151">
        <v>-0.63829000000000002</v>
      </c>
      <c r="M151">
        <f>C151/B151*1.658828390625</f>
        <v>12.940582618465605</v>
      </c>
      <c r="N151">
        <f>SQRT((F151+4/3*G151)/M151)</f>
        <v>4.4763600733215867</v>
      </c>
      <c r="O151">
        <f>SQRT(G151/M151)</f>
        <v>2.3782535618485161</v>
      </c>
      <c r="P151">
        <f>((1/3)*(N151^-3+2*O151^-3))^(-1/3)</f>
        <v>2.657589440615121</v>
      </c>
      <c r="Q151">
        <f>76.3823356*(6*PI()*PI()/(B151/D151))^(1/3)*P151*E151^(-1/3)</f>
        <v>198.71239537868226</v>
      </c>
      <c r="R151">
        <f>-(1/2)*(B151/(F151+(4/3)*G151)*(K151+(4/3)*L151))-1/6</f>
        <v>1.3993352103040175</v>
      </c>
      <c r="S151">
        <f>-(1/2)*B151/G151*L151-1/6</f>
        <v>0.93435657117952375</v>
      </c>
      <c r="T151">
        <f>SQRT((R151^2+2*S151^2)/3)</f>
        <v>1.1111830684769126</v>
      </c>
      <c r="U151" s="1">
        <f>1/(1+1/T151+(8.3*10^5)/T151^2.4)</f>
        <v>1.5516940824602269E-6</v>
      </c>
      <c r="V151" s="7">
        <v>14.66</v>
      </c>
      <c r="W151">
        <f>U151*(C151/D151)*(B151/D151)^(1/3)*E151^(1/3)*(Q151^3)/(T151^2*300)</f>
        <v>21.483798181815757</v>
      </c>
      <c r="X151" t="s">
        <v>774</v>
      </c>
      <c r="Y151" t="s">
        <v>688</v>
      </c>
      <c r="AC151">
        <v>14.66</v>
      </c>
      <c r="AE151">
        <v>24.68</v>
      </c>
    </row>
    <row r="152" spans="1:33">
      <c r="A152" t="s">
        <v>132</v>
      </c>
      <c r="B152">
        <v>41.43</v>
      </c>
      <c r="C152">
        <v>149.86599999999999</v>
      </c>
      <c r="D152">
        <v>4</v>
      </c>
      <c r="E152">
        <v>4</v>
      </c>
      <c r="F152">
        <v>186.29499999999999</v>
      </c>
      <c r="G152">
        <v>16.6617</v>
      </c>
      <c r="H152">
        <f>9*F152*G152/(3*F152+G152)</f>
        <v>48.538064093669547</v>
      </c>
      <c r="I152">
        <f>(3*F152-2*G152)/2/(3*F152+G152)</f>
        <v>0.45657598245285747</v>
      </c>
      <c r="J152">
        <f>2*((G152)^3/(F152)^2)^0.585</f>
        <v>0.61519384674516453</v>
      </c>
      <c r="K152">
        <v>-16.077999999999999</v>
      </c>
      <c r="L152">
        <v>3.3532199999999999</v>
      </c>
      <c r="M152">
        <v>6.0067109096727886</v>
      </c>
      <c r="N152">
        <f>SQRT((F152+4/3*G152)/M152)</f>
        <v>5.8917688994908985</v>
      </c>
      <c r="O152">
        <f>SQRT(G152/M152)</f>
        <v>1.6654871639666535</v>
      </c>
      <c r="P152">
        <f>((1/3)*(N152^-3+2*O152^-3))^(-1/3)</f>
        <v>1.8993829387668826</v>
      </c>
      <c r="Q152">
        <f>76.3823356*(6*PI()*PI()/(B152/D152))^(1/3)*P152*E152^(-1/3)</f>
        <v>163.42462136909617</v>
      </c>
      <c r="R152">
        <f>-(1/2)*(B152/(F152+(4/3)*G152)*(K152+(4/3)*L152))-1/6</f>
        <v>0.98646335933680762</v>
      </c>
      <c r="S152">
        <f>-(1/2)*B152/G152*L152-1/6</f>
        <v>-4.3356261545940686</v>
      </c>
      <c r="T152">
        <f>SQRT((R152^2+2*S152^2)/3)</f>
        <v>3.5855459028398244</v>
      </c>
      <c r="U152" s="1">
        <f>1/(1+1/T152+(8.3*10^5)/T152^2.4)</f>
        <v>2.5813105632301312E-5</v>
      </c>
      <c r="V152" s="7">
        <v>14.46</v>
      </c>
      <c r="W152">
        <f>U152*(C152/D152)*(B152/D152)^(1/3)*E152^(1/3)*(Q152^3)/(T152^2*300)</f>
        <v>3.7871193761639796</v>
      </c>
      <c r="X152" s="3" t="s">
        <v>540</v>
      </c>
      <c r="Y152" t="s">
        <v>401</v>
      </c>
      <c r="Z152" s="4"/>
      <c r="AB152" s="4"/>
      <c r="AC152" s="4">
        <v>14.46</v>
      </c>
      <c r="AD152" s="4"/>
      <c r="AE152" s="4"/>
      <c r="AF152" s="4"/>
      <c r="AG152" s="4"/>
    </row>
    <row r="153" spans="1:33">
      <c r="A153" t="s">
        <v>146</v>
      </c>
      <c r="B153">
        <v>60.94</v>
      </c>
      <c r="C153">
        <v>312.62599999999998</v>
      </c>
      <c r="D153">
        <v>3</v>
      </c>
      <c r="E153">
        <v>3</v>
      </c>
      <c r="F153">
        <v>87.410899999999998</v>
      </c>
      <c r="G153">
        <v>53.551299999999998</v>
      </c>
      <c r="H153">
        <f>9*F153*G153/(3*F153+G153)</f>
        <v>133.40988131928785</v>
      </c>
      <c r="I153">
        <f>(3*F153-2*G153)/2/(3*F153+G153)</f>
        <v>0.24562691586654173</v>
      </c>
      <c r="J153">
        <f>2*((G153)^3/(F153)^2)^0.585</f>
        <v>11.571499343295635</v>
      </c>
      <c r="K153">
        <v>-4.3466800000000001</v>
      </c>
      <c r="L153">
        <v>-2.5946199999999999</v>
      </c>
      <c r="M153">
        <v>8.5186581821239749</v>
      </c>
      <c r="N153">
        <f>SQRT((F153+4/3*G153)/M153)</f>
        <v>4.3177443784733036</v>
      </c>
      <c r="O153">
        <f>SQRT(G153/M153)</f>
        <v>2.5072602357770881</v>
      </c>
      <c r="P153">
        <f>((1/3)*(N153^-3+2*O153^-3))^(-1/3)</f>
        <v>2.7821153470796758</v>
      </c>
      <c r="Q153">
        <f>76.3823356*(6*PI()*PI()/(B153/D153))^(1/3)*P153*E153^(-1/3)</f>
        <v>210.48326954623209</v>
      </c>
      <c r="R153">
        <f>-(1/2)*(B153/(F153+(4/3)*G153)*(K153+(4/3)*L153))-1/6</f>
        <v>1.3310359812544998</v>
      </c>
      <c r="S153">
        <f>-(1/2)*B153/G153*L153-1/6</f>
        <v>1.3096386966018254</v>
      </c>
      <c r="T153">
        <f>SQRT((R153^2+2*S153^2)/3)</f>
        <v>1.316809757794444</v>
      </c>
      <c r="U153" s="1">
        <f>1/(1+1/T153+(8.3*10^5)/T153^2.4)</f>
        <v>2.3322516668242464E-6</v>
      </c>
      <c r="V153" s="7">
        <v>14.34</v>
      </c>
      <c r="W153">
        <f>U153*(C153/D153)*(B153/D153)^(1/3)*E153^(1/3)*(Q153^3)/(T153^2*300)</f>
        <v>17.144789270974858</v>
      </c>
      <c r="X153" s="3" t="s">
        <v>557</v>
      </c>
      <c r="Y153" t="s">
        <v>401</v>
      </c>
      <c r="Z153" s="4"/>
      <c r="AB153" s="4"/>
      <c r="AC153" s="4"/>
      <c r="AD153" s="4"/>
      <c r="AE153" s="4">
        <v>14.34</v>
      </c>
      <c r="AF153" s="4"/>
      <c r="AG153" s="4"/>
    </row>
    <row r="154" spans="1:33">
      <c r="A154" t="s">
        <v>364</v>
      </c>
      <c r="B154">
        <v>254.24</v>
      </c>
      <c r="C154">
        <v>599.66</v>
      </c>
      <c r="D154">
        <v>12</v>
      </c>
      <c r="E154">
        <v>3</v>
      </c>
      <c r="F154">
        <v>45.380400000000002</v>
      </c>
      <c r="G154">
        <v>21.8919</v>
      </c>
      <c r="H154">
        <f>9*F154*G154/(3*F154+G154)</f>
        <v>56.577822043862966</v>
      </c>
      <c r="I154">
        <f>(3*F154-2*G154)/2/(3*F154+G154)</f>
        <v>0.29220903722068353</v>
      </c>
      <c r="J154">
        <f>2*((G154)^3/(F154)^2)^0.585</f>
        <v>5.1843167301195781</v>
      </c>
      <c r="K154">
        <v>-2.0585</v>
      </c>
      <c r="L154">
        <v>-0.59643999999999997</v>
      </c>
      <c r="M154">
        <f>C154/B154*1.658828390625</f>
        <v>3.9125748612420841</v>
      </c>
      <c r="N154">
        <f>SQRT((F154+4/3*G154)/M154)</f>
        <v>4.3656566530362255</v>
      </c>
      <c r="O154">
        <f>SQRT(G154/M154)</f>
        <v>2.3654316187210314</v>
      </c>
      <c r="P154">
        <f>((1/3)*(N154^-3+2*O154^-3))^(-1/3)</f>
        <v>2.6395428571315156</v>
      </c>
      <c r="Q154">
        <f>76.3823356*(6*PI()*PI()/(B154/D154))^(1/3)*P154*E154^(-1/3)</f>
        <v>196.91434457786079</v>
      </c>
      <c r="R154">
        <f>-(1/2)*(B154/(F154+(4/3)*G154)*(K154+(4/3)*L154))-1/6</f>
        <v>4.6981726744768189</v>
      </c>
      <c r="S154">
        <f>-(1/2)*B154/G154*L154-1/6</f>
        <v>3.2966897711025545</v>
      </c>
      <c r="T154">
        <f>SQRT((R154^2+2*S154^2)/3)</f>
        <v>3.8213938719174663</v>
      </c>
      <c r="U154" s="1">
        <f>1/(1+1/T154+(8.3*10^5)/T154^2.4)</f>
        <v>3.0077224225891455E-5</v>
      </c>
      <c r="V154" s="7">
        <v>14.27</v>
      </c>
      <c r="W154">
        <f>U154*(C154/D154)*(B154/D154)^(1/3)*E154^(1/3)*(Q154^3)/(T154^2*300)</f>
        <v>10.454182718231221</v>
      </c>
      <c r="X154" t="s">
        <v>791</v>
      </c>
      <c r="Y154" t="s">
        <v>688</v>
      </c>
      <c r="AE154">
        <v>14.27</v>
      </c>
    </row>
    <row r="155" spans="1:33">
      <c r="A155" t="s">
        <v>293</v>
      </c>
      <c r="B155">
        <v>196.49</v>
      </c>
      <c r="C155">
        <v>1249.96</v>
      </c>
      <c r="D155">
        <v>12</v>
      </c>
      <c r="E155">
        <v>3</v>
      </c>
      <c r="F155">
        <v>164.78700000000001</v>
      </c>
      <c r="G155">
        <v>5.0377099999999997</v>
      </c>
      <c r="H155">
        <f>9*F155*G155/(3*F155+G155)</f>
        <v>14.96067552903771</v>
      </c>
      <c r="I155">
        <f>(3*F155-2*G155)/2/(3*F155+G155)</f>
        <v>0.48486867336922035</v>
      </c>
      <c r="J155">
        <f>2*((G155)^3/(F155)^2)^0.585</f>
        <v>8.7026065441179676E-2</v>
      </c>
      <c r="K155">
        <v>-3.3732500000000001</v>
      </c>
      <c r="L155">
        <v>-0.23677999999999999</v>
      </c>
      <c r="M155">
        <f>C155/B155*1.658828390625</f>
        <v>10.552542801901497</v>
      </c>
      <c r="N155">
        <f>SQRT((F155+4/3*G155)/M155)</f>
        <v>4.0314241962801889</v>
      </c>
      <c r="O155">
        <f>SQRT(G155/M155)</f>
        <v>0.69093631671946965</v>
      </c>
      <c r="P155">
        <f>((1/3)*(N155^-3+2*O155^-3))^(-1/3)</f>
        <v>0.79026212937818174</v>
      </c>
      <c r="Q155">
        <f>76.3823356*(6*PI()*PI()/(B155/D155))^(1/3)*P155*E155^(-1/3)</f>
        <v>64.242280476832093</v>
      </c>
      <c r="R155">
        <f>-(1/2)*(B155/(F155+(4/3)*G155)*(K155+(4/3)*L155))-1/6</f>
        <v>1.9465298793059198</v>
      </c>
      <c r="S155">
        <f>-(1/2)*B155/G155*L155-1/6</f>
        <v>4.4509971329565747</v>
      </c>
      <c r="T155">
        <f>SQRT((R155^2+2*S155^2)/3)</f>
        <v>3.8040210973041857</v>
      </c>
      <c r="U155" s="1">
        <f>1/(1+1/T155+(8.3*10^5)/T155^2.4)</f>
        <v>2.9750111041689625E-5</v>
      </c>
      <c r="V155" s="7">
        <v>14.19</v>
      </c>
      <c r="W155">
        <f>U155*(C155/D155)*(B155/D155)^(1/3)*E155^(1/3)*(Q155^3)/(T155^2*300)</f>
        <v>0.69313746412170985</v>
      </c>
      <c r="X155" s="2" t="s">
        <v>719</v>
      </c>
      <c r="Y155" s="2" t="s">
        <v>688</v>
      </c>
      <c r="Z155" s="2"/>
      <c r="AA155" s="2"/>
      <c r="AB155" s="2"/>
      <c r="AC155" s="2">
        <v>14.19</v>
      </c>
      <c r="AD155" s="2"/>
      <c r="AE155" s="2">
        <v>27.23</v>
      </c>
      <c r="AF155" s="2"/>
      <c r="AG155" s="2"/>
    </row>
    <row r="156" spans="1:33" ht="16.149999999999999">
      <c r="A156" t="s">
        <v>158</v>
      </c>
      <c r="B156">
        <v>178.05</v>
      </c>
      <c r="C156">
        <v>486.63799999999998</v>
      </c>
      <c r="D156">
        <v>8</v>
      </c>
      <c r="E156">
        <v>8</v>
      </c>
      <c r="F156">
        <v>62.310299999999998</v>
      </c>
      <c r="G156">
        <v>42.130800000000001</v>
      </c>
      <c r="H156">
        <f>9*F156*G156/(3*F156+G156)</f>
        <v>103.14533195711024</v>
      </c>
      <c r="I156">
        <f>(3*F156-2*G156)/2/(3*F156+G156)</f>
        <v>0.2241083952489657</v>
      </c>
      <c r="J156">
        <f>2*((G156)^3/(F156)^2)^0.585</f>
        <v>11.286712533631457</v>
      </c>
      <c r="K156">
        <v>-1.41151</v>
      </c>
      <c r="L156">
        <v>-0.24712000000000001</v>
      </c>
      <c r="M156">
        <v>4.5385026014830139</v>
      </c>
      <c r="N156">
        <f>SQRT((F156+4/3*G156)/M156)</f>
        <v>5.1094581022393797</v>
      </c>
      <c r="O156">
        <f>SQRT(G156/M156)</f>
        <v>3.0467972752998604</v>
      </c>
      <c r="P156">
        <f>((1/3)*(N156^-3+2*O156^-3))^(-1/3)</f>
        <v>3.3725108606166079</v>
      </c>
      <c r="Q156">
        <f>76.3823356*(6*PI()*PI()/(B156/D156))^(1/3)*P156*E156^(-1/3)</f>
        <v>178.47715321898218</v>
      </c>
      <c r="R156">
        <f>-(1/2)*(B156/(F156+(4/3)*G156)*(K156+(4/3)*L156))-1/6</f>
        <v>1.1414585321986721</v>
      </c>
      <c r="S156">
        <f>-(1/2)*B156/G156*L156-1/6</f>
        <v>0.3555132587085934</v>
      </c>
      <c r="T156">
        <f>SQRT((R156^2+2*S156^2)/3)</f>
        <v>0.72011733649555421</v>
      </c>
      <c r="U156" s="1">
        <f>1/(1+1/T156+(8.3*10^5)/T156^2.4)</f>
        <v>5.4788470775957942E-7</v>
      </c>
      <c r="V156" s="7">
        <v>14</v>
      </c>
      <c r="W156">
        <f>U156*(C156/D156)*(B156/D156)^(1/3)*E156^(1/3)*(Q156^3)/(T156^2*300)</f>
        <v>6.8518204289779412</v>
      </c>
      <c r="X156" s="3" t="s">
        <v>570</v>
      </c>
      <c r="Y156" t="s">
        <v>571</v>
      </c>
      <c r="Z156" s="4"/>
      <c r="AB156" s="4"/>
      <c r="AC156" s="4">
        <v>3.96</v>
      </c>
      <c r="AD156" s="4">
        <v>3.7</v>
      </c>
      <c r="AE156" s="4"/>
      <c r="AF156" s="4">
        <v>14</v>
      </c>
      <c r="AG156" s="4"/>
    </row>
    <row r="157" spans="1:33">
      <c r="A157" t="s">
        <v>197</v>
      </c>
      <c r="B157">
        <v>44.32</v>
      </c>
      <c r="C157">
        <v>264.03899999999999</v>
      </c>
      <c r="D157">
        <v>3</v>
      </c>
      <c r="E157">
        <v>3</v>
      </c>
      <c r="F157">
        <v>189.64099999999999</v>
      </c>
      <c r="G157">
        <v>91.784499999999994</v>
      </c>
      <c r="H157">
        <f>9*F157*G157/(3*F157+G157)</f>
        <v>237.10180265927056</v>
      </c>
      <c r="I157">
        <f>(3*F157-2*G157)/2/(3*F157+G157)</f>
        <v>0.29162223828244727</v>
      </c>
      <c r="J157">
        <f>2*((G157)^3/(F157)^2)^0.585</f>
        <v>12.036756685099377</v>
      </c>
      <c r="K157">
        <v>-13.6218</v>
      </c>
      <c r="L157">
        <v>-4.99458</v>
      </c>
      <c r="M157">
        <v>9.8927463907545086</v>
      </c>
      <c r="N157">
        <f>SQRT((F157+4/3*G157)/M157)</f>
        <v>5.6160764409857871</v>
      </c>
      <c r="O157">
        <f>SQRT(G157/M157)</f>
        <v>3.0459743045360042</v>
      </c>
      <c r="P157">
        <f>((1/3)*(N157^-3+2*O157^-3))^(-1/3)</f>
        <v>3.3986986131996746</v>
      </c>
      <c r="Q157">
        <f>76.3823356*(6*PI()*PI()/(B157/D157))^(1/3)*P157*E157^(-1/3)</f>
        <v>285.92754999657114</v>
      </c>
      <c r="R157">
        <f>-(1/2)*(B157/(F157+(4/3)*G157)*(K157+(4/3)*L157))-1/6</f>
        <v>1.2737275332839777</v>
      </c>
      <c r="S157">
        <f>-(1/2)*B157/G157*L157-1/6</f>
        <v>1.0392002585767022</v>
      </c>
      <c r="T157">
        <f>SQRT((R157^2+2*S157^2)/3)</f>
        <v>1.1228321607876894</v>
      </c>
      <c r="U157" s="1">
        <f>1/(1+1/T157+(8.3*10^5)/T157^2.4)</f>
        <v>1.5910221487500216E-6</v>
      </c>
      <c r="V157" s="7">
        <v>14</v>
      </c>
      <c r="W157">
        <f>U157*(C157/D157)*(B157/D157)^(1/3)*E157^(1/3)*(Q157^3)/(T157^2*300)</f>
        <v>30.627158164624753</v>
      </c>
      <c r="X157" s="3" t="s">
        <v>618</v>
      </c>
      <c r="Y157" t="s">
        <v>408</v>
      </c>
      <c r="Z157" s="4"/>
      <c r="AB157" s="4">
        <v>14.42</v>
      </c>
      <c r="AC157" s="4"/>
      <c r="AD157" s="4"/>
      <c r="AE157" s="4"/>
      <c r="AF157" s="4">
        <v>14</v>
      </c>
      <c r="AG157" s="4"/>
    </row>
    <row r="158" spans="1:33">
      <c r="A158" t="s">
        <v>237</v>
      </c>
      <c r="B158">
        <v>59.6</v>
      </c>
      <c r="C158">
        <v>273.01</v>
      </c>
      <c r="D158">
        <v>3</v>
      </c>
      <c r="E158">
        <v>3</v>
      </c>
      <c r="F158">
        <v>115.753</v>
      </c>
      <c r="G158">
        <v>48.921900000000001</v>
      </c>
      <c r="H158">
        <f>9*F158*G158/(3*F158+G158)</f>
        <v>128.64252218191237</v>
      </c>
      <c r="I158">
        <f>(3*F158-2*G158)/2/(3*F158+G158)</f>
        <v>0.31477438715495881</v>
      </c>
      <c r="J158">
        <f>2*((G158)^3/(F158)^2)^0.585</f>
        <v>7.1084608435330345</v>
      </c>
      <c r="K158">
        <v>-9.0679400000000001</v>
      </c>
      <c r="L158">
        <v>-1.7623200000000001</v>
      </c>
      <c r="M158">
        <v>7.6064294825954919</v>
      </c>
      <c r="N158">
        <f>SQRT((F158+4/3*G158)/M158)</f>
        <v>4.8778395410728193</v>
      </c>
      <c r="O158">
        <f>SQRT(G158/M158)</f>
        <v>2.5360699966384002</v>
      </c>
      <c r="P158">
        <f>((1/3)*(N158^-3+2*O158^-3))^(-1/3)</f>
        <v>2.8380966309246651</v>
      </c>
      <c r="Q158">
        <f>76.3823356*(6*PI()*PI()/(B158/D158))^(1/3)*P158*E158^(-1/3)</f>
        <v>216.31585748767426</v>
      </c>
      <c r="R158">
        <f>-(1/2)*(B158/(F158+(4/3)*G158)*(K158+(4/3)*L158))-1/6</f>
        <v>1.7133384388077946</v>
      </c>
      <c r="S158">
        <f>-(1/2)*B158/G158*L158-1/6</f>
        <v>0.90682262953810067</v>
      </c>
      <c r="T158">
        <f>SQRT((R158^2+2*S158^2)/3)</f>
        <v>1.2356082400692545</v>
      </c>
      <c r="U158" s="1">
        <f>1/(1+1/T158+(8.3*10^5)/T158^2.4)</f>
        <v>2.0018625023495756E-6</v>
      </c>
      <c r="V158" s="7">
        <v>13.98</v>
      </c>
      <c r="W158">
        <f>U158*(C158/D158)*(B158/D158)^(1/3)*E158^(1/3)*(Q158^3)/(T158^2*300)</f>
        <v>15.726153997532203</v>
      </c>
      <c r="X158" s="3" t="s">
        <v>662</v>
      </c>
      <c r="Y158" t="s">
        <v>401</v>
      </c>
      <c r="Z158" s="4"/>
      <c r="AB158" s="4"/>
      <c r="AC158" s="4"/>
      <c r="AD158" s="4"/>
      <c r="AE158" s="4">
        <v>13.98</v>
      </c>
      <c r="AF158" s="4"/>
      <c r="AG158" s="4"/>
    </row>
    <row r="159" spans="1:33">
      <c r="A159" t="s">
        <v>371</v>
      </c>
      <c r="B159">
        <v>241.91</v>
      </c>
      <c r="C159">
        <v>1608.75</v>
      </c>
      <c r="D159">
        <v>12</v>
      </c>
      <c r="E159">
        <v>3</v>
      </c>
      <c r="F159">
        <v>143.012</v>
      </c>
      <c r="G159">
        <v>58.297600000000003</v>
      </c>
      <c r="H159">
        <f>9*F159*G159/(3*F159+G159)</f>
        <v>153.97113464123962</v>
      </c>
      <c r="I159">
        <f>(3*F159-2*G159)/2/(3*F159+G159)</f>
        <v>0.32056152089656859</v>
      </c>
      <c r="J159">
        <f>2*((G159)^3/(F159)^2)^0.585</f>
        <v>7.550246493035158</v>
      </c>
      <c r="K159">
        <v>-2.20953</v>
      </c>
      <c r="L159">
        <v>-0.52439999999999998</v>
      </c>
      <c r="M159">
        <f>C159/B159*1.658828390625</f>
        <v>11.031541372485508</v>
      </c>
      <c r="N159">
        <f>SQRT((F159+4/3*G159)/M159)</f>
        <v>4.4732638850472455</v>
      </c>
      <c r="O159">
        <f>SQRT(G159/M159)</f>
        <v>2.2988320267263882</v>
      </c>
      <c r="P159">
        <f>((1/3)*(N159^-3+2*O159^-3))^(-1/3)</f>
        <v>2.5745389169476818</v>
      </c>
      <c r="Q159">
        <f>76.3823356*(6*PI()*PI()/(B159/D159))^(1/3)*P159*E159^(-1/3)</f>
        <v>195.27416237320332</v>
      </c>
      <c r="R159">
        <f>-(1/2)*(B159/(F159+(4/3)*G159)*(K159+(4/3)*L159))-1/6</f>
        <v>1.4271633459241932</v>
      </c>
      <c r="S159">
        <f>-(1/2)*B159/G159*L159-1/6</f>
        <v>0.92135071312255257</v>
      </c>
      <c r="T159">
        <f>SQRT((R159^2+2*S159^2)/3)</f>
        <v>1.1157313728510716</v>
      </c>
      <c r="U159" s="1">
        <f>1/(1+1/T159+(8.3*10^5)/T159^2.4)</f>
        <v>1.5669811249084593E-6</v>
      </c>
      <c r="V159" s="7">
        <v>13.92</v>
      </c>
      <c r="W159">
        <f>U159*(C159/D159)*(B159/D159)^(1/3)*E159^(1/3)*(Q159^3)/(T159^2*300)</f>
        <v>16.441047917150435</v>
      </c>
      <c r="X159" t="s">
        <v>798</v>
      </c>
      <c r="Y159" t="s">
        <v>688</v>
      </c>
      <c r="AE159">
        <v>13.92</v>
      </c>
    </row>
    <row r="160" spans="1:33">
      <c r="A160" t="s">
        <v>248</v>
      </c>
      <c r="B160">
        <v>65.67</v>
      </c>
      <c r="C160">
        <v>405.01400000000001</v>
      </c>
      <c r="D160">
        <v>3</v>
      </c>
      <c r="E160">
        <v>3</v>
      </c>
      <c r="F160">
        <v>140.02199999999999</v>
      </c>
      <c r="G160">
        <v>64.617500000000007</v>
      </c>
      <c r="H160">
        <f>9*F160*G160/(3*F160+G160)</f>
        <v>168.00828636625758</v>
      </c>
      <c r="I160">
        <f>(3*F160-2*G160)/2/(3*F160+G160)</f>
        <v>0.30002156046162082</v>
      </c>
      <c r="J160">
        <f>2*((G160)^3/(F160)^2)^0.585</f>
        <v>9.2713903824940385</v>
      </c>
      <c r="K160">
        <v>-7.7231300000000003</v>
      </c>
      <c r="L160">
        <v>-2.1612900000000002</v>
      </c>
      <c r="M160">
        <v>10.241216976683933</v>
      </c>
      <c r="N160">
        <f>SQRT((F160+4/3*G160)/M160)</f>
        <v>4.6994824928217023</v>
      </c>
      <c r="O160">
        <f>SQRT(G160/M160)</f>
        <v>2.5118823366492777</v>
      </c>
      <c r="P160">
        <f>((1/3)*(N160^-3+2*O160^-3))^(-1/3)</f>
        <v>2.8057243431002723</v>
      </c>
      <c r="Q160">
        <f>76.3823356*(6*PI()*PI()/(B160/D160))^(1/3)*P160*E160^(-1/3)</f>
        <v>207.04556270469806</v>
      </c>
      <c r="R160">
        <f>-(1/2)*(B160/(F160+(4/3)*G160)*(K160+(4/3)*L160))-1/6</f>
        <v>1.372869554329714</v>
      </c>
      <c r="S160">
        <f>-(1/2)*B160/G160*L160-1/6</f>
        <v>0.93158004900633207</v>
      </c>
      <c r="T160">
        <f>SQRT((R160^2+2*S160^2)/3)</f>
        <v>1.0985526218042156</v>
      </c>
      <c r="U160" s="1">
        <f>1/(1+1/T160+(8.3*10^5)/T160^2.4)</f>
        <v>1.5097002637214854E-6</v>
      </c>
      <c r="V160" s="7">
        <v>13.77</v>
      </c>
      <c r="W160">
        <f>U160*(C160/D160)*(B160/D160)^(1/3)*E160^(1/3)*(Q160^3)/(T160^2*300)</f>
        <v>20.15873680873905</v>
      </c>
      <c r="X160" s="3" t="s">
        <v>673</v>
      </c>
      <c r="Y160" t="s">
        <v>401</v>
      </c>
      <c r="Z160" s="4"/>
      <c r="AB160" s="4"/>
      <c r="AC160" s="4"/>
      <c r="AD160" s="4"/>
      <c r="AE160" s="4">
        <v>13.77</v>
      </c>
      <c r="AF160" s="4"/>
      <c r="AG160" s="4"/>
    </row>
    <row r="161" spans="1:33">
      <c r="A161" t="s">
        <v>271</v>
      </c>
      <c r="B161">
        <v>238.81</v>
      </c>
      <c r="C161">
        <v>424.94799999999998</v>
      </c>
      <c r="D161">
        <v>12</v>
      </c>
      <c r="E161">
        <v>3</v>
      </c>
      <c r="F161">
        <v>45.501800000000003</v>
      </c>
      <c r="G161">
        <v>36.852600000000002</v>
      </c>
      <c r="H161">
        <f>9*F161*G161/(3*F161+G161)</f>
        <v>87.055323158550522</v>
      </c>
      <c r="I161">
        <f>(3*F161-2*G161)/2/(3*F161+G161)</f>
        <v>0.18112864707714671</v>
      </c>
      <c r="J161">
        <f>2*((G161)^3/(F161)^2)^0.585</f>
        <v>12.891045293773862</v>
      </c>
      <c r="K161">
        <v>-0.61931999999999998</v>
      </c>
      <c r="L161">
        <v>-0.25462000000000001</v>
      </c>
      <c r="M161">
        <f>C161/B161*1.658828390625</f>
        <v>2.951785130184299</v>
      </c>
      <c r="N161">
        <f>SQRT((F161+4/3*G161)/M161)</f>
        <v>5.6622857600582606</v>
      </c>
      <c r="O161">
        <f>SQRT(G161/M161)</f>
        <v>3.5333909825127581</v>
      </c>
      <c r="P161">
        <f>((1/3)*(N161^-3+2*O161^-3))^(-1/3)</f>
        <v>3.8930435260650467</v>
      </c>
      <c r="Q161">
        <f>76.3823356*(6*PI()*PI()/(B161/D161))^(1/3)*P161*E161^(-1/3)</f>
        <v>296.55256596328053</v>
      </c>
      <c r="R161">
        <f>-(1/2)*(B161/(F161+(4/3)*G161)*(K161+(4/3)*L161))-1/6</f>
        <v>1.0430628313042105</v>
      </c>
      <c r="S161">
        <f>-(1/2)*B161/G161*L161-1/6</f>
        <v>0.65831993129385713</v>
      </c>
      <c r="T161">
        <f>SQRT((R161^2+2*S161^2)/3)</f>
        <v>0.80720718817534765</v>
      </c>
      <c r="U161" s="1">
        <f>1/(1+1/T161+(8.3*10^5)/T161^2.4)</f>
        <v>7.2058506485713547E-7</v>
      </c>
      <c r="V161" s="7">
        <v>13.65</v>
      </c>
      <c r="W161">
        <f>U161*(C161/D161)*(B161/D161)^(1/3)*E161^(1/3)*(Q161^3)/(T161^2*300)</f>
        <v>13.306108743349974</v>
      </c>
      <c r="X161" t="s">
        <v>697</v>
      </c>
      <c r="Y161" t="s">
        <v>688</v>
      </c>
      <c r="AE161">
        <v>13.65</v>
      </c>
    </row>
    <row r="162" spans="1:33">
      <c r="A162" t="s">
        <v>372</v>
      </c>
      <c r="B162">
        <v>245.2</v>
      </c>
      <c r="C162">
        <v>1963.39</v>
      </c>
      <c r="D162">
        <v>12</v>
      </c>
      <c r="E162">
        <v>3</v>
      </c>
      <c r="F162">
        <v>162.953</v>
      </c>
      <c r="G162">
        <v>67.484700000000004</v>
      </c>
      <c r="H162">
        <f>9*F162*G162/(3*F162+G162)</f>
        <v>177.89634154552303</v>
      </c>
      <c r="I162">
        <f>(3*F162-2*G162)/2/(3*F162+G162)</f>
        <v>0.31804943598714253</v>
      </c>
      <c r="J162">
        <f>2*((G162)^3/(F162)^2)^0.585</f>
        <v>8.3786176731214628</v>
      </c>
      <c r="K162">
        <v>-2.4960599999999999</v>
      </c>
      <c r="L162">
        <v>-0.60882999999999998</v>
      </c>
      <c r="M162">
        <f>C162/B162*1.658828390625</f>
        <v>13.282736842859785</v>
      </c>
      <c r="N162">
        <f>SQRT((F162+4/3*G162)/M162)</f>
        <v>4.363737521481359</v>
      </c>
      <c r="O162">
        <f>SQRT(G162/M162)</f>
        <v>2.2540257677670632</v>
      </c>
      <c r="P162">
        <f>((1/3)*(N162^-3+2*O162^-3))^(-1/3)</f>
        <v>2.5235340138222648</v>
      </c>
      <c r="Q162">
        <f>76.3823356*(6*PI()*PI()/(B162/D162))^(1/3)*P162*E162^(-1/3)</f>
        <v>190.54560550254101</v>
      </c>
      <c r="R162">
        <f>-(1/2)*(B162/(F162+(4/3)*G162)*(K162+(4/3)*L162))-1/6</f>
        <v>1.4366868222338016</v>
      </c>
      <c r="S162">
        <f>-(1/2)*B162/G162*L162-1/6</f>
        <v>0.9393997157874302</v>
      </c>
      <c r="T162">
        <f>SQRT((R162^2+2*S162^2)/3)</f>
        <v>1.1297511049228599</v>
      </c>
      <c r="U162" s="1">
        <f>1/(1+1/T162+(8.3*10^5)/T162^2.4)</f>
        <v>1.6146531534144034E-6</v>
      </c>
      <c r="V162" s="7">
        <v>13.63</v>
      </c>
      <c r="W162">
        <f>U162*(C162/D162)*(B162/D162)^(1/3)*E162^(1/3)*(Q162^3)/(T162^2*300)</f>
        <v>18.820655242508412</v>
      </c>
      <c r="X162" t="s">
        <v>799</v>
      </c>
      <c r="Y162" t="s">
        <v>688</v>
      </c>
      <c r="AE162">
        <v>13.63</v>
      </c>
    </row>
    <row r="163" spans="1:33">
      <c r="A163" t="s">
        <v>370</v>
      </c>
      <c r="B163">
        <v>338.67</v>
      </c>
      <c r="C163">
        <v>912.46400000000006</v>
      </c>
      <c r="D163">
        <v>12</v>
      </c>
      <c r="E163">
        <v>3</v>
      </c>
      <c r="F163">
        <v>38.974299999999999</v>
      </c>
      <c r="G163">
        <v>16.168900000000001</v>
      </c>
      <c r="H163">
        <f>9*F163*G163/(3*F163+G163)</f>
        <v>42.613775104326486</v>
      </c>
      <c r="I163">
        <f>(3*F163-2*G163)/2/(3*F163+G163)</f>
        <v>0.31776976492916914</v>
      </c>
      <c r="J163">
        <f>2*((G163)^3/(F163)^2)^0.585</f>
        <v>3.6395994488436227</v>
      </c>
      <c r="K163">
        <v>-0.38636999999999999</v>
      </c>
      <c r="L163">
        <v>-0.27348</v>
      </c>
      <c r="M163">
        <f>C163/B163*1.658828390625</f>
        <v>4.4693099141442998</v>
      </c>
      <c r="N163">
        <f>SQRT((F163+4/3*G163)/M163)</f>
        <v>3.6802325798665616</v>
      </c>
      <c r="O163">
        <f>SQRT(G163/M163)</f>
        <v>1.902041559851672</v>
      </c>
      <c r="P163">
        <f>((1/3)*(N163^-3+2*O163^-3))^(-1/3)</f>
        <v>2.1293865927059734</v>
      </c>
      <c r="Q163">
        <f>76.3823356*(6*PI()*PI()/(B163/D163))^(1/3)*P163*E163^(-1/3)</f>
        <v>144.37506819916882</v>
      </c>
      <c r="R163">
        <f>-(1/2)*(B163/(F163+(4/3)*G163)*(K163+(4/3)*L163))-1/6</f>
        <v>1.9342143155551026</v>
      </c>
      <c r="S163">
        <f>-(1/2)*B163/G163*L163-1/6</f>
        <v>2.6974574110380627</v>
      </c>
      <c r="T163">
        <f>SQRT((R163^2+2*S163^2)/3)</f>
        <v>2.4693952017465484</v>
      </c>
      <c r="U163" s="1">
        <f>1/(1+1/T163+(8.3*10^5)/T163^2.4)</f>
        <v>1.0547096314814001E-5</v>
      </c>
      <c r="V163" s="7">
        <v>13.5</v>
      </c>
      <c r="W163">
        <f>U163*(C163/D163)*(B163/D163)^(1/3)*E163^(1/3)*(Q163^3)/(T163^2*300)</f>
        <v>5.7931370509514286</v>
      </c>
      <c r="X163" t="s">
        <v>797</v>
      </c>
      <c r="Y163" t="s">
        <v>688</v>
      </c>
      <c r="Z163">
        <v>13.5</v>
      </c>
      <c r="AC163">
        <v>3.79</v>
      </c>
      <c r="AE163">
        <v>3.55</v>
      </c>
    </row>
    <row r="164" spans="1:33">
      <c r="A164" t="s">
        <v>305</v>
      </c>
      <c r="B164">
        <v>240.6</v>
      </c>
      <c r="C164">
        <v>1967.51</v>
      </c>
      <c r="D164">
        <v>12</v>
      </c>
      <c r="E164">
        <v>3</v>
      </c>
      <c r="F164">
        <v>185.53700000000001</v>
      </c>
      <c r="G164">
        <v>77.528599999999997</v>
      </c>
      <c r="H164">
        <f>9*F164*G164/(3*F164+G164)</f>
        <v>204.15033964729534</v>
      </c>
      <c r="I164">
        <f>(3*F164-2*G164)/2/(3*F164+G164)</f>
        <v>0.31661309276380156</v>
      </c>
      <c r="J164">
        <f>2*((G164)^3/(F164)^2)^0.585</f>
        <v>9.1827335534490633</v>
      </c>
      <c r="K164">
        <v>-2.7620100000000001</v>
      </c>
      <c r="L164">
        <v>-0.71064000000000005</v>
      </c>
      <c r="M164">
        <f>C164/B164*1.658828390625</f>
        <v>13.565093295256</v>
      </c>
      <c r="N164">
        <f>SQRT((F164+4/3*G164)/M164)</f>
        <v>4.6149685118837391</v>
      </c>
      <c r="O164">
        <f>SQRT(G164/M164)</f>
        <v>2.390669705994608</v>
      </c>
      <c r="P164">
        <f>((1/3)*(N164^-3+2*O164^-3))^(-1/3)</f>
        <v>2.6760173088425137</v>
      </c>
      <c r="Q164">
        <f>76.3823356*(6*PI()*PI()/(B164/D164))^(1/3)*P164*E164^(-1/3)</f>
        <v>203.33882370037193</v>
      </c>
      <c r="R164">
        <f>-(1/2)*(B164/(F164+(4/3)*G164)*(K164+(4/3)*L164))-1/6</f>
        <v>1.3779625515378535</v>
      </c>
      <c r="S164">
        <f>-(1/2)*B164/G164*L164-1/6</f>
        <v>0.93602307621531511</v>
      </c>
      <c r="T164">
        <f>SQRT((R164^2+2*S164^2)/3)</f>
        <v>1.1031861722386775</v>
      </c>
      <c r="U164" s="1">
        <f>1/(1+1/T164+(8.3*10^5)/T164^2.4)</f>
        <v>1.525027896119251E-6</v>
      </c>
      <c r="V164" s="7">
        <v>13.42</v>
      </c>
      <c r="W164">
        <f>U164*(C164/D164)*(B164/D164)^(1/3)*E164^(1/3)*(Q164^3)/(T164^2*300)</f>
        <v>22.55973952018784</v>
      </c>
      <c r="X164" t="s">
        <v>731</v>
      </c>
      <c r="Y164" t="s">
        <v>688</v>
      </c>
      <c r="AC164">
        <v>13.42</v>
      </c>
      <c r="AE164">
        <v>22.09</v>
      </c>
    </row>
    <row r="165" spans="1:33">
      <c r="A165" t="s">
        <v>352</v>
      </c>
      <c r="B165">
        <v>267.77</v>
      </c>
      <c r="C165">
        <v>1090.1099999999999</v>
      </c>
      <c r="D165">
        <v>12</v>
      </c>
      <c r="E165">
        <v>3</v>
      </c>
      <c r="F165">
        <v>63.7072</v>
      </c>
      <c r="G165">
        <v>22.727499999999999</v>
      </c>
      <c r="H165">
        <f>9*F165*G165/(3*F165+G165)</f>
        <v>60.936185805785485</v>
      </c>
      <c r="I165">
        <f>(3*F165-2*G165)/2/(3*F165+G165)</f>
        <v>0.34058268190046165</v>
      </c>
      <c r="J165">
        <f>2*((G165)^3/(F165)^2)^0.585</f>
        <v>3.7228677130940691</v>
      </c>
      <c r="K165">
        <v>-0.85184000000000004</v>
      </c>
      <c r="L165">
        <v>2.6270000000000002E-2</v>
      </c>
      <c r="M165">
        <f>C165/B165*1.658828390625</f>
        <v>6.7532039321216679</v>
      </c>
      <c r="N165">
        <f>SQRT((F165+4/3*G165)/M165)</f>
        <v>3.7310693886087556</v>
      </c>
      <c r="O165">
        <f>SQRT(G165/M165)</f>
        <v>1.8345134529021718</v>
      </c>
      <c r="P165">
        <f>((1/3)*(N165^-3+2*O165^-3))^(-1/3)</f>
        <v>2.0599660369214012</v>
      </c>
      <c r="Q165">
        <f>76.3823356*(6*PI()*PI()/(B165/D165))^(1/3)*P165*E165^(-1/3)</f>
        <v>151.04372363604904</v>
      </c>
      <c r="R165">
        <f>-(1/2)*(B165/(F165+(4/3)*G165)*(K165+(4/3)*L165))-1/6</f>
        <v>0.99659716405301169</v>
      </c>
      <c r="S165">
        <f>-(1/2)*B165/G165*L165-1/6</f>
        <v>-0.32142011293220396</v>
      </c>
      <c r="T165">
        <f>SQRT((R165^2+2*S165^2)/3)</f>
        <v>0.63241012151746567</v>
      </c>
      <c r="U165" s="1">
        <f>1/(1+1/T165+(8.3*10^5)/T165^2.4)</f>
        <v>4.011609091205638E-7</v>
      </c>
      <c r="V165" s="7">
        <v>13.42</v>
      </c>
      <c r="W165">
        <f>U165*(C165/D165)*(B165/D165)^(1/3)*E165^(1/3)*(Q165^3)/(T165^2*300)</f>
        <v>4.2497576615944146</v>
      </c>
      <c r="X165" t="s">
        <v>779</v>
      </c>
      <c r="Y165" t="s">
        <v>688</v>
      </c>
      <c r="AE165">
        <v>13.42</v>
      </c>
    </row>
    <row r="166" spans="1:33">
      <c r="A166" t="s">
        <v>360</v>
      </c>
      <c r="B166">
        <v>197.77</v>
      </c>
      <c r="C166">
        <v>714.27200000000005</v>
      </c>
      <c r="D166">
        <v>12</v>
      </c>
      <c r="E166">
        <v>3</v>
      </c>
      <c r="F166">
        <v>117.59699999999999</v>
      </c>
      <c r="G166">
        <v>68.434100000000001</v>
      </c>
      <c r="H166">
        <f>9*F166*G166/(3*F166+G166)</f>
        <v>171.94797679269351</v>
      </c>
      <c r="I166">
        <f>(3*F166-2*G166)/2/(3*F166+G166)</f>
        <v>0.25630333994816545</v>
      </c>
      <c r="J166">
        <f>2*((G166)^3/(F166)^2)^0.585</f>
        <v>12.576787837017749</v>
      </c>
      <c r="K166">
        <v>-2.19021</v>
      </c>
      <c r="L166">
        <v>-1.0325899999999999</v>
      </c>
      <c r="M166">
        <f>C166/B166*1.658828390625</f>
        <v>5.9910738343960164</v>
      </c>
      <c r="N166">
        <f>SQRT((F166+4/3*G166)/M166)</f>
        <v>5.9041457653790603</v>
      </c>
      <c r="O166">
        <f>SQRT(G166/M166)</f>
        <v>3.379745076792422</v>
      </c>
      <c r="P166">
        <f>((1/3)*(N166^-3+2*O166^-3))^(-1/3)</f>
        <v>3.7549418569427306</v>
      </c>
      <c r="Q166">
        <f>76.3823356*(6*PI()*PI()/(B166/D166))^(1/3)*P166*E166^(-1/3)</f>
        <v>304.58815374292732</v>
      </c>
      <c r="R166">
        <f>-(1/2)*(B166/(F166+(4/3)*G166)*(K166+(4/3)*L166))-1/6</f>
        <v>1.5222736672277488</v>
      </c>
      <c r="S166">
        <f>-(1/2)*B166/G166*L166-1/6</f>
        <v>1.3253915638061529</v>
      </c>
      <c r="T166">
        <f>SQRT((R166^2+2*S166^2)/3)</f>
        <v>1.3941117497953142</v>
      </c>
      <c r="U166" s="1">
        <f>1/(1+1/T166+(8.3*10^5)/T166^2.4)</f>
        <v>2.6744477832687847E-6</v>
      </c>
      <c r="V166" s="7">
        <v>13.32</v>
      </c>
      <c r="W166">
        <f>U166*(C166/D166)*(B166/D166)^(1/3)*E166^(1/3)*(Q166^3)/(T166^2*300)</f>
        <v>28.316478272584895</v>
      </c>
      <c r="X166" t="s">
        <v>787</v>
      </c>
      <c r="Y166" t="s">
        <v>688</v>
      </c>
      <c r="AC166">
        <v>13.32</v>
      </c>
      <c r="AE166">
        <v>17.48</v>
      </c>
    </row>
    <row r="167" spans="1:33">
      <c r="A167" t="s">
        <v>336</v>
      </c>
      <c r="B167">
        <v>247.86</v>
      </c>
      <c r="C167">
        <v>1612.06</v>
      </c>
      <c r="D167">
        <v>12</v>
      </c>
      <c r="E167">
        <v>3</v>
      </c>
      <c r="F167">
        <v>144.214</v>
      </c>
      <c r="G167">
        <v>52.032299999999999</v>
      </c>
      <c r="H167">
        <f>9*F167*G167/(3*F167+G167)</f>
        <v>139.33908814599823</v>
      </c>
      <c r="I167">
        <f>(3*F167-2*G167)/2/(3*F167+G167)</f>
        <v>0.33896721984227346</v>
      </c>
      <c r="J167">
        <f>2*((G167)^3/(F167)^2)^0.585</f>
        <v>6.1242155419702291</v>
      </c>
      <c r="K167">
        <v>-2.4166500000000002</v>
      </c>
      <c r="L167">
        <v>-0.54979999999999996</v>
      </c>
      <c r="M167">
        <f>C167/B167*1.658828390625</f>
        <v>10.788876363233024</v>
      </c>
      <c r="N167">
        <f>SQRT((F167+4/3*G167)/M167)</f>
        <v>4.4494133794081954</v>
      </c>
      <c r="O167">
        <f>SQRT(G167/M167)</f>
        <v>2.1960812483575403</v>
      </c>
      <c r="P167">
        <f>((1/3)*(N167^-3+2*O167^-3))^(-1/3)</f>
        <v>2.465437749402601</v>
      </c>
      <c r="Q167">
        <f>76.3823356*(6*PI()*PI()/(B167/D167))^(1/3)*P167*E167^(-1/3)</f>
        <v>185.49056437387034</v>
      </c>
      <c r="R167">
        <f>-(1/2)*(B167/(F167+(4/3)*G167)*(K167+(4/3)*L167))-1/6</f>
        <v>1.6608704628110624</v>
      </c>
      <c r="S167">
        <f>-(1/2)*B167/G167*L167-1/6</f>
        <v>1.1428413504688433</v>
      </c>
      <c r="T167">
        <f>SQRT((R167^2+2*S167^2)/3)</f>
        <v>1.3379914547461469</v>
      </c>
      <c r="U167" s="1">
        <f>1/(1+1/T167+(8.3*10^5)/T167^2.4)</f>
        <v>2.4233050315940173E-6</v>
      </c>
      <c r="V167" s="7">
        <v>13.27</v>
      </c>
      <c r="W167">
        <f>U167*(C167/D167)*(B167/D167)^(1/3)*E167^(1/3)*(Q167^3)/(T167^2*300)</f>
        <v>15.308326799451118</v>
      </c>
      <c r="X167" t="s">
        <v>763</v>
      </c>
      <c r="Y167" t="s">
        <v>688</v>
      </c>
      <c r="AE167">
        <v>13.27</v>
      </c>
    </row>
    <row r="168" spans="1:33">
      <c r="A168" t="s">
        <v>232</v>
      </c>
      <c r="B168">
        <v>67.81</v>
      </c>
      <c r="C168">
        <v>138.98399999999998</v>
      </c>
      <c r="D168">
        <v>3</v>
      </c>
      <c r="E168">
        <v>3</v>
      </c>
      <c r="F168">
        <v>55.904800000000002</v>
      </c>
      <c r="G168">
        <v>36.374200000000002</v>
      </c>
      <c r="H168">
        <f>9*F168*G168/(3*F168+G168)</f>
        <v>89.673952319923799</v>
      </c>
      <c r="I168">
        <f>(3*F168-2*G168)/2/(3*F168+G168)</f>
        <v>0.232658757030035</v>
      </c>
      <c r="J168">
        <f>2*((G168)^3/(F168)^2)^0.585</f>
        <v>9.9016382657965423</v>
      </c>
      <c r="K168">
        <v>-2.5051899999999998</v>
      </c>
      <c r="L168">
        <v>-0.60607</v>
      </c>
      <c r="M168">
        <v>3.4034518466412171</v>
      </c>
      <c r="N168">
        <f>SQRT((F168+4/3*G168)/M168)</f>
        <v>5.5385771439216018</v>
      </c>
      <c r="O168">
        <f>SQRT(G168/M168)</f>
        <v>3.2691655970579885</v>
      </c>
      <c r="P168">
        <f>((1/3)*(N168^-3+2*O168^-3))^(-1/3)</f>
        <v>3.6221424814495506</v>
      </c>
      <c r="Q168">
        <f>76.3823356*(6*PI()*PI()/(B168/D168))^(1/3)*P168*E168^(-1/3)</f>
        <v>264.45039148787316</v>
      </c>
      <c r="R168">
        <f>-(1/2)*(B168/(F168+(4/3)*G168)*(K168+(4/3)*L168))-1/6</f>
        <v>0.90931852878611419</v>
      </c>
      <c r="S168">
        <f>-(1/2)*B168/G168*L168-1/6</f>
        <v>0.39826131387998454</v>
      </c>
      <c r="T168">
        <f>SQRT((R168^2+2*S168^2)/3)</f>
        <v>0.61754469070682549</v>
      </c>
      <c r="U168" s="1">
        <f>1/(1+1/T168+(8.3*10^5)/T168^2.4)</f>
        <v>3.7890088356722335E-7</v>
      </c>
      <c r="V168" s="7">
        <v>13.25</v>
      </c>
      <c r="W168">
        <f>U168*(C168/D168)*(B168/D168)^(1/3)*E168^(1/3)*(Q168^3)/(T168^2*300)</f>
        <v>11.571109985945421</v>
      </c>
      <c r="X168" s="3" t="s">
        <v>657</v>
      </c>
      <c r="Y168" t="s">
        <v>401</v>
      </c>
      <c r="Z168" s="4"/>
      <c r="AB168" s="4"/>
      <c r="AC168" s="4"/>
      <c r="AD168" s="4"/>
      <c r="AE168" s="4">
        <v>13.25</v>
      </c>
      <c r="AF168" s="4"/>
      <c r="AG168" s="4"/>
    </row>
    <row r="169" spans="1:33">
      <c r="A169" t="s">
        <v>49</v>
      </c>
      <c r="B169">
        <v>58.99</v>
      </c>
      <c r="C169">
        <v>402.56400000000002</v>
      </c>
      <c r="D169">
        <v>3</v>
      </c>
      <c r="E169">
        <v>3</v>
      </c>
      <c r="F169">
        <v>170.42599999999999</v>
      </c>
      <c r="G169">
        <v>69.817400000000006</v>
      </c>
      <c r="H169">
        <f>9*F169*G169/(3*F169+G169)</f>
        <v>184.28695513955196</v>
      </c>
      <c r="I169">
        <f>(3*F169-2*G169)/2/(3*F169+G169)</f>
        <v>0.31977812937428174</v>
      </c>
      <c r="J169">
        <f>2*((G169)^3/(F169)^2)^0.585</f>
        <v>8.4389671005583118</v>
      </c>
      <c r="K169">
        <v>-10.357200000000001</v>
      </c>
      <c r="L169">
        <v>-2.8220800000000001</v>
      </c>
      <c r="M169">
        <v>11.331961405178177</v>
      </c>
      <c r="N169">
        <f>SQRT((F169+4/3*G169)/M169)</f>
        <v>4.8222624338056645</v>
      </c>
      <c r="O169">
        <f>SQRT(G169/M169)</f>
        <v>2.4821572554034628</v>
      </c>
      <c r="P169">
        <f>((1/3)*(N169^-3+2*O169^-3))^(-1/3)</f>
        <v>2.7795673552376434</v>
      </c>
      <c r="Q169">
        <f>76.3823356*(6*PI()*PI()/(B169/D169))^(1/3)*P169*E169^(-1/3)</f>
        <v>212.58257808514824</v>
      </c>
      <c r="R169">
        <f>-(1/2)*(B169/(F169+(4/3)*G169)*(K169+(4/3)*L169))-1/6</f>
        <v>1.4137642149146576</v>
      </c>
      <c r="S169">
        <f>-(1/2)*B169/G169*L169-1/6</f>
        <v>1.0255468732245352</v>
      </c>
      <c r="T169">
        <f>SQRT((R169^2+2*S169^2)/3)</f>
        <v>1.1693619390839463</v>
      </c>
      <c r="U169" s="1">
        <f>1/(1+1/T169+(8.3*10^5)/T169^2.4)</f>
        <v>1.7538723620806652E-6</v>
      </c>
      <c r="V169" s="7">
        <v>12.98</v>
      </c>
      <c r="W169">
        <f>U169*(C169/D169)*(B169/D169)^(1/3)*E169^(1/3)*(Q169^3)/(T169^2*300)</f>
        <v>21.455318986592506</v>
      </c>
      <c r="X169" s="3" t="s">
        <v>443</v>
      </c>
      <c r="Y169" t="s">
        <v>401</v>
      </c>
      <c r="Z169" s="4"/>
      <c r="AB169" s="4"/>
      <c r="AC169" s="4">
        <v>12.98</v>
      </c>
      <c r="AD169" s="4"/>
      <c r="AE169" s="4">
        <v>20.3</v>
      </c>
      <c r="AF169" s="4"/>
      <c r="AG169" s="4"/>
    </row>
    <row r="170" spans="1:33">
      <c r="A170" t="s">
        <v>205</v>
      </c>
      <c r="B170">
        <v>64.709999999999994</v>
      </c>
      <c r="C170">
        <v>361.78600000000006</v>
      </c>
      <c r="D170">
        <v>3</v>
      </c>
      <c r="E170">
        <v>3</v>
      </c>
      <c r="F170">
        <v>116.193</v>
      </c>
      <c r="G170">
        <v>55.379300000000001</v>
      </c>
      <c r="H170">
        <f>9*F170*G170/(3*F170+G170)</f>
        <v>143.36178522411845</v>
      </c>
      <c r="I170">
        <f>(3*F170-2*G170)/2/(3*F170+G170)</f>
        <v>0.29436256168025265</v>
      </c>
      <c r="J170">
        <f>2*((G170)^3/(F170)^2)^0.585</f>
        <v>8.7971952759602949</v>
      </c>
      <c r="K170">
        <v>-7.4119400000000004</v>
      </c>
      <c r="L170">
        <v>-2.06203</v>
      </c>
      <c r="M170">
        <v>9.2838668966265772</v>
      </c>
      <c r="N170">
        <f>SQRT((F170+4/3*G170)/M170)</f>
        <v>4.5242749813496816</v>
      </c>
      <c r="O170">
        <f>SQRT(G170/M170)</f>
        <v>2.4423577485435213</v>
      </c>
      <c r="P170">
        <f>((1/3)*(N170^-3+2*O170^-3))^(-1/3)</f>
        <v>2.7261196605501188</v>
      </c>
      <c r="Q170">
        <f>76.3823356*(6*PI()*PI()/(B170/D170))^(1/3)*P170*E170^(-1/3)</f>
        <v>202.16115687444633</v>
      </c>
      <c r="R170">
        <f>-(1/2)*(B170/(F170+(4/3)*G170)*(K170+(4/3)*L170))-1/6</f>
        <v>1.5634060450967164</v>
      </c>
      <c r="S170">
        <f>-(1/2)*B170/G170*L170-1/6</f>
        <v>1.0380611043596915</v>
      </c>
      <c r="T170">
        <f>SQRT((R170^2+2*S170^2)/3)</f>
        <v>1.2381949462307191</v>
      </c>
      <c r="U170" s="1">
        <f>1/(1+1/T170+(8.3*10^5)/T170^2.4)</f>
        <v>2.0119352195463664E-6</v>
      </c>
      <c r="V170" s="7">
        <v>12.89</v>
      </c>
      <c r="W170">
        <f>U170*(C170/D170)*(B170/D170)^(1/3)*E170^(1/3)*(Q170^3)/(T170^2*300)</f>
        <v>17.498284058823291</v>
      </c>
      <c r="X170" s="3" t="s">
        <v>629</v>
      </c>
      <c r="Y170" t="s">
        <v>401</v>
      </c>
      <c r="Z170" s="4"/>
      <c r="AB170" s="4"/>
      <c r="AC170" s="4"/>
      <c r="AD170" s="4"/>
      <c r="AE170" s="4">
        <v>12.89</v>
      </c>
      <c r="AF170" s="4"/>
      <c r="AG170" s="4"/>
    </row>
    <row r="171" spans="1:33">
      <c r="A171" t="s">
        <v>186</v>
      </c>
      <c r="B171">
        <v>64.34</v>
      </c>
      <c r="C171">
        <v>273.12600000000003</v>
      </c>
      <c r="D171">
        <v>3</v>
      </c>
      <c r="E171">
        <v>3</v>
      </c>
      <c r="F171">
        <v>98.435599999999994</v>
      </c>
      <c r="G171">
        <v>47.083199999999998</v>
      </c>
      <c r="H171">
        <f>9*F171*G171/(3*F171+G171)</f>
        <v>121.82589262910717</v>
      </c>
      <c r="I171">
        <f>(3*F171-2*G171)/2/(3*F171+G171)</f>
        <v>0.29372995706650307</v>
      </c>
      <c r="J171">
        <f>2*((G171)^3/(F171)^2)^0.585</f>
        <v>8.0338128550514316</v>
      </c>
      <c r="K171">
        <v>-5.8309600000000001</v>
      </c>
      <c r="L171">
        <v>-1.7925199999999999</v>
      </c>
      <c r="M171">
        <v>7.0490491055452171</v>
      </c>
      <c r="N171">
        <f>SQRT((F171+4/3*G171)/M171)</f>
        <v>4.782280342022827</v>
      </c>
      <c r="O171">
        <f>SQRT(G171/M171)</f>
        <v>2.5844475211062532</v>
      </c>
      <c r="P171">
        <f>((1/3)*(N171^-3+2*O171^-3))^(-1/3)</f>
        <v>2.8844887753845012</v>
      </c>
      <c r="Q171">
        <f>76.3823356*(6*PI()*PI()/(B171/D171))^(1/3)*P171*E171^(-1/3)</f>
        <v>214.31460445530499</v>
      </c>
      <c r="R171">
        <f>-(1/2)*(B171/(F171+(4/3)*G171)*(K171+(4/3)*L171))-1/6</f>
        <v>1.4738264261239156</v>
      </c>
      <c r="S171">
        <f>-(1/2)*B171/G171*L171-1/6</f>
        <v>1.0580879889217385</v>
      </c>
      <c r="T171">
        <f>SQRT((R171^2+2*S171^2)/3)</f>
        <v>1.2126094066024298</v>
      </c>
      <c r="U171" s="1">
        <f>1/(1+1/T171+(8.3*10^5)/T171^2.4)</f>
        <v>1.9135976549819902E-6</v>
      </c>
      <c r="V171" s="7">
        <v>12.75</v>
      </c>
      <c r="W171">
        <f>U171*(C171/D171)*(B171/D171)^(1/3)*E171^(1/3)*(Q171^3)/(T171^2*300)</f>
        <v>15.5779971208683</v>
      </c>
      <c r="X171" s="3" t="s">
        <v>603</v>
      </c>
      <c r="Y171" t="s">
        <v>401</v>
      </c>
      <c r="Z171" s="4"/>
      <c r="AB171" s="4"/>
      <c r="AC171" s="4"/>
      <c r="AD171" s="4"/>
      <c r="AE171" s="4">
        <v>12.75</v>
      </c>
      <c r="AF171" s="4"/>
      <c r="AG171" s="4"/>
    </row>
    <row r="172" spans="1:33">
      <c r="A172" t="s">
        <v>314</v>
      </c>
      <c r="B172">
        <v>231.73</v>
      </c>
      <c r="C172">
        <v>1095.05</v>
      </c>
      <c r="D172">
        <v>12</v>
      </c>
      <c r="E172">
        <v>3</v>
      </c>
      <c r="F172">
        <v>129.30699999999999</v>
      </c>
      <c r="G172">
        <v>61.4833</v>
      </c>
      <c r="H172">
        <f>9*F172*G172/(3*F172+G172)</f>
        <v>159.21518698842002</v>
      </c>
      <c r="I172">
        <f>(3*F172-2*G172)/2/(3*F172+G172)</f>
        <v>0.29478400629455481</v>
      </c>
      <c r="J172">
        <f>2*((G172)^3/(F172)^2)^0.585</f>
        <v>9.3261210015851894</v>
      </c>
      <c r="K172">
        <v>-2.5546799999999998</v>
      </c>
      <c r="L172">
        <v>-0.82177</v>
      </c>
      <c r="M172">
        <f>C172/B172*1.658828390625</f>
        <v>7.8388643212096243</v>
      </c>
      <c r="N172">
        <f>SQRT((F172+4/3*G172)/M172)</f>
        <v>5.1916748486782129</v>
      </c>
      <c r="O172">
        <f>SQRT(G172/M172)</f>
        <v>2.8006059743331706</v>
      </c>
      <c r="P172">
        <f>((1/3)*(N172^-3+2*O172^-3))^(-1/3)</f>
        <v>3.1261560307903458</v>
      </c>
      <c r="Q172">
        <f>76.3823356*(6*PI()*PI()/(B172/D172))^(1/3)*P172*E172^(-1/3)</f>
        <v>240.53585693606988</v>
      </c>
      <c r="R172">
        <f>-(1/2)*(B172/(F172+(4/3)*G172)*(K172+(4/3)*L172))-1/6</f>
        <v>1.8351367745663485</v>
      </c>
      <c r="S172">
        <f>-(1/2)*B172/G172*L172-1/6</f>
        <v>1.3819551712958369</v>
      </c>
      <c r="T172">
        <f>SQRT((R172^2+2*S172^2)/3)</f>
        <v>1.5478293588450884</v>
      </c>
      <c r="U172" s="1">
        <f>1/(1+1/T172+(8.3*10^5)/T172^2.4)</f>
        <v>3.4375960538985075E-6</v>
      </c>
      <c r="V172" s="7">
        <v>12.52</v>
      </c>
      <c r="W172">
        <f>U172*(C172/D172)*(B172/D172)^(1/3)*E172^(1/3)*(Q172^3)/(T172^2*300)</f>
        <v>23.502841215181252</v>
      </c>
      <c r="X172" t="s">
        <v>740</v>
      </c>
      <c r="Y172" t="s">
        <v>688</v>
      </c>
      <c r="AE172">
        <v>12.52</v>
      </c>
    </row>
    <row r="173" spans="1:33">
      <c r="A173" t="s">
        <v>58</v>
      </c>
      <c r="B173">
        <v>55.18</v>
      </c>
      <c r="C173">
        <v>272.55700000000002</v>
      </c>
      <c r="D173">
        <v>3</v>
      </c>
      <c r="E173">
        <v>3</v>
      </c>
      <c r="F173">
        <v>147.19</v>
      </c>
      <c r="G173">
        <v>45.203400000000002</v>
      </c>
      <c r="H173">
        <f>9*F173*G173/(3*F173+G173)</f>
        <v>123.0169849338522</v>
      </c>
      <c r="I173">
        <f>(3*F173-2*G173)/2/(3*F173+G173)</f>
        <v>0.36070500154692098</v>
      </c>
      <c r="J173">
        <f>2*((G173)^3/(F173)^2)^0.585</f>
        <v>4.6712989525444009</v>
      </c>
      <c r="K173">
        <v>-10.1776</v>
      </c>
      <c r="L173">
        <v>-1.75972</v>
      </c>
      <c r="M173">
        <v>8.2020836157478954</v>
      </c>
      <c r="N173">
        <f>SQRT((F173+4/3*G173)/M173)</f>
        <v>5.0292861541699452</v>
      </c>
      <c r="O173">
        <f>SQRT(G173/M173)</f>
        <v>2.3475965072083516</v>
      </c>
      <c r="P173">
        <f>((1/3)*(N173^-3+2*O173^-3))^(-1/3)</f>
        <v>2.6432595397576515</v>
      </c>
      <c r="Q173">
        <f>76.3823356*(6*PI()*PI()/(B173/D173))^(1/3)*P173*E173^(-1/3)</f>
        <v>206.7073132647528</v>
      </c>
      <c r="R173">
        <f>-(1/2)*(B173/(F173+(4/3)*G173)*(K173+(4/3)*L173))-1/6</f>
        <v>1.4988699110966293</v>
      </c>
      <c r="S173">
        <f>-(1/2)*B173/G173*L173-1/6</f>
        <v>0.90738251547449977</v>
      </c>
      <c r="T173">
        <f>SQRT((R173^2+2*S173^2)/3)</f>
        <v>1.1391951938639955</v>
      </c>
      <c r="U173" s="1">
        <f>1/(1+1/T173+(8.3*10^5)/T173^2.4)</f>
        <v>1.6472370804806564E-6</v>
      </c>
      <c r="V173" s="7">
        <v>12.37</v>
      </c>
      <c r="W173">
        <f>U173*(C173/D173)*(B173/D173)^(1/3)*E173^(1/3)*(Q173^3)/(T173^2*300)</f>
        <v>12.925164466302867</v>
      </c>
      <c r="X173" s="3" t="s">
        <v>452</v>
      </c>
      <c r="Y173" t="s">
        <v>401</v>
      </c>
      <c r="Z173" s="4"/>
      <c r="AB173" s="4"/>
      <c r="AC173" s="4"/>
      <c r="AD173" s="4"/>
      <c r="AE173" s="4">
        <v>12.37</v>
      </c>
      <c r="AF173" s="4"/>
      <c r="AG173" s="4"/>
    </row>
    <row r="174" spans="1:33">
      <c r="A174" t="s">
        <v>303</v>
      </c>
      <c r="B174">
        <v>245.57</v>
      </c>
      <c r="C174">
        <v>1609.75</v>
      </c>
      <c r="D174">
        <v>12</v>
      </c>
      <c r="E174">
        <v>3</v>
      </c>
      <c r="F174">
        <v>127.911</v>
      </c>
      <c r="G174">
        <v>60.3474</v>
      </c>
      <c r="H174">
        <f>9*F174*G174/(3*F174+G174)</f>
        <v>156.43983957094258</v>
      </c>
      <c r="I174">
        <f>(3*F174-2*G174)/2/(3*F174+G174)</f>
        <v>0.29616056011479003</v>
      </c>
      <c r="J174">
        <f>2*((G174)^3/(F174)^2)^0.585</f>
        <v>9.1412069001435494</v>
      </c>
      <c r="K174">
        <v>-1.83572</v>
      </c>
      <c r="L174">
        <v>-0.46417999999999998</v>
      </c>
      <c r="M174">
        <f>C174/B174*1.658828390625</f>
        <v>10.873881181775436</v>
      </c>
      <c r="N174">
        <f>SQRT((F174+4/3*G174)/M174)</f>
        <v>4.3775355446348687</v>
      </c>
      <c r="O174">
        <f>SQRT(G174/M174)</f>
        <v>2.3557922584573627</v>
      </c>
      <c r="P174">
        <f>((1/3)*(N174^-3+2*O174^-3))^(-1/3)</f>
        <v>2.6300915386252721</v>
      </c>
      <c r="Q174">
        <f>76.3823356*(6*PI()*PI()/(B174/D174))^(1/3)*P174*E174^(-1/3)</f>
        <v>198.49170262006371</v>
      </c>
      <c r="R174">
        <f>-(1/2)*(B174/(F174+(4/3)*G174)*(K174+(4/3)*L174))-1/6</f>
        <v>1.2797280178320221</v>
      </c>
      <c r="S174">
        <f>-(1/2)*B174/G174*L174-1/6</f>
        <v>0.77777072914491752</v>
      </c>
      <c r="T174">
        <f>SQRT((R174^2+2*S174^2)/3)</f>
        <v>0.97426184260247506</v>
      </c>
      <c r="U174" s="1">
        <f>1/(1+1/T174+(8.3*10^5)/T174^2.4)</f>
        <v>1.1317293427535E-6</v>
      </c>
      <c r="V174" s="7">
        <v>12.14</v>
      </c>
      <c r="W174">
        <f>U174*(C174/D174)*(B174/D174)^(1/3)*E174^(1/3)*(Q174^3)/(T174^2*300)</f>
        <v>16.447982406937683</v>
      </c>
      <c r="X174" t="s">
        <v>729</v>
      </c>
      <c r="Y174" t="s">
        <v>688</v>
      </c>
      <c r="AC174">
        <v>12.14</v>
      </c>
      <c r="AE174">
        <v>16.7</v>
      </c>
    </row>
    <row r="175" spans="1:33">
      <c r="A175" t="s">
        <v>131</v>
      </c>
      <c r="B175">
        <v>35.28</v>
      </c>
      <c r="C175">
        <v>103.62</v>
      </c>
      <c r="D175">
        <v>2</v>
      </c>
      <c r="E175">
        <v>2</v>
      </c>
      <c r="F175">
        <v>86.824299999999994</v>
      </c>
      <c r="G175">
        <v>55.655099999999997</v>
      </c>
      <c r="H175">
        <f>9*F175*G175/(3*F175+G175)</f>
        <v>137.5706545777976</v>
      </c>
      <c r="I175">
        <f>(3*F175-2*G175)/2/(3*F175+G175)</f>
        <v>0.23592136729426053</v>
      </c>
      <c r="J175">
        <f>2*((G175)^3/(F175)^2)^0.585</f>
        <v>12.479032146613273</v>
      </c>
      <c r="K175">
        <v>-8.4763300000000008</v>
      </c>
      <c r="L175">
        <v>-3.9456099999999998</v>
      </c>
      <c r="M175">
        <v>4.8771213278174006</v>
      </c>
      <c r="N175">
        <f>SQRT((F175+4/3*G175)/M175)</f>
        <v>5.7460989439493027</v>
      </c>
      <c r="O175">
        <f>SQRT(G175/M175)</f>
        <v>3.3780860167751694</v>
      </c>
      <c r="P175">
        <f>((1/3)*(N175^-3+2*O175^-3))^(-1/3)</f>
        <v>3.7442148738844461</v>
      </c>
      <c r="Q175">
        <f>76.3823356*(6*PI()*PI()/(B175/D175))^(1/3)*P175*E175^(-1/3)</f>
        <v>339.88174391978089</v>
      </c>
      <c r="R175">
        <f>-(1/2)*(B175/(F175+(4/3)*G175)*(K175+(4/3)*L175))-1/6</f>
        <v>1.3381557458983599</v>
      </c>
      <c r="S175">
        <f>-(1/2)*B175/G175*L175-1/6</f>
        <v>1.0839026504309577</v>
      </c>
      <c r="T175">
        <f>SQRT((R175^2+2*S175^2)/3)</f>
        <v>1.174783768969607</v>
      </c>
      <c r="U175" s="1">
        <f>1/(1+1/T175+(8.3*10^5)/T175^2.4)</f>
        <v>1.7734523823572515E-6</v>
      </c>
      <c r="V175" s="7">
        <v>12</v>
      </c>
      <c r="W175">
        <f>U175*(C175/D175)*(B175/D175)^(1/3)*E175^(1/3)*(Q175^3)/(T175^2*300)</f>
        <v>28.577377188375241</v>
      </c>
      <c r="X175" s="3" t="s">
        <v>539</v>
      </c>
      <c r="Y175" t="s">
        <v>408</v>
      </c>
      <c r="Z175" s="4"/>
      <c r="AB175" s="4">
        <v>9.1199999999999992</v>
      </c>
      <c r="AC175" s="4">
        <v>13.4</v>
      </c>
      <c r="AD175" s="4">
        <v>12.47</v>
      </c>
      <c r="AE175" s="4"/>
      <c r="AF175" s="4">
        <v>12</v>
      </c>
      <c r="AG175" s="4"/>
    </row>
    <row r="176" spans="1:33">
      <c r="A176" t="s">
        <v>306</v>
      </c>
      <c r="B176">
        <v>224.77</v>
      </c>
      <c r="C176">
        <v>1447.48</v>
      </c>
      <c r="D176">
        <v>12</v>
      </c>
      <c r="E176">
        <v>3</v>
      </c>
      <c r="F176">
        <v>165.01900000000001</v>
      </c>
      <c r="G176">
        <v>50.9726</v>
      </c>
      <c r="H176">
        <f>9*F176*G176/(3*F176+G176)</f>
        <v>138.64271701497498</v>
      </c>
      <c r="I176">
        <f>(3*F176-2*G176)/2/(3*F176+G176)</f>
        <v>0.35997297582402121</v>
      </c>
      <c r="J176">
        <f>2*((G176)^3/(F176)^2)^0.585</f>
        <v>5.0453503999184708</v>
      </c>
      <c r="K176">
        <v>-2.9497300000000002</v>
      </c>
      <c r="L176">
        <v>-0.50644</v>
      </c>
      <c r="M176">
        <f>C176/B176*1.658828390625</f>
        <v>10.682568487172999</v>
      </c>
      <c r="N176">
        <f>SQRT((F176+4/3*G176)/M176)</f>
        <v>4.6700741539860005</v>
      </c>
      <c r="O176">
        <f>SQRT(G176/M176)</f>
        <v>2.1843918644206237</v>
      </c>
      <c r="P176">
        <f>((1/3)*(N176^-3+2*O176^-3))^(-1/3)</f>
        <v>2.4592559147995474</v>
      </c>
      <c r="Q176">
        <f>76.3823356*(6*PI()*PI()/(B176/D176))^(1/3)*P176*E176^(-1/3)</f>
        <v>191.15582609244083</v>
      </c>
      <c r="R176">
        <f>-(1/2)*(B176/(F176+(4/3)*G176)*(K176+(4/3)*L176))-1/6</f>
        <v>1.5819359545749321</v>
      </c>
      <c r="S176">
        <f>-(1/2)*B176/G176*L176-1/6</f>
        <v>0.94993832111108067</v>
      </c>
      <c r="T176">
        <f>SQRT((R176^2+2*S176^2)/3)</f>
        <v>1.1982330035247151</v>
      </c>
      <c r="U176" s="1">
        <f>1/(1+1/T176+(8.3*10^5)/T176^2.4)</f>
        <v>1.8595998041852758E-6</v>
      </c>
      <c r="V176" s="7">
        <v>11.91</v>
      </c>
      <c r="W176">
        <f>U176*(C176/D176)*(B176/D176)^(1/3)*E176^(1/3)*(Q176^3)/(T176^2*300)</f>
        <v>13.932714671971071</v>
      </c>
      <c r="X176" t="s">
        <v>732</v>
      </c>
      <c r="Y176" t="s">
        <v>688</v>
      </c>
      <c r="AE176">
        <v>11.91</v>
      </c>
    </row>
    <row r="177" spans="1:33">
      <c r="A177" t="s">
        <v>217</v>
      </c>
      <c r="B177">
        <v>53.42</v>
      </c>
      <c r="C177">
        <v>147.322</v>
      </c>
      <c r="D177">
        <v>3</v>
      </c>
      <c r="E177">
        <v>3</v>
      </c>
      <c r="F177">
        <v>54.807099999999998</v>
      </c>
      <c r="G177">
        <v>40.615900000000003</v>
      </c>
      <c r="H177">
        <f>9*F177*G177/(3*F177+G177)</f>
        <v>97.710840940131831</v>
      </c>
      <c r="I177">
        <f>(3*F177-2*G177)/2/(3*F177+G177)</f>
        <v>0.20286440704418512</v>
      </c>
      <c r="J177">
        <f>2*((G177)^3/(F177)^2)^0.585</f>
        <v>12.298511037220809</v>
      </c>
      <c r="K177">
        <v>-3.2535599999999998</v>
      </c>
      <c r="L177">
        <v>-1.8336699999999999</v>
      </c>
      <c r="M177">
        <v>4.579438916988777</v>
      </c>
      <c r="N177">
        <f>SQRT((F177+4/3*G177)/M177)</f>
        <v>4.8778750016273955</v>
      </c>
      <c r="O177">
        <f>SQRT(G177/M177)</f>
        <v>2.978118025870053</v>
      </c>
      <c r="P177">
        <f>((1/3)*(N177^-3+2*O177^-3))^(-1/3)</f>
        <v>3.2888033016078153</v>
      </c>
      <c r="Q177">
        <f>76.3823356*(6*PI()*PI()/(B177/D177))^(1/3)*P177*E177^(-1/3)</f>
        <v>259.98394997874504</v>
      </c>
      <c r="R177">
        <f>-(1/2)*(B177/(F177+(4/3)*G177)*(K177+(4/3)*L177))-1/6</f>
        <v>1.2302074795542202</v>
      </c>
      <c r="S177">
        <f>-(1/2)*B177/G177*L177-1/6</f>
        <v>1.0391991568162549</v>
      </c>
      <c r="T177">
        <f>SQRT((R177^2+2*S177^2)/3)</f>
        <v>1.1065381779535637</v>
      </c>
      <c r="U177" s="1">
        <f>1/(1+1/T177+(8.3*10^5)/T177^2.4)</f>
        <v>1.5361725621603995E-6</v>
      </c>
      <c r="V177" s="7">
        <v>11.8</v>
      </c>
      <c r="W177">
        <f>U177*(C177/D177)*(B177/D177)^(1/3)*E177^(1/3)*(Q177^3)/(T177^2*300)</f>
        <v>13.591681943270226</v>
      </c>
      <c r="X177" s="3" t="s">
        <v>642</v>
      </c>
      <c r="Y177" t="s">
        <v>403</v>
      </c>
      <c r="Z177" s="4"/>
      <c r="AB177" s="4"/>
      <c r="AC177" s="4"/>
      <c r="AD177" s="4"/>
      <c r="AE177" s="4">
        <v>11.8</v>
      </c>
      <c r="AF177" s="4"/>
      <c r="AG177" s="4"/>
    </row>
    <row r="178" spans="1:33">
      <c r="A178" t="s">
        <v>345</v>
      </c>
      <c r="B178">
        <v>251.69</v>
      </c>
      <c r="C178">
        <v>1279.58</v>
      </c>
      <c r="D178">
        <v>12</v>
      </c>
      <c r="E178">
        <v>3</v>
      </c>
      <c r="F178">
        <v>143.80000000000001</v>
      </c>
      <c r="G178">
        <v>61.285200000000003</v>
      </c>
      <c r="H178">
        <f>9*F178*G178/(3*F178+G178)</f>
        <v>160.98576908744164</v>
      </c>
      <c r="I178">
        <f>(3*F178-2*G178)/2/(3*F178+G178)</f>
        <v>0.31341473216569121</v>
      </c>
      <c r="J178">
        <f>2*((G178)^3/(F178)^2)^0.585</f>
        <v>8.1895717192542286</v>
      </c>
      <c r="K178">
        <v>-1.9104300000000001</v>
      </c>
      <c r="L178">
        <v>-0.66612000000000005</v>
      </c>
      <c r="M178">
        <f>C178/B178*1.658828390625</f>
        <v>8.4334047124476044</v>
      </c>
      <c r="N178">
        <f>SQRT((F178+4/3*G178)/M178)</f>
        <v>5.1711233550586551</v>
      </c>
      <c r="O178">
        <f>SQRT(G178/M178)</f>
        <v>2.6957296332986762</v>
      </c>
      <c r="P178">
        <f>((1/3)*(N178^-3+2*O178^-3))^(-1/3)</f>
        <v>3.0162405831366521</v>
      </c>
      <c r="Q178">
        <f>76.3823356*(6*PI()*PI()/(B178/D178))^(1/3)*P178*E178^(-1/3)</f>
        <v>225.77399710169337</v>
      </c>
      <c r="R178">
        <f>-(1/2)*(B178/(F178+(4/3)*G178)*(K178+(4/3)*L178))-1/6</f>
        <v>1.3950509350655569</v>
      </c>
      <c r="S178">
        <f>-(1/2)*B178/G178*L178-1/6</f>
        <v>1.201165557100246</v>
      </c>
      <c r="T178">
        <f>SQRT((R178^2+2*S178^2)/3)</f>
        <v>1.2690895033520651</v>
      </c>
      <c r="U178" s="1">
        <f>1/(1+1/T178+(8.3*10^5)/T178^2.4)</f>
        <v>2.1345270122104612E-6</v>
      </c>
      <c r="V178" s="7">
        <v>11.76</v>
      </c>
      <c r="W178">
        <f>U178*(C178/D178)*(B178/D178)^(1/3)*E178^(1/3)*(Q178^3)/(T178^2*300)</f>
        <v>21.562834460780774</v>
      </c>
      <c r="X178" t="s">
        <v>772</v>
      </c>
      <c r="Y178" t="s">
        <v>688</v>
      </c>
      <c r="AC178">
        <v>11.76</v>
      </c>
      <c r="AE178">
        <v>21.26</v>
      </c>
    </row>
    <row r="179" spans="1:33">
      <c r="A179" t="s">
        <v>60</v>
      </c>
      <c r="B179">
        <v>73.59</v>
      </c>
      <c r="C179">
        <v>153.065</v>
      </c>
      <c r="D179">
        <v>3</v>
      </c>
      <c r="E179">
        <v>3</v>
      </c>
      <c r="F179">
        <v>35.912799999999997</v>
      </c>
      <c r="G179">
        <v>11.119899999999999</v>
      </c>
      <c r="H179">
        <f>9*F179*G179/(3*F179+G179)</f>
        <v>30.238701903695411</v>
      </c>
      <c r="I179">
        <f>(3*F179-2*G179)/2/(3*F179+G179)</f>
        <v>0.35966608978927006</v>
      </c>
      <c r="J179">
        <f>2*((G179)^3/(F179)^2)^0.585</f>
        <v>2.0763253233576648</v>
      </c>
      <c r="K179">
        <v>-1.5125999999999999</v>
      </c>
      <c r="L179">
        <v>-0.55150999999999994</v>
      </c>
      <c r="M179">
        <v>3.45386724749092</v>
      </c>
      <c r="N179">
        <f>SQRT((F179+4/3*G179)/M179)</f>
        <v>3.8328300061005312</v>
      </c>
      <c r="O179">
        <f>SQRT(G179/M179)</f>
        <v>1.7943105899395182</v>
      </c>
      <c r="P179">
        <f>((1/3)*(N179^-3+2*O179^-3))^(-1/3)</f>
        <v>2.0200061862626866</v>
      </c>
      <c r="Q179">
        <f>76.3823356*(6*PI()*PI()/(B179/D179))^(1/3)*P179*E179^(-1/3)</f>
        <v>143.51248935705527</v>
      </c>
      <c r="R179">
        <f>-(1/2)*(B179/(F179+(4/3)*G179)*(K179+(4/3)*L179))-1/6</f>
        <v>1.4634926627161922</v>
      </c>
      <c r="S179">
        <f>-(1/2)*B179/G179*L179-1/6</f>
        <v>1.6582427704685594</v>
      </c>
      <c r="T179">
        <f>SQRT((R179^2+2*S179^2)/3)</f>
        <v>1.5959687701045004</v>
      </c>
      <c r="U179" s="1">
        <f>1/(1+1/T179+(8.3*10^5)/T179^2.4)</f>
        <v>3.6997964148445207E-6</v>
      </c>
      <c r="V179" s="7">
        <v>11.68</v>
      </c>
      <c r="W179">
        <f>U179*(C179/D179)*(B179/D179)^(1/3)*E179^(1/3)*(Q179^3)/(T179^2*300)</f>
        <v>3.0598804826239245</v>
      </c>
      <c r="X179" s="3" t="s">
        <v>454</v>
      </c>
      <c r="Y179" t="s">
        <v>403</v>
      </c>
      <c r="Z179" s="4"/>
      <c r="AB179" s="4"/>
      <c r="AC179" s="4"/>
      <c r="AD179" s="4"/>
      <c r="AE179" s="4">
        <v>11.68</v>
      </c>
      <c r="AF179" s="4"/>
      <c r="AG179" s="4"/>
    </row>
    <row r="180" spans="1:33">
      <c r="A180" t="s">
        <v>340</v>
      </c>
      <c r="B180">
        <v>246.02</v>
      </c>
      <c r="C180">
        <v>1964.22</v>
      </c>
      <c r="D180">
        <v>12</v>
      </c>
      <c r="E180">
        <v>3</v>
      </c>
      <c r="F180">
        <v>152.821</v>
      </c>
      <c r="G180">
        <v>55.059800000000003</v>
      </c>
      <c r="H180">
        <f>9*F180*G180/(3*F180+G180)</f>
        <v>147.46890159930584</v>
      </c>
      <c r="I180">
        <f>(3*F180-2*G180)/2/(3*F180+G180)</f>
        <v>0.33917033479331393</v>
      </c>
      <c r="J180">
        <f>2*((G180)^3/(F180)^2)^0.585</f>
        <v>6.3197604535797067</v>
      </c>
      <c r="K180">
        <v>-2.2614000000000001</v>
      </c>
      <c r="L180">
        <v>-0.61297000000000001</v>
      </c>
      <c r="M180">
        <f>C180/B180*1.658828390625</f>
        <v>13.244061057773504</v>
      </c>
      <c r="N180">
        <f>SQRT((F180+4/3*G180)/M180)</f>
        <v>4.1330286326394932</v>
      </c>
      <c r="O180">
        <f>SQRT(G180/M180)</f>
        <v>2.038950712079473</v>
      </c>
      <c r="P180">
        <f>((1/3)*(N180^-3+2*O180^-3))^(-1/3)</f>
        <v>2.2890965725302523</v>
      </c>
      <c r="Q180">
        <f>76.3823356*(6*PI()*PI()/(B180/D180))^(1/3)*P180*E180^(-1/3)</f>
        <v>172.65158648168799</v>
      </c>
      <c r="R180">
        <f>-(1/2)*(B180/(F180+(4/3)*G180)*(K180+(4/3)*L180))-1/6</f>
        <v>1.5073078700299878</v>
      </c>
      <c r="S180">
        <f>-(1/2)*B180/G180*L180-1/6</f>
        <v>1.2027796389864596</v>
      </c>
      <c r="T180">
        <f>SQRT((R180^2+2*S180^2)/3)</f>
        <v>1.3121654792714643</v>
      </c>
      <c r="U180" s="1">
        <f>1/(1+1/T180+(8.3*10^5)/T180^2.4)</f>
        <v>2.3125588699920902E-6</v>
      </c>
      <c r="V180" s="7">
        <v>11.66</v>
      </c>
      <c r="W180">
        <f>U180*(C180/D180)*(B180/D180)^(1/3)*E180^(1/3)*(Q180^3)/(T180^2*300)</f>
        <v>14.887384447607381</v>
      </c>
      <c r="X180" t="s">
        <v>767</v>
      </c>
      <c r="Y180" t="s">
        <v>688</v>
      </c>
      <c r="AE180">
        <v>11.66</v>
      </c>
    </row>
    <row r="181" spans="1:33">
      <c r="A181" t="s">
        <v>219</v>
      </c>
      <c r="B181">
        <v>52.79</v>
      </c>
      <c r="C181">
        <v>270.50700000000001</v>
      </c>
      <c r="D181">
        <v>3</v>
      </c>
      <c r="E181">
        <v>3</v>
      </c>
      <c r="F181">
        <v>167.17599999999999</v>
      </c>
      <c r="G181">
        <v>83.0428</v>
      </c>
      <c r="H181">
        <f>9*F181*G181/(3*F181+G181)</f>
        <v>213.73778538921204</v>
      </c>
      <c r="I181">
        <f>(3*F181-2*G181)/2/(3*F181+G181)</f>
        <v>0.2869134072382678</v>
      </c>
      <c r="J181">
        <f>2*((G181)^3/(F181)^2)^0.585</f>
        <v>11.702845727683043</v>
      </c>
      <c r="K181">
        <v>-11.446199999999999</v>
      </c>
      <c r="L181">
        <v>-4.4144899999999998</v>
      </c>
      <c r="M181">
        <v>8.5089386841467221</v>
      </c>
      <c r="N181">
        <f>SQRT((F181+4/3*G181)/M181)</f>
        <v>5.7148701619187676</v>
      </c>
      <c r="O181">
        <f>SQRT(G181/M181)</f>
        <v>3.1240163272264252</v>
      </c>
      <c r="P181">
        <f>((1/3)*(N181^-3+2*O181^-3))^(-1/3)</f>
        <v>3.4837320384826884</v>
      </c>
      <c r="Q181">
        <f>76.3823356*(6*PI()*PI()/(B181/D181))^(1/3)*P181*E181^(-1/3)</f>
        <v>276.48449903836206</v>
      </c>
      <c r="R181">
        <f>-(1/2)*(B181/(F181+(4/3)*G181)*(K181+(4/3)*L181))-1/6</f>
        <v>1.4795496199748461</v>
      </c>
      <c r="S181">
        <f>-(1/2)*B181/G181*L181-1/6</f>
        <v>1.2364707943775177</v>
      </c>
      <c r="T181">
        <f>SQRT((R181^2+2*S181^2)/3)</f>
        <v>1.3224708098435607</v>
      </c>
      <c r="U181" s="1">
        <f>1/(1+1/T181+(8.3*10^5)/T181^2.4)</f>
        <v>2.356387651210825E-6</v>
      </c>
      <c r="V181" s="7">
        <v>11.63</v>
      </c>
      <c r="W181">
        <f>U181*(C181/D181)*(B181/D181)^(1/3)*E181^(1/3)*(Q181^3)/(T181^2*300)</f>
        <v>32.107522659050844</v>
      </c>
      <c r="X181" s="3" t="s">
        <v>644</v>
      </c>
      <c r="Y181" t="s">
        <v>401</v>
      </c>
      <c r="Z181" s="4"/>
      <c r="AB181" s="4"/>
      <c r="AC181" s="4">
        <v>11.63</v>
      </c>
      <c r="AD181" s="4"/>
      <c r="AE181" s="4">
        <v>29.07</v>
      </c>
      <c r="AF181" s="4"/>
      <c r="AG181" s="4"/>
    </row>
    <row r="182" spans="1:33">
      <c r="A182" t="s">
        <v>241</v>
      </c>
      <c r="B182">
        <v>68.84</v>
      </c>
      <c r="C182">
        <v>403.01</v>
      </c>
      <c r="D182">
        <v>3</v>
      </c>
      <c r="E182">
        <v>3</v>
      </c>
      <c r="F182">
        <v>109.79300000000001</v>
      </c>
      <c r="G182">
        <v>50.349299999999999</v>
      </c>
      <c r="H182">
        <f>9*F182*G182/(3*F182+G182)</f>
        <v>131.02001155589406</v>
      </c>
      <c r="I182">
        <f>(3*F182-2*G182)/2/(3*F182+G182)</f>
        <v>0.30111055720629726</v>
      </c>
      <c r="J182">
        <f>2*((G182)^3/(F182)^2)^0.585</f>
        <v>7.9534606142521671</v>
      </c>
      <c r="K182">
        <v>-6.0900499999999997</v>
      </c>
      <c r="L182">
        <v>-1.5143899999999999</v>
      </c>
      <c r="M182">
        <v>9.7212812722024857</v>
      </c>
      <c r="N182">
        <f>SQRT((F182+4/3*G182)/M182)</f>
        <v>4.2661226637530385</v>
      </c>
      <c r="O182">
        <f>SQRT(G182/M182)</f>
        <v>2.2758045636574682</v>
      </c>
      <c r="P182">
        <f>((1/3)*(N182^-3+2*O182^-3))^(-1/3)</f>
        <v>2.5423810101850699</v>
      </c>
      <c r="Q182">
        <f>76.3823356*(6*PI()*PI()/(B182/D182))^(1/3)*P182*E182^(-1/3)</f>
        <v>184.68726417902499</v>
      </c>
      <c r="R182">
        <f>-(1/2)*(B182/(F182+(4/3)*G182)*(K182+(4/3)*L182))-1/6</f>
        <v>1.4109469833048278</v>
      </c>
      <c r="S182">
        <f>-(1/2)*B182/G182*L182-1/6</f>
        <v>0.86860698758473298</v>
      </c>
      <c r="T182">
        <f>SQRT((R182^2+2*S182^2)/3)</f>
        <v>1.0800814147490678</v>
      </c>
      <c r="U182" s="1">
        <f>1/(1+1/T182+(8.3*10^5)/T182^2.4)</f>
        <v>1.4494935220023963E-6</v>
      </c>
      <c r="V182" s="7">
        <v>11.58</v>
      </c>
      <c r="W182">
        <f>U182*(C182/D182)*(B182/D182)^(1/3)*E182^(1/3)*(Q182^3)/(T182^2*300)</f>
        <v>14.36484916925675</v>
      </c>
      <c r="X182" s="3" t="s">
        <v>666</v>
      </c>
      <c r="Y182" t="s">
        <v>401</v>
      </c>
      <c r="Z182" s="4"/>
      <c r="AB182" s="4"/>
      <c r="AC182" s="4"/>
      <c r="AD182" s="4"/>
      <c r="AE182" s="4">
        <v>11.58</v>
      </c>
      <c r="AF182" s="4"/>
      <c r="AG182" s="4"/>
    </row>
    <row r="183" spans="1:33">
      <c r="A183" t="s">
        <v>273</v>
      </c>
      <c r="B183">
        <v>190.79</v>
      </c>
      <c r="C183">
        <v>891.08</v>
      </c>
      <c r="D183">
        <v>12</v>
      </c>
      <c r="E183">
        <v>3</v>
      </c>
      <c r="F183">
        <v>175.167</v>
      </c>
      <c r="G183">
        <v>67.131</v>
      </c>
      <c r="H183">
        <f>9*F183*G183/(3*F183+G183)</f>
        <v>178.58000056190014</v>
      </c>
      <c r="I183">
        <f>(3*F183-2*G183)/2/(3*F183+G183)</f>
        <v>0.33008595553395698</v>
      </c>
      <c r="J183">
        <f>2*((G183)^3/(F183)^2)^0.585</f>
        <v>7.6285304402432637</v>
      </c>
      <c r="K183">
        <v>-3.7680400000000001</v>
      </c>
      <c r="L183">
        <v>-0.77515999999999996</v>
      </c>
      <c r="M183">
        <f>C183/B183*1.658828390625</f>
        <v>7.7475171776200291</v>
      </c>
      <c r="N183">
        <f>SQRT((F183+4/3*G183)/M183)</f>
        <v>5.8448744522731886</v>
      </c>
      <c r="O183">
        <f>SQRT(G183/M183)</f>
        <v>2.9436100999637178</v>
      </c>
      <c r="P183">
        <f>((1/3)*(N183^-3+2*O183^-3))^(-1/3)</f>
        <v>3.3007660910631182</v>
      </c>
      <c r="Q183">
        <f>76.3823356*(6*PI()*PI()/(B183/D183))^(1/3)*P183*E183^(-1/3)</f>
        <v>270.97307692068165</v>
      </c>
      <c r="R183">
        <f>-(1/2)*(B183/(F183+(4/3)*G183)*(K183+(4/3)*L183))-1/6</f>
        <v>1.5639363750511635</v>
      </c>
      <c r="S183">
        <f>-(1/2)*B183/G183*L183-1/6</f>
        <v>0.93485704369069433</v>
      </c>
      <c r="T183">
        <f>SQRT((R183^2+2*S183^2)/3)</f>
        <v>1.1823440516595811</v>
      </c>
      <c r="U183" s="1">
        <f>1/(1+1/T183+(8.3*10^5)/T183^2.4)</f>
        <v>1.8009669947597059E-6</v>
      </c>
      <c r="V183" s="7">
        <v>11.5</v>
      </c>
      <c r="W183">
        <f>U183*(C183/D183)*(B183/D183)^(1/3)*E183^(1/3)*(Q183^3)/(T183^2*300)</f>
        <v>23.009605619050998</v>
      </c>
      <c r="X183" t="s">
        <v>699</v>
      </c>
      <c r="Y183" t="s">
        <v>688</v>
      </c>
      <c r="AE183">
        <v>11.5</v>
      </c>
    </row>
    <row r="184" spans="1:33">
      <c r="A184" t="s">
        <v>75</v>
      </c>
      <c r="B184">
        <v>63.82</v>
      </c>
      <c r="C184">
        <v>403.62</v>
      </c>
      <c r="D184">
        <v>3</v>
      </c>
      <c r="E184">
        <v>3</v>
      </c>
      <c r="F184">
        <v>123.97799999999999</v>
      </c>
      <c r="G184">
        <v>60.640900000000002</v>
      </c>
      <c r="H184">
        <f>9*F184*G184/(3*F184+G184)</f>
        <v>156.41970327404573</v>
      </c>
      <c r="I184">
        <f>(3*F184-2*G184)/2/(3*F184+G184)</f>
        <v>0.289721155804463</v>
      </c>
      <c r="J184">
        <f>2*((G184)^3/(F184)^2)^0.585</f>
        <v>9.5624786443108309</v>
      </c>
      <c r="K184">
        <v>-7.3891600000000004</v>
      </c>
      <c r="L184">
        <v>-2.2697600000000002</v>
      </c>
      <c r="M184">
        <v>10.501816520336053</v>
      </c>
      <c r="N184">
        <f>SQRT((F184+4/3*G184)/M184)</f>
        <v>4.4163883438400262</v>
      </c>
      <c r="O184">
        <f>SQRT(G184/M184)</f>
        <v>2.4029824885219084</v>
      </c>
      <c r="P184">
        <f>((1/3)*(N184^-3+2*O184^-3))^(-1/3)</f>
        <v>2.6806114396992449</v>
      </c>
      <c r="Q184">
        <f>76.3823356*(6*PI()*PI()/(B184/D184))^(1/3)*P184*E184^(-1/3)</f>
        <v>199.70619291179167</v>
      </c>
      <c r="R184">
        <f>-(1/2)*(B184/(F184+(4/3)*G184)*(K184+(4/3)*L184))-1/6</f>
        <v>1.4559213681767567</v>
      </c>
      <c r="S184">
        <f>-(1/2)*B184/G184*L184-1/6</f>
        <v>1.0277094326326512</v>
      </c>
      <c r="T184">
        <f>SQRT((R184^2+2*S184^2)/3)</f>
        <v>1.1877261730098581</v>
      </c>
      <c r="U184" s="1">
        <f>1/(1+1/T184+(8.3*10^5)/T184^2.4)</f>
        <v>1.8207052120797992E-6</v>
      </c>
      <c r="V184" s="7">
        <v>11.35</v>
      </c>
      <c r="W184">
        <f>U184*(C184/D184)*(B184/D184)^(1/3)*E184^(1/3)*(Q184^3)/(T184^2*300)</f>
        <v>18.423155379333508</v>
      </c>
      <c r="X184" s="3" t="s">
        <v>471</v>
      </c>
      <c r="Y184" t="s">
        <v>401</v>
      </c>
      <c r="Z184" s="4"/>
      <c r="AB184" s="4"/>
      <c r="AC184" s="4">
        <v>11.35</v>
      </c>
      <c r="AD184" s="4"/>
      <c r="AE184" s="4">
        <v>15.08</v>
      </c>
      <c r="AF184" s="4"/>
      <c r="AG184" s="4"/>
    </row>
    <row r="185" spans="1:33">
      <c r="A185" t="s">
        <v>151</v>
      </c>
      <c r="B185">
        <v>60.21</v>
      </c>
      <c r="C185">
        <v>359.137</v>
      </c>
      <c r="D185">
        <v>3</v>
      </c>
      <c r="E185">
        <v>3</v>
      </c>
      <c r="F185">
        <v>140.39400000000001</v>
      </c>
      <c r="G185">
        <v>63.5124</v>
      </c>
      <c r="H185">
        <f>9*F185*G185/(3*F185+G185)</f>
        <v>165.56997351403274</v>
      </c>
      <c r="I185">
        <f>(3*F185-2*G185)/2/(3*F185+G185)</f>
        <v>0.3034460476539444</v>
      </c>
      <c r="J185">
        <f>2*((G185)^3/(F185)^2)^0.585</f>
        <v>8.967035819225762</v>
      </c>
      <c r="K185">
        <v>-5.0588899999999999</v>
      </c>
      <c r="L185">
        <v>-3.20417</v>
      </c>
      <c r="M185">
        <v>9.9046713910819388</v>
      </c>
      <c r="N185">
        <f>SQRT((F185+4/3*G185)/M185)</f>
        <v>4.7670061934935912</v>
      </c>
      <c r="O185">
        <f>SQRT(G185/M185)</f>
        <v>2.5322654312241335</v>
      </c>
      <c r="P185">
        <f>((1/3)*(N185^-3+2*O185^-3))^(-1/3)</f>
        <v>2.829722291602939</v>
      </c>
      <c r="Q185">
        <f>76.3823356*(6*PI()*PI()/(B185/D185))^(1/3)*P185*E185^(-1/3)</f>
        <v>214.94674501265067</v>
      </c>
      <c r="R185">
        <f>-(1/2)*(B185/(F185+(4/3)*G185)*(K185+(4/3)*L185))-1/6</f>
        <v>1.0814085148710455</v>
      </c>
      <c r="S185">
        <f>-(1/2)*B185/G185*L185-1/6</f>
        <v>1.3521160883544001</v>
      </c>
      <c r="T185">
        <f>SQRT((R185^2+2*S185^2)/3)</f>
        <v>1.2683164968846443</v>
      </c>
      <c r="U185" s="1">
        <f>1/(1+1/T185+(8.3*10^5)/T185^2.4)</f>
        <v>2.1314079989192582E-6</v>
      </c>
      <c r="V185" s="7">
        <v>11.14</v>
      </c>
      <c r="W185">
        <f>U185*(C185/D185)*(B185/D185)^(1/3)*E185^(1/3)*(Q185^3)/(T185^2*300)</f>
        <v>20.579956104734102</v>
      </c>
      <c r="X185" s="3" t="s">
        <v>563</v>
      </c>
      <c r="Y185" t="s">
        <v>403</v>
      </c>
      <c r="Z185" s="4"/>
      <c r="AB185" s="4"/>
      <c r="AC185" s="4">
        <v>11.14</v>
      </c>
      <c r="AD185" s="4"/>
      <c r="AE185" s="4">
        <v>17.760000000000002</v>
      </c>
      <c r="AF185" s="4"/>
      <c r="AG185" s="4"/>
    </row>
    <row r="186" spans="1:33">
      <c r="A186" t="s">
        <v>127</v>
      </c>
      <c r="B186">
        <v>79.58</v>
      </c>
      <c r="C186">
        <v>167.32</v>
      </c>
      <c r="D186">
        <v>3</v>
      </c>
      <c r="E186">
        <v>3</v>
      </c>
      <c r="F186">
        <v>41.9861</v>
      </c>
      <c r="G186">
        <v>21.6065</v>
      </c>
      <c r="H186">
        <f>9*F186*G186/(3*F186+G186)</f>
        <v>55.328601582830046</v>
      </c>
      <c r="I186">
        <f>(3*F186-2*G186)/2/(3*F186+G186)</f>
        <v>0.2803693699310405</v>
      </c>
      <c r="J186">
        <f>2*((G186)^3/(F186)^2)^0.585</f>
        <v>5.5487119424236155</v>
      </c>
      <c r="K186">
        <v>-1.52149</v>
      </c>
      <c r="L186">
        <v>2.5783700000000001</v>
      </c>
      <c r="M186">
        <v>3.491342613685656</v>
      </c>
      <c r="N186">
        <f>SQRT((F186+4/3*G186)/M186)</f>
        <v>4.5030248406303572</v>
      </c>
      <c r="O186">
        <f>SQRT(G186/M186)</f>
        <v>2.487688373006026</v>
      </c>
      <c r="P186">
        <f>((1/3)*(N186^-3+2*O186^-3))^(-1/3)</f>
        <v>2.7718908677486374</v>
      </c>
      <c r="Q186">
        <f>76.3823356*(6*PI()*PI()/(B186/D186))^(1/3)*P186*E186^(-1/3)</f>
        <v>191.86013628240238</v>
      </c>
      <c r="R186">
        <f>-(1/2)*(B186/(F186+(4/3)*G186)*(K186+(4/3)*L186))-1/6</f>
        <v>-1.2437383141472005</v>
      </c>
      <c r="S186">
        <f>-(1/2)*B186/G186*L186-1/6</f>
        <v>-4.9149295644057736</v>
      </c>
      <c r="T186">
        <f>SQRT((R186^2+2*S186^2)/3)</f>
        <v>4.0767613878427884</v>
      </c>
      <c r="U186" s="1">
        <f>1/(1+1/T186+(8.3*10^5)/T186^2.4)</f>
        <v>3.5128500522500873E-5</v>
      </c>
      <c r="V186" s="7">
        <v>11.1</v>
      </c>
      <c r="W186">
        <f>U186*(C186/D186)*(B186/D186)^(1/3)*E186^(1/3)*(Q186^3)/(T186^2*300)</f>
        <v>11.936855319210796</v>
      </c>
      <c r="X186" s="3" t="s">
        <v>535</v>
      </c>
      <c r="Y186" t="s">
        <v>408</v>
      </c>
      <c r="Z186" s="4"/>
      <c r="AB186" s="4">
        <v>9.91</v>
      </c>
      <c r="AC186" s="4"/>
      <c r="AD186" s="4"/>
      <c r="AE186" s="4"/>
      <c r="AF186" s="4">
        <v>11.1</v>
      </c>
      <c r="AG186" s="4"/>
    </row>
    <row r="187" spans="1:33">
      <c r="A187" t="s">
        <v>144</v>
      </c>
      <c r="B187">
        <v>68.430000000000007</v>
      </c>
      <c r="C187">
        <v>360.63200000000001</v>
      </c>
      <c r="D187">
        <v>3</v>
      </c>
      <c r="E187">
        <v>3</v>
      </c>
      <c r="F187">
        <v>91.7316</v>
      </c>
      <c r="G187">
        <v>46.834000000000003</v>
      </c>
      <c r="H187">
        <f>9*F187*G187/(3*F187+G187)</f>
        <v>120.06820442643641</v>
      </c>
      <c r="I187">
        <f>(3*F187-2*G187)/2/(3*F187+G187)</f>
        <v>0.28184870421527514</v>
      </c>
      <c r="J187">
        <f>2*((G187)^3/(F187)^2)^0.585</f>
        <v>8.6440605216000108</v>
      </c>
      <c r="K187">
        <v>-5.6647299999999996</v>
      </c>
      <c r="L187">
        <v>-1.70635</v>
      </c>
      <c r="M187">
        <v>8.7511729829259739</v>
      </c>
      <c r="N187">
        <f>SQRT((F187+4/3*G187)/M187)</f>
        <v>4.1973633613130437</v>
      </c>
      <c r="O187">
        <f>SQRT(G187/M187)</f>
        <v>2.3133827427307967</v>
      </c>
      <c r="P187">
        <f>((1/3)*(N187^-3+2*O187^-3))^(-1/3)</f>
        <v>2.5781414679730483</v>
      </c>
      <c r="Q187">
        <f>76.3823356*(6*PI()*PI()/(B187/D187))^(1/3)*P187*E187^(-1/3)</f>
        <v>187.65832268469165</v>
      </c>
      <c r="R187">
        <f>-(1/2)*(B187/(F187+(4/3)*G187)*(K187+(4/3)*L187))-1/6</f>
        <v>1.5953506343433417</v>
      </c>
      <c r="S187">
        <f>-(1/2)*B187/G187*L187-1/6</f>
        <v>1.079922675477929</v>
      </c>
      <c r="T187">
        <f>SQRT((R187^2+2*S187^2)/3)</f>
        <v>1.2750960246876206</v>
      </c>
      <c r="U187" s="1">
        <f>1/(1+1/T187+(8.3*10^5)/T187^2.4)</f>
        <v>2.1588535144854747E-6</v>
      </c>
      <c r="V187" s="7">
        <v>11.05</v>
      </c>
      <c r="W187">
        <f>U187*(C187/D187)*(B187/D187)^(1/3)*E187^(1/3)*(Q187^3)/(T187^2*300)</f>
        <v>14.381741544585944</v>
      </c>
      <c r="X187" s="3" t="s">
        <v>554</v>
      </c>
      <c r="Y187" t="s">
        <v>401</v>
      </c>
      <c r="Z187" s="4"/>
      <c r="AB187" s="4"/>
      <c r="AC187" s="4"/>
      <c r="AD187" s="4"/>
      <c r="AE187" s="4">
        <v>11.05</v>
      </c>
      <c r="AF187" s="4"/>
      <c r="AG187" s="4"/>
    </row>
    <row r="188" spans="1:33">
      <c r="A188" t="s">
        <v>235</v>
      </c>
      <c r="B188">
        <v>50.72</v>
      </c>
      <c r="C188">
        <v>231.327</v>
      </c>
      <c r="D188">
        <v>3</v>
      </c>
      <c r="E188">
        <v>3</v>
      </c>
      <c r="F188">
        <v>117.19799999999999</v>
      </c>
      <c r="G188">
        <v>74.255600000000001</v>
      </c>
      <c r="H188">
        <f>9*F188*G188/(3*F188+G188)</f>
        <v>183.92284571642196</v>
      </c>
      <c r="I188">
        <f>(3*F188-2*G188)/2/(3*F188+G188)</f>
        <v>0.23844427704053262</v>
      </c>
      <c r="J188">
        <f>2*((G188)^3/(F188)^2)^0.585</f>
        <v>14.572133038239272</v>
      </c>
      <c r="K188">
        <v>-27.740300000000001</v>
      </c>
      <c r="L188">
        <v>-4.4537599999999999</v>
      </c>
      <c r="M188">
        <v>7.5734825472684859</v>
      </c>
      <c r="N188">
        <f>SQRT((F188+4/3*G188)/M188)</f>
        <v>5.3430042653957992</v>
      </c>
      <c r="O188">
        <f>SQRT(G188/M188)</f>
        <v>3.1312431370545437</v>
      </c>
      <c r="P188">
        <f>((1/3)*(N188^-3+2*O188^-3))^(-1/3)</f>
        <v>3.4716211160842456</v>
      </c>
      <c r="Q188">
        <f>76.3823356*(6*PI()*PI()/(B188/D188))^(1/3)*P188*E188^(-1/3)</f>
        <v>279.22170343684309</v>
      </c>
      <c r="R188">
        <f>-(1/2)*(B188/(F188+(4/3)*G188)*(K188+(4/3)*L188))-1/6</f>
        <v>3.7836981998399462</v>
      </c>
      <c r="S188">
        <f>-(1/2)*B188/G188*L188-1/6</f>
        <v>1.3543950929851305</v>
      </c>
      <c r="T188">
        <f>SQRT((R188^2+2*S188^2)/3)</f>
        <v>2.4484787252003675</v>
      </c>
      <c r="U188" s="1">
        <f>1/(1+1/T188+(8.3*10^5)/T188^2.4)</f>
        <v>1.0333960332016058E-5</v>
      </c>
      <c r="V188" s="7">
        <v>11.02</v>
      </c>
      <c r="W188">
        <f>U188*(C188/D188)*(B188/D188)^(1/3)*E188^(1/3)*(Q188^3)/(T188^2*300)</f>
        <v>35.702492380500011</v>
      </c>
      <c r="X188" s="3" t="s">
        <v>660</v>
      </c>
      <c r="Y188" t="s">
        <v>401</v>
      </c>
      <c r="Z188" s="4"/>
      <c r="AB188" s="4"/>
      <c r="AC188" s="4">
        <v>11.02</v>
      </c>
      <c r="AD188" s="4"/>
      <c r="AE188" s="4">
        <v>26.22</v>
      </c>
      <c r="AF188" s="4"/>
      <c r="AG188" s="4"/>
    </row>
    <row r="189" spans="1:33" ht="16.149999999999999">
      <c r="A189" t="s">
        <v>161</v>
      </c>
      <c r="B189">
        <v>185.92</v>
      </c>
      <c r="C189">
        <v>493.93799999999999</v>
      </c>
      <c r="D189">
        <v>8</v>
      </c>
      <c r="E189">
        <v>8</v>
      </c>
      <c r="F189">
        <v>65.305099999999996</v>
      </c>
      <c r="G189">
        <v>35.463099999999997</v>
      </c>
      <c r="H189">
        <f>9*F189*G189/(3*F189+G189)</f>
        <v>90.083134926553214</v>
      </c>
      <c r="I189">
        <f>(3*F189-2*G189)/2/(3*F189+G189)</f>
        <v>0.27009673331650663</v>
      </c>
      <c r="J189">
        <f>2*((G189)^3/(F189)^2)^0.585</f>
        <v>7.8958700614615687</v>
      </c>
      <c r="K189">
        <v>-1.2957399999999999</v>
      </c>
      <c r="L189">
        <v>-0.12939999999999999</v>
      </c>
      <c r="M189">
        <v>4.4115872851111062</v>
      </c>
      <c r="N189">
        <f>SQRT((F189+4/3*G189)/M189)</f>
        <v>5.0518563488048684</v>
      </c>
      <c r="O189">
        <f>SQRT(G189/M189)</f>
        <v>2.8352470691320657</v>
      </c>
      <c r="P189">
        <f>((1/3)*(N189^-3+2*O189^-3))^(-1/3)</f>
        <v>3.1551996447095236</v>
      </c>
      <c r="Q189">
        <f>76.3823356*(6*PI()*PI()/(B189/D189))^(1/3)*P189*E189^(-1/3)</f>
        <v>164.58670091461337</v>
      </c>
      <c r="R189">
        <f>-(1/2)*(B189/(F189+(4/3)*G189)*(K189+(4/3)*L189))-1/6</f>
        <v>1.045622333140005</v>
      </c>
      <c r="S189">
        <f>-(1/2)*B189/G189*L189-1/6</f>
        <v>0.17253165496906173</v>
      </c>
      <c r="T189">
        <f>SQRT((R189^2+2*S189^2)/3)</f>
        <v>0.61990870497030293</v>
      </c>
      <c r="U189" s="1">
        <f>1/(1+1/T189+(8.3*10^5)/T189^2.4)</f>
        <v>3.823913304607355E-7</v>
      </c>
      <c r="V189" s="7">
        <v>11</v>
      </c>
      <c r="W189">
        <f>U189*(C189/D189)*(B189/D189)^(1/3)*E189^(1/3)*(Q189^3)/(T189^2*300)</f>
        <v>5.2112273655174333</v>
      </c>
      <c r="X189" s="3" t="s">
        <v>574</v>
      </c>
      <c r="Y189" t="s">
        <v>571</v>
      </c>
      <c r="Z189" s="4"/>
      <c r="AB189" s="4"/>
      <c r="AC189" s="4">
        <v>2.96</v>
      </c>
      <c r="AD189" s="4">
        <v>3.4</v>
      </c>
      <c r="AE189" s="4"/>
      <c r="AF189" s="4">
        <v>11</v>
      </c>
      <c r="AG189" s="4"/>
    </row>
    <row r="190" spans="1:33" ht="16.149999999999999">
      <c r="A190" t="s">
        <v>164</v>
      </c>
      <c r="B190">
        <v>189.3</v>
      </c>
      <c r="C190">
        <v>575.68799999999999</v>
      </c>
      <c r="D190">
        <v>8</v>
      </c>
      <c r="E190">
        <v>8</v>
      </c>
      <c r="F190">
        <v>54.1355</v>
      </c>
      <c r="G190">
        <v>31.8645</v>
      </c>
      <c r="H190">
        <f>9*F190*G190/(3*F190+G190)</f>
        <v>79.914170193955869</v>
      </c>
      <c r="I190">
        <f>(3*F190-2*G190)/2/(3*F190+G190)</f>
        <v>0.25396868292230956</v>
      </c>
      <c r="J190">
        <f>2*((G190)^3/(F190)^2)^0.585</f>
        <v>8.1500421025569487</v>
      </c>
      <c r="K190">
        <v>-0.22847000000000001</v>
      </c>
      <c r="L190">
        <v>-0.31666</v>
      </c>
      <c r="M190">
        <v>5.0499271264702816</v>
      </c>
      <c r="N190">
        <f>SQRT((F190+4/3*G190)/M190)</f>
        <v>4.3741566498543856</v>
      </c>
      <c r="O190">
        <f>SQRT(G190/M190)</f>
        <v>2.5119500461773931</v>
      </c>
      <c r="P190">
        <f>((1/3)*(N190^-3+2*O190^-3))^(-1/3)</f>
        <v>2.7900409436959972</v>
      </c>
      <c r="Q190">
        <f>76.3823356*(6*PI()*PI()/(B190/D190))^(1/3)*P190*E190^(-1/3)</f>
        <v>144.66727615426692</v>
      </c>
      <c r="R190">
        <f>-(1/2)*(B190/(F190+(4/3)*G190)*(K190+(4/3)*L190))-1/6</f>
        <v>0.47073988881011652</v>
      </c>
      <c r="S190">
        <f>-(1/2)*B190/G190*L190-1/6</f>
        <v>0.77393710869462895</v>
      </c>
      <c r="T190">
        <f>SQRT((R190^2+2*S190^2)/3)</f>
        <v>0.68788403561117883</v>
      </c>
      <c r="U190" s="1">
        <f>1/(1+1/T190+(8.3*10^5)/T190^2.4)</f>
        <v>4.9086033301331624E-7</v>
      </c>
      <c r="V190" s="7">
        <v>11</v>
      </c>
      <c r="W190">
        <f>U190*(C190/D190)*(B190/D190)^(1/3)*E190^(1/3)*(Q190^3)/(T190^2*300)</f>
        <v>4.3257810122677727</v>
      </c>
      <c r="X190" s="3" t="s">
        <v>577</v>
      </c>
      <c r="Y190" t="s">
        <v>571</v>
      </c>
      <c r="Z190" s="4"/>
      <c r="AB190" s="4"/>
      <c r="AC190" s="4">
        <v>3.18</v>
      </c>
      <c r="AD190" s="4">
        <v>2.95</v>
      </c>
      <c r="AE190" s="4"/>
      <c r="AF190" s="4">
        <v>11</v>
      </c>
      <c r="AG190" s="4"/>
    </row>
    <row r="191" spans="1:33">
      <c r="A191" t="s">
        <v>353</v>
      </c>
      <c r="B191">
        <v>232.32</v>
      </c>
      <c r="C191">
        <v>905.19200000000001</v>
      </c>
      <c r="D191">
        <v>12</v>
      </c>
      <c r="E191">
        <v>3</v>
      </c>
      <c r="F191">
        <v>102.23699999999999</v>
      </c>
      <c r="G191">
        <v>23.2898</v>
      </c>
      <c r="H191">
        <f>9*F191*G191/(3*F191+G191)</f>
        <v>64.938368462743114</v>
      </c>
      <c r="I191">
        <f>(3*F191-2*G191)/2/(3*F191+G191)</f>
        <v>0.39413752936356511</v>
      </c>
      <c r="J191">
        <f>2*((G191)^3/(F191)^2)^0.585</f>
        <v>2.2344180399299649</v>
      </c>
      <c r="K191">
        <v>-1.45842</v>
      </c>
      <c r="L191">
        <v>-0.2374</v>
      </c>
      <c r="M191">
        <f>C191/B191*1.658828390625</f>
        <v>6.4633186491332006</v>
      </c>
      <c r="N191">
        <f>SQRT((F191+4/3*G191)/M191)</f>
        <v>4.5412050146267156</v>
      </c>
      <c r="O191">
        <f>SQRT(G191/M191)</f>
        <v>1.8982573743361439</v>
      </c>
      <c r="P191">
        <f>((1/3)*(N191^-3+2*O191^-3))^(-1/3)</f>
        <v>2.1471368390782826</v>
      </c>
      <c r="Q191">
        <f>76.3823356*(6*PI()*PI()/(B191/D191))^(1/3)*P191*E191^(-1/3)</f>
        <v>165.06720082288285</v>
      </c>
      <c r="R191">
        <f>-(1/2)*(B191/(F191+(4/3)*G191)*(K191+(4/3)*L191))-1/6</f>
        <v>1.3801746273332363</v>
      </c>
      <c r="S191">
        <f>-(1/2)*B191/G191*L191-1/6</f>
        <v>1.0173874686200253</v>
      </c>
      <c r="T191">
        <f>SQRT((R191^2+2*S191^2)/3)</f>
        <v>1.1510917317260982</v>
      </c>
      <c r="U191" s="1">
        <f>1/(1+1/T191+(8.3*10^5)/T191^2.4)</f>
        <v>1.6888239510921728E-6</v>
      </c>
      <c r="V191" s="7">
        <v>10.85</v>
      </c>
      <c r="W191">
        <f>U191*(C191/D191)*(B191/D191)^(1/3)*E191^(1/3)*(Q191^3)/(T191^2*300)</f>
        <v>5.5820528791812345</v>
      </c>
      <c r="X191" t="s">
        <v>780</v>
      </c>
      <c r="Y191" t="s">
        <v>688</v>
      </c>
      <c r="AE191">
        <v>10.85</v>
      </c>
    </row>
    <row r="192" spans="1:33">
      <c r="A192" t="s">
        <v>73</v>
      </c>
      <c r="B192">
        <v>64.42</v>
      </c>
      <c r="C192">
        <v>269.346</v>
      </c>
      <c r="D192">
        <v>3</v>
      </c>
      <c r="E192">
        <v>3</v>
      </c>
      <c r="F192">
        <v>119.20399999999999</v>
      </c>
      <c r="G192">
        <v>57.216999999999999</v>
      </c>
      <c r="H192">
        <f>9*F192*G192/(3*F192+G192)</f>
        <v>147.97532817618827</v>
      </c>
      <c r="I192">
        <f>(3*F192-2*G192)/2/(3*F192+G192)</f>
        <v>0.29310631609651205</v>
      </c>
      <c r="J192">
        <f>2*((G192)^3/(F192)^2)^0.585</f>
        <v>9.0412035503005725</v>
      </c>
      <c r="K192">
        <v>-5.3082200000000004</v>
      </c>
      <c r="L192">
        <v>-2.6536200000000001</v>
      </c>
      <c r="M192">
        <v>6.9428592008422907</v>
      </c>
      <c r="N192">
        <f>SQRT((F192+4/3*G192)/M192)</f>
        <v>5.3063610552000382</v>
      </c>
      <c r="O192">
        <f>SQRT(G192/M192)</f>
        <v>2.870736707611294</v>
      </c>
      <c r="P192">
        <f>((1/3)*(N192^-3+2*O192^-3))^(-1/3)</f>
        <v>3.2037640029667922</v>
      </c>
      <c r="Q192">
        <f>76.3823356*(6*PI()*PI()/(B192/D192))^(1/3)*P192*E192^(-1/3)</f>
        <v>237.9378555674669</v>
      </c>
      <c r="R192">
        <f>-(1/2)*(B192/(F192+(4/3)*G192)*(K192+(4/3)*L192))-1/6</f>
        <v>1.2908863605465375</v>
      </c>
      <c r="S192">
        <f>-(1/2)*B192/G192*L192-1/6</f>
        <v>1.3271743281425683</v>
      </c>
      <c r="T192">
        <f>SQRT((R192^2+2*S192^2)/3)</f>
        <v>1.3151895922142987</v>
      </c>
      <c r="U192" s="1">
        <f>1/(1+1/T192+(8.3*10^5)/T192^2.4)</f>
        <v>2.3253707323621658E-6</v>
      </c>
      <c r="V192" s="7">
        <v>10.81</v>
      </c>
      <c r="W192">
        <f>U192*(C192/D192)*(B192/D192)^(1/3)*E192^(1/3)*(Q192^3)/(T192^2*300)</f>
        <v>21.726062892173164</v>
      </c>
      <c r="X192" s="3" t="s">
        <v>469</v>
      </c>
      <c r="Y192" t="s">
        <v>403</v>
      </c>
      <c r="Z192" s="4"/>
      <c r="AB192" s="4"/>
      <c r="AC192" s="4"/>
      <c r="AD192" s="4"/>
      <c r="AE192" s="4">
        <v>10.81</v>
      </c>
      <c r="AF192" s="4"/>
      <c r="AG192" s="4"/>
    </row>
    <row r="193" spans="1:33">
      <c r="A193" t="s">
        <v>228</v>
      </c>
      <c r="B193">
        <v>42.34</v>
      </c>
      <c r="C193">
        <v>185.74799999999999</v>
      </c>
      <c r="D193">
        <v>3</v>
      </c>
      <c r="E193">
        <v>3</v>
      </c>
      <c r="F193">
        <v>159.81</v>
      </c>
      <c r="G193">
        <v>46.0685</v>
      </c>
      <c r="H193">
        <f>9*F193*G193/(3*F193+G193)</f>
        <v>126.08953758193411</v>
      </c>
      <c r="I193">
        <f>(3*F193-2*G193)/2/(3*F193+G193)</f>
        <v>0.36850057611962733</v>
      </c>
      <c r="J193">
        <f>2*((G193)^3/(F193)^2)^0.585</f>
        <v>4.3861907870449999</v>
      </c>
      <c r="K193">
        <v>-8.3565799999999992</v>
      </c>
      <c r="L193">
        <v>-1.4089799999999999</v>
      </c>
      <c r="M193">
        <v>7.284870581285241</v>
      </c>
      <c r="N193">
        <f>SQRT((F193+4/3*G193)/M193)</f>
        <v>5.5108129435443276</v>
      </c>
      <c r="O193">
        <f>SQRT(G193/M193)</f>
        <v>2.51472856789472</v>
      </c>
      <c r="P193">
        <f>((1/3)*(N193^-3+2*O193^-3))^(-1/3)</f>
        <v>2.8344489421275036</v>
      </c>
      <c r="Q193">
        <f>76.3823356*(6*PI()*PI()/(B193/D193))^(1/3)*P193*E193^(-1/3)</f>
        <v>242.11867375342842</v>
      </c>
      <c r="R193">
        <f>-(1/2)*(B193/(F193+(4/3)*G193)*(K193+(4/3)*L193))-1/6</f>
        <v>0.81274406793791598</v>
      </c>
      <c r="S193">
        <f>-(1/2)*B193/G193*L193-1/6</f>
        <v>0.48080626169001961</v>
      </c>
      <c r="T193">
        <f>SQRT((R193^2+2*S193^2)/3)</f>
        <v>0.61180123202691006</v>
      </c>
      <c r="U193" s="1">
        <f>1/(1+1/T193+(8.3*10^5)/T193^2.4)</f>
        <v>3.7049838312977244E-7</v>
      </c>
      <c r="V193" s="7">
        <v>10.15</v>
      </c>
      <c r="W193">
        <f>U193*(C193/D193)*(B193/D193)^(1/3)*E193^(1/3)*(Q193^3)/(T193^2*300)</f>
        <v>10.106072348441543</v>
      </c>
      <c r="X193" s="3" t="s">
        <v>653</v>
      </c>
      <c r="Y193" t="s">
        <v>401</v>
      </c>
      <c r="Z193" s="4"/>
      <c r="AB193" s="4"/>
      <c r="AC193" s="4"/>
      <c r="AD193" s="4"/>
      <c r="AE193" s="4">
        <v>10.15</v>
      </c>
      <c r="AF193" s="4"/>
      <c r="AG193" s="4"/>
    </row>
    <row r="194" spans="1:33" ht="16.149999999999999">
      <c r="A194" t="s">
        <v>27</v>
      </c>
      <c r="B194">
        <v>50.48</v>
      </c>
      <c r="C194">
        <v>163.70500000000001</v>
      </c>
      <c r="D194">
        <v>5</v>
      </c>
      <c r="E194">
        <v>5</v>
      </c>
      <c r="F194">
        <v>202.53399999999999</v>
      </c>
      <c r="G194">
        <v>145.30600000000001</v>
      </c>
      <c r="H194">
        <f>9*F194*G194/(3*F194+G194)</f>
        <v>351.78886216642672</v>
      </c>
      <c r="I194">
        <f>(3*F194-2*G194)/2/(3*F194+G194)</f>
        <v>0.21051044749159256</v>
      </c>
      <c r="J194">
        <f>2*((G194)^3/(F194)^2)^0.585</f>
        <v>24.959451197028951</v>
      </c>
      <c r="K194">
        <v>-13.872999999999999</v>
      </c>
      <c r="L194">
        <v>-9.9984699999999993</v>
      </c>
      <c r="M194">
        <v>5.3850674339148394</v>
      </c>
      <c r="N194">
        <f>SQRT((F194+4/3*G194)/M194)</f>
        <v>8.5783339076539669</v>
      </c>
      <c r="O194">
        <f>SQRT(G194/M194)</f>
        <v>5.1945293060613782</v>
      </c>
      <c r="P194">
        <f>((1/3)*(N194^-3+2*O194^-3))^(-1/3)</f>
        <v>5.7412004472840676</v>
      </c>
      <c r="Q194">
        <f>76.3823356*(6*PI()*PI()/(B194/D194))^(1/3)*P194*E194^(-1/3)</f>
        <v>462.49409680347225</v>
      </c>
      <c r="R194">
        <f>-(1/2)*(B194/(F194+(4/3)*G194)*(K194+(4/3)*L194))-1/6</f>
        <v>1.566058804680696</v>
      </c>
      <c r="S194">
        <f>-(1/2)*B194/G194*L194-1/6</f>
        <v>1.5700915043654995</v>
      </c>
      <c r="T194">
        <f>SQRT((R194^2+2*S194^2)/3)</f>
        <v>1.5687484229877189</v>
      </c>
      <c r="U194" s="1">
        <f>1/(1+1/T194+(8.3*10^5)/T194^2.4)</f>
        <v>3.5501549473795242E-6</v>
      </c>
      <c r="V194" s="7">
        <v>10.1</v>
      </c>
      <c r="W194">
        <f>U194*(C194/D194)*(B194/D194)^(1/3)*E194^(1/3)*(Q194^3)/(T194^2*300)</f>
        <v>57.562072118049883</v>
      </c>
      <c r="X194" s="3" t="s">
        <v>417</v>
      </c>
      <c r="Y194" t="s">
        <v>416</v>
      </c>
      <c r="Z194" s="4">
        <v>10.1</v>
      </c>
      <c r="AA194">
        <v>3.23</v>
      </c>
      <c r="AB194" s="4"/>
      <c r="AC194" s="4"/>
      <c r="AD194" s="4"/>
      <c r="AE194" s="4"/>
      <c r="AF194" s="4"/>
      <c r="AG194" s="4"/>
    </row>
    <row r="195" spans="1:33">
      <c r="A195" t="s">
        <v>333</v>
      </c>
      <c r="B195">
        <v>266.39999999999998</v>
      </c>
      <c r="C195">
        <v>1968.44</v>
      </c>
      <c r="D195">
        <v>12</v>
      </c>
      <c r="E195">
        <v>3</v>
      </c>
      <c r="F195">
        <v>112.94499999999999</v>
      </c>
      <c r="G195">
        <v>49.817300000000003</v>
      </c>
      <c r="H195">
        <f>9*F195*G195/(3*F195+G195)</f>
        <v>130.29521383637766</v>
      </c>
      <c r="I195">
        <f>(3*F195-2*G195)/2/(3*F195+G195)</f>
        <v>0.30773058592474556</v>
      </c>
      <c r="J195">
        <f>2*((G195)^3/(F195)^2)^0.585</f>
        <v>7.5522754359714712</v>
      </c>
      <c r="K195">
        <v>-1.75661</v>
      </c>
      <c r="L195">
        <v>-0.44740000000000002</v>
      </c>
      <c r="M195">
        <f>C195/B195*1.658828390625</f>
        <v>12.257147737394428</v>
      </c>
      <c r="N195">
        <f>SQRT((F195+4/3*G195)/M195)</f>
        <v>3.8254088051143031</v>
      </c>
      <c r="O195">
        <f>SQRT(G195/M195)</f>
        <v>2.0160225362345336</v>
      </c>
      <c r="P195">
        <f>((1/3)*(N195^-3+2*O195^-3))^(-1/3)</f>
        <v>2.2540710053069621</v>
      </c>
      <c r="Q195">
        <f>76.3823356*(6*PI()*PI()/(B195/D195))^(1/3)*P195*E195^(-1/3)</f>
        <v>165.55899526806604</v>
      </c>
      <c r="R195">
        <f>-(1/2)*(B195/(F195+(4/3)*G195)*(K195+(4/3)*L195))-1/6</f>
        <v>1.5807942823465542</v>
      </c>
      <c r="S195">
        <f>-(1/2)*B195/G195*L195-1/6</f>
        <v>1.029578011386941</v>
      </c>
      <c r="T195">
        <f>SQRT((R195^2+2*S195^2)/3)</f>
        <v>1.2408293363932759</v>
      </c>
      <c r="U195" s="1">
        <f>1/(1+1/T195+(8.3*10^5)/T195^2.4)</f>
        <v>2.0222239435942576E-6</v>
      </c>
      <c r="V195" s="7">
        <v>10.1</v>
      </c>
      <c r="W195">
        <f>U195*(C195/D195)*(B195/D195)^(1/3)*E195^(1/3)*(Q195^3)/(T195^2*300)</f>
        <v>13.210154986850322</v>
      </c>
      <c r="X195" t="s">
        <v>760</v>
      </c>
      <c r="Y195" t="s">
        <v>688</v>
      </c>
      <c r="AE195">
        <v>10.1</v>
      </c>
    </row>
    <row r="196" spans="1:33">
      <c r="A196" t="s">
        <v>359</v>
      </c>
      <c r="B196">
        <v>285.27999999999997</v>
      </c>
      <c r="C196">
        <v>384.12400000000002</v>
      </c>
      <c r="D196">
        <v>12</v>
      </c>
      <c r="E196">
        <v>3</v>
      </c>
      <c r="F196">
        <v>48.858600000000003</v>
      </c>
      <c r="G196">
        <v>25.875599999999999</v>
      </c>
      <c r="H196">
        <f>9*F196*G196/(3*F196+G196)</f>
        <v>65.979228417049669</v>
      </c>
      <c r="I196">
        <f>(3*F196-2*G196)/2/(3*F196+G196)</f>
        <v>0.27493137196914613</v>
      </c>
      <c r="J196">
        <f>2*((G196)^3/(F196)^2)^0.585</f>
        <v>6.3766371765889325</v>
      </c>
      <c r="K196">
        <v>-0.54473000000000005</v>
      </c>
      <c r="L196">
        <v>-0.14146</v>
      </c>
      <c r="M196">
        <f>C196/B196*1.658828390625</f>
        <v>2.2335803306240805</v>
      </c>
      <c r="N196">
        <f>SQRT((F196+4/3*G196)/M196)</f>
        <v>6.1090896976753362</v>
      </c>
      <c r="O196">
        <f>SQRT(G196/M196)</f>
        <v>3.403646327260446</v>
      </c>
      <c r="P196">
        <f>((1/3)*(N196^-3+2*O196^-3))^(-1/3)</f>
        <v>3.7899665673681184</v>
      </c>
      <c r="Q196">
        <f>76.3823356*(6*PI()*PI()/(B196/D196))^(1/3)*P196*E196^(-1/3)</f>
        <v>272.08725549291688</v>
      </c>
      <c r="R196">
        <f>-(1/2)*(B196/(F196+(4/3)*G196)*(K196+(4/3)*L196))-1/6</f>
        <v>1.0881899309895864</v>
      </c>
      <c r="S196">
        <f>-(1/2)*B196/G196*L196-1/6</f>
        <v>0.61313571086274332</v>
      </c>
      <c r="T196">
        <f>SQRT((R196^2+2*S196^2)/3)</f>
        <v>0.80333225292682064</v>
      </c>
      <c r="U196" s="1">
        <f>1/(1+1/T196+(8.3*10^5)/T196^2.4)</f>
        <v>7.1231108390980499E-7</v>
      </c>
      <c r="V196" s="7">
        <v>10.050000000000001</v>
      </c>
      <c r="W196">
        <f>U196*(C196/D196)*(B196/D196)^(1/3)*E196^(1/3)*(Q196^3)/(T196^2*300)</f>
        <v>9.8380709002911892</v>
      </c>
      <c r="X196" t="s">
        <v>786</v>
      </c>
      <c r="Y196" t="s">
        <v>688</v>
      </c>
      <c r="AE196">
        <v>10.050000000000001</v>
      </c>
    </row>
    <row r="197" spans="1:33" ht="16.149999999999999">
      <c r="A197" t="s">
        <v>80</v>
      </c>
      <c r="B197">
        <v>377.98</v>
      </c>
      <c r="C197">
        <v>1696.732</v>
      </c>
      <c r="D197">
        <v>16</v>
      </c>
      <c r="E197">
        <v>16</v>
      </c>
      <c r="F197">
        <v>55.846600000000002</v>
      </c>
      <c r="G197">
        <v>58.154299999999999</v>
      </c>
      <c r="H197">
        <f>9*F197*G197/(3*F197+G197)</f>
        <v>129.50927549023214</v>
      </c>
      <c r="I197">
        <f>(3*F197-2*G197)/2/(3*F197+G197)</f>
        <v>0.11349698552155331</v>
      </c>
      <c r="J197">
        <f>2*((G197)^3/(F197)^2)^0.585</f>
        <v>22.588371841960683</v>
      </c>
      <c r="K197">
        <v>-35.692300000000003</v>
      </c>
      <c r="L197">
        <v>-0.40465000000000001</v>
      </c>
      <c r="M197">
        <v>7.4540616113588669</v>
      </c>
      <c r="N197">
        <f>SQRT((F197+4/3*G197)/M197)</f>
        <v>4.2301726483283</v>
      </c>
      <c r="O197">
        <f>SQRT(G197/M197)</f>
        <v>2.7931510808469904</v>
      </c>
      <c r="P197">
        <f>((1/3)*(N197^-3+2*O197^-3))^(-1/3)</f>
        <v>3.0572001295507429</v>
      </c>
      <c r="Q197">
        <f>76.3823356*(6*PI()*PI()/(B197/D197))^(1/3)*P197*E197^(-1/3)</f>
        <v>125.88602729984459</v>
      </c>
      <c r="R197">
        <f>-(1/2)*(B197/(F197+(4/3)*G197)*(K197+(4/3)*L197))-1/6</f>
        <v>51.169090411180292</v>
      </c>
      <c r="S197">
        <f>-(1/2)*B197/G197*L197-1/6</f>
        <v>1.1483659878403947</v>
      </c>
      <c r="T197">
        <f>SQRT((R197^2+2*S197^2)/3)</f>
        <v>29.557364014131345</v>
      </c>
      <c r="U197" s="1">
        <f>1/(1+1/T197+(8.3*10^5)/T197^2.4)</f>
        <v>4.0615533385315958E-3</v>
      </c>
      <c r="V197" s="7">
        <v>10</v>
      </c>
      <c r="W197">
        <f>U197*(C197/D197)*(B197/D197)^(1/3)*E197^(1/3)*(Q197^3)/(T197^2*300)</f>
        <v>23.703999670682418</v>
      </c>
      <c r="X197" s="3" t="s">
        <v>478</v>
      </c>
      <c r="Y197" t="s">
        <v>475</v>
      </c>
      <c r="Z197" s="4"/>
      <c r="AB197" s="4"/>
      <c r="AC197" s="4">
        <v>2.6</v>
      </c>
      <c r="AD197" s="4">
        <v>1.6</v>
      </c>
      <c r="AE197" s="4"/>
      <c r="AF197" s="4">
        <v>10</v>
      </c>
      <c r="AG197" s="4"/>
    </row>
    <row r="198" spans="1:33">
      <c r="A198" t="s">
        <v>253</v>
      </c>
      <c r="B198">
        <v>92.35</v>
      </c>
      <c r="C198">
        <v>367.58500000000004</v>
      </c>
      <c r="D198">
        <v>3</v>
      </c>
      <c r="E198">
        <v>3</v>
      </c>
      <c r="F198">
        <v>33.174300000000002</v>
      </c>
      <c r="G198">
        <v>17.216000000000001</v>
      </c>
      <c r="H198">
        <f>9*F198*G198/(3*F198+G198)</f>
        <v>44.031241849974613</v>
      </c>
      <c r="I198">
        <f>(3*F198-2*G198)/2/(3*F198+G198)</f>
        <v>0.27878839015957835</v>
      </c>
      <c r="J198">
        <f>2*((G198)^3/(F198)^2)^0.585</f>
        <v>4.9062879478550654</v>
      </c>
      <c r="K198">
        <v>1.3342099999999999</v>
      </c>
      <c r="L198">
        <v>-0.88563000000000003</v>
      </c>
      <c r="M198">
        <v>6.6095125148687979</v>
      </c>
      <c r="N198">
        <f>SQRT((F198+4/3*G198)/M198)</f>
        <v>2.9141292418140599</v>
      </c>
      <c r="O198">
        <f>SQRT(G198/M198)</f>
        <v>1.6139178033178001</v>
      </c>
      <c r="P198">
        <f>((1/3)*(N198^-3+2*O198^-3))^(-1/3)</f>
        <v>1.797948424353605</v>
      </c>
      <c r="Q198">
        <f>76.3823356*(6*PI()*PI()/(B198/D198))^(1/3)*P198*E198^(-1/3)</f>
        <v>118.42449155460186</v>
      </c>
      <c r="R198">
        <f>-(1/2)*(B198/(F198+(4/3)*G198)*(K198+(4/3)*L198))-1/6</f>
        <v>-0.29283787861961552</v>
      </c>
      <c r="S198">
        <f>-(1/2)*B198/G198*L198-1/6</f>
        <v>2.2086798278732962</v>
      </c>
      <c r="T198">
        <f>SQRT((R198^2+2*S198^2)/3)</f>
        <v>1.8112874967145389</v>
      </c>
      <c r="U198" s="1">
        <f>1/(1+1/T198+(8.3*10^5)/T198^2.4)</f>
        <v>5.0128910142754082E-6</v>
      </c>
      <c r="V198" s="7">
        <v>9.98</v>
      </c>
      <c r="W198">
        <f>U198*(C198/D198)*(B198/D198)^(1/3)*E198^(1/3)*(Q198^3)/(T198^2*300)</f>
        <v>4.6848854384032714</v>
      </c>
      <c r="X198" s="3" t="s">
        <v>678</v>
      </c>
      <c r="Y198" t="s">
        <v>401</v>
      </c>
      <c r="Z198" s="4"/>
      <c r="AB198" s="4"/>
      <c r="AC198" s="4"/>
      <c r="AD198" s="4"/>
      <c r="AE198" s="4">
        <v>9.98</v>
      </c>
      <c r="AF198" s="4"/>
      <c r="AG198" s="4"/>
    </row>
    <row r="199" spans="1:33">
      <c r="A199" t="s">
        <v>65</v>
      </c>
      <c r="B199">
        <v>42.42</v>
      </c>
      <c r="C199">
        <v>165.58100000000002</v>
      </c>
      <c r="D199">
        <v>3</v>
      </c>
      <c r="E199">
        <v>3</v>
      </c>
      <c r="F199">
        <v>145.30500000000001</v>
      </c>
      <c r="G199">
        <v>65.622600000000006</v>
      </c>
      <c r="H199">
        <f>9*F199*G199/(3*F199+G199)</f>
        <v>171.10905949424333</v>
      </c>
      <c r="I199">
        <f>(3*F199-2*G199)/2/(3*F199+G199)</f>
        <v>0.30373575181601542</v>
      </c>
      <c r="J199">
        <f>2*((G199)^3/(F199)^2)^0.585</f>
        <v>9.1220094415528106</v>
      </c>
      <c r="K199">
        <v>-23.063300000000002</v>
      </c>
      <c r="L199">
        <v>-3.6116899999999998</v>
      </c>
      <c r="M199">
        <v>6.4816919239215611</v>
      </c>
      <c r="N199">
        <f>SQRT((F199+4/3*G199)/M199)</f>
        <v>5.9930648121876446</v>
      </c>
      <c r="O199">
        <f>SQRT(G199/M199)</f>
        <v>3.1818706755345283</v>
      </c>
      <c r="P199">
        <f>((1/3)*(N199^-3+2*O199^-3))^(-1/3)</f>
        <v>3.5557656929075243</v>
      </c>
      <c r="Q199">
        <f>76.3823356*(6*PI()*PI()/(B199/D199))^(1/3)*P199*E199^(-1/3)</f>
        <v>303.54250459807378</v>
      </c>
      <c r="R199">
        <f>-(1/2)*(B199/(F199+(4/3)*G199)*(K199+(4/3)*L199))-1/6</f>
        <v>2.3733101986324852</v>
      </c>
      <c r="S199">
        <f>-(1/2)*B199/G199*L199-1/6</f>
        <v>1.0006742326576512</v>
      </c>
      <c r="T199">
        <f>SQRT((R199^2+2*S199^2)/3)</f>
        <v>1.5953368650270412</v>
      </c>
      <c r="U199" s="1">
        <f>1/(1+1/T199+(8.3*10^5)/T199^2.4)</f>
        <v>3.6962816687665018E-6</v>
      </c>
      <c r="V199" s="7">
        <v>9.92</v>
      </c>
      <c r="W199">
        <f>U199*(C199/D199)*(B199/D199)^(1/3)*E199^(1/3)*(Q199^3)/(T199^2*300)</f>
        <v>26.062156162512863</v>
      </c>
      <c r="X199" s="3" t="s">
        <v>460</v>
      </c>
      <c r="Y199" t="s">
        <v>401</v>
      </c>
      <c r="Z199" s="4"/>
      <c r="AB199" s="4"/>
      <c r="AC199" s="4"/>
      <c r="AD199" s="4"/>
      <c r="AE199" s="4">
        <v>9.92</v>
      </c>
      <c r="AF199" s="4"/>
      <c r="AG199" s="4"/>
    </row>
    <row r="200" spans="1:33">
      <c r="A200" t="s">
        <v>247</v>
      </c>
      <c r="B200">
        <v>63.14</v>
      </c>
      <c r="C200">
        <v>580.40800000000002</v>
      </c>
      <c r="D200">
        <v>3</v>
      </c>
      <c r="E200">
        <v>3</v>
      </c>
      <c r="F200">
        <v>156.072</v>
      </c>
      <c r="G200">
        <v>51.535600000000002</v>
      </c>
      <c r="H200">
        <f>9*F200*G200/(3*F200+G200)</f>
        <v>139.27687277691882</v>
      </c>
      <c r="I200">
        <f>(3*F200-2*G200)/2/(3*F200+G200)</f>
        <v>0.35126856752340924</v>
      </c>
      <c r="J200">
        <f>2*((G200)^3/(F200)^2)^0.585</f>
        <v>5.49019950763401</v>
      </c>
      <c r="K200">
        <v>-11.651400000000001</v>
      </c>
      <c r="L200">
        <v>-1.9021300000000001</v>
      </c>
      <c r="M200">
        <v>15.264316432081745</v>
      </c>
      <c r="N200">
        <f>SQRT((F200+4/3*G200)/M200)</f>
        <v>3.8374795859467405</v>
      </c>
      <c r="O200">
        <f>SQRT(G200/M200)</f>
        <v>1.8374477070375228</v>
      </c>
      <c r="P200">
        <f>((1/3)*(N200^-3+2*O200^-3))^(-1/3)</f>
        <v>2.0662203542580704</v>
      </c>
      <c r="Q200">
        <f>76.3823356*(6*PI()*PI()/(B200/D200))^(1/3)*P200*E200^(-1/3)</f>
        <v>154.48454645518376</v>
      </c>
      <c r="R200">
        <f>-(1/2)*(B200/(F200+(4/3)*G200)*(K200+(4/3)*L200))-1/6</f>
        <v>1.8259014846309221</v>
      </c>
      <c r="S200">
        <f>-(1/2)*B200/G200*L200-1/6</f>
        <v>0.99855201905737656</v>
      </c>
      <c r="T200">
        <f>SQRT((R200^2+2*S200^2)/3)</f>
        <v>1.3326825704951313</v>
      </c>
      <c r="U200" s="1">
        <f>1/(1+1/T200+(8.3*10^5)/T200^2.4)</f>
        <v>2.4002927080784792E-6</v>
      </c>
      <c r="V200" s="7">
        <v>9.8800000000000008</v>
      </c>
      <c r="W200">
        <f>U200*(C200/D200)*(B200/D200)^(1/3)*E200^(1/3)*(Q200^3)/(T200^2*300)</f>
        <v>12.795530693335749</v>
      </c>
      <c r="X200" s="3" t="s">
        <v>672</v>
      </c>
      <c r="Y200" t="s">
        <v>401</v>
      </c>
      <c r="Z200" s="4"/>
      <c r="AB200" s="4"/>
      <c r="AC200" s="4"/>
      <c r="AD200" s="4"/>
      <c r="AE200" s="4">
        <v>9.8800000000000008</v>
      </c>
      <c r="AF200" s="4"/>
      <c r="AG200" s="4"/>
    </row>
    <row r="201" spans="1:33">
      <c r="A201" t="s">
        <v>338</v>
      </c>
      <c r="B201">
        <v>250.59</v>
      </c>
      <c r="C201">
        <v>1446</v>
      </c>
      <c r="D201">
        <v>12</v>
      </c>
      <c r="E201">
        <v>3</v>
      </c>
      <c r="F201">
        <v>106.96299999999999</v>
      </c>
      <c r="G201">
        <v>37.300699999999999</v>
      </c>
      <c r="H201">
        <f>9*F201*G201/(3*F201+G201)</f>
        <v>100.24898249977593</v>
      </c>
      <c r="I201">
        <f>(3*F201-2*G201)/2/(3*F201+G201)</f>
        <v>0.3437949220762071</v>
      </c>
      <c r="J201">
        <f>2*((G201)^3/(F201)^2)^0.585</f>
        <v>4.8438425317383773</v>
      </c>
      <c r="K201">
        <v>-1.65117</v>
      </c>
      <c r="L201">
        <v>-0.3992</v>
      </c>
      <c r="M201">
        <f>C201/B201*1.658828390625</f>
        <v>9.5720733183437101</v>
      </c>
      <c r="N201">
        <f>SQRT((F201+4/3*G201)/M201)</f>
        <v>4.0460169910843398</v>
      </c>
      <c r="O201">
        <f>SQRT(G201/M201)</f>
        <v>1.9740378829258802</v>
      </c>
      <c r="P201">
        <f>((1/3)*(N201^-3+2*O201^-3))^(-1/3)</f>
        <v>2.2175890801887261</v>
      </c>
      <c r="Q201">
        <f>76.3823356*(6*PI()*PI()/(B201/D201))^(1/3)*P201*E201^(-1/3)</f>
        <v>166.23523896212518</v>
      </c>
      <c r="R201">
        <f>-(1/2)*(B201/(F201+(4/3)*G201)*(K201+(4/3)*L201))-1/6</f>
        <v>1.5792074188842833</v>
      </c>
      <c r="S201">
        <f>-(1/2)*B201/G201*L201-1/6</f>
        <v>1.1742669887339021</v>
      </c>
      <c r="T201">
        <f>SQRT((R201^2+2*S201^2)/3)</f>
        <v>1.3230900691839453</v>
      </c>
      <c r="U201" s="1">
        <f>1/(1+1/T201+(8.3*10^5)/T201^2.4)</f>
        <v>2.3590366716776962E-6</v>
      </c>
      <c r="V201" s="7">
        <v>9.86</v>
      </c>
      <c r="W201">
        <f>U201*(C201/D201)*(B201/D201)^(1/3)*E201^(1/3)*(Q201^3)/(T201^2*300)</f>
        <v>9.8754946009345392</v>
      </c>
      <c r="X201" t="s">
        <v>765</v>
      </c>
      <c r="Y201" t="s">
        <v>688</v>
      </c>
      <c r="AE201">
        <v>9.86</v>
      </c>
    </row>
    <row r="202" spans="1:33">
      <c r="A202" t="s">
        <v>357</v>
      </c>
      <c r="B202">
        <v>311.68</v>
      </c>
      <c r="C202">
        <v>1094.56</v>
      </c>
      <c r="D202">
        <v>12</v>
      </c>
      <c r="E202">
        <v>3</v>
      </c>
      <c r="F202">
        <v>46.274000000000001</v>
      </c>
      <c r="G202">
        <v>29.604099999999999</v>
      </c>
      <c r="H202">
        <f>9*F202*G202/(3*F202+G202)</f>
        <v>73.201844076422844</v>
      </c>
      <c r="I202">
        <f>(3*F202-2*G202)/2/(3*F202+G202)</f>
        <v>0.23634638574425224</v>
      </c>
      <c r="J202">
        <f>2*((G202)^3/(F202)^2)^0.585</f>
        <v>8.6061354092957245</v>
      </c>
      <c r="K202">
        <v>-0.55842999999999998</v>
      </c>
      <c r="L202">
        <v>-0.12715000000000001</v>
      </c>
      <c r="M202">
        <f>C202/B202*1.658828390625</f>
        <v>5.825485123339643</v>
      </c>
      <c r="N202">
        <f>SQRT((F202+4/3*G202)/M202)</f>
        <v>3.8365531905156192</v>
      </c>
      <c r="O202">
        <f>SQRT(G202/M202)</f>
        <v>2.2542905086672285</v>
      </c>
      <c r="P202">
        <f>((1/3)*(N202^-3+2*O202^-3))^(-1/3)</f>
        <v>2.4987398428966787</v>
      </c>
      <c r="Q202">
        <f>76.3823356*(6*PI()*PI()/(B202/D202))^(1/3)*P202*E202^(-1/3)</f>
        <v>174.17319815393589</v>
      </c>
      <c r="R202">
        <f>-(1/2)*(B202/(F202+(4/3)*G202)*(K202+(4/3)*L202))-1/6</f>
        <v>1.1563761512018942</v>
      </c>
      <c r="S202">
        <f>-(1/2)*B202/G202*L202-1/6</f>
        <v>0.50266818897832866</v>
      </c>
      <c r="T202">
        <f>SQRT((R202^2+2*S202^2)/3)</f>
        <v>0.78369986165836303</v>
      </c>
      <c r="U202" s="1">
        <f>1/(1+1/T202+(8.3*10^5)/T202^2.4)</f>
        <v>6.7124442604706923E-7</v>
      </c>
      <c r="V202" s="7">
        <v>9.81</v>
      </c>
      <c r="W202">
        <f>U202*(C202/D202)*(B202/D202)^(1/3)*E202^(1/3)*(Q202^3)/(T202^2*300)</f>
        <v>7.4991467374668401</v>
      </c>
      <c r="X202" t="s">
        <v>784</v>
      </c>
      <c r="Y202" t="s">
        <v>688</v>
      </c>
      <c r="AE202">
        <v>9.81</v>
      </c>
    </row>
    <row r="203" spans="1:33">
      <c r="A203" t="s">
        <v>135</v>
      </c>
      <c r="B203">
        <v>45.67</v>
      </c>
      <c r="C203">
        <v>136.613</v>
      </c>
      <c r="D203">
        <v>2</v>
      </c>
      <c r="E203">
        <v>2</v>
      </c>
      <c r="F203">
        <v>58.738199999999999</v>
      </c>
      <c r="G203">
        <v>41.066699999999997</v>
      </c>
      <c r="H203">
        <f>9*F203*G203/(3*F203+G203)</f>
        <v>99.914978147958408</v>
      </c>
      <c r="I203">
        <f>(3*F203-2*G203)/2/(3*F203+G203)</f>
        <v>0.21649631146352677</v>
      </c>
      <c r="J203">
        <f>2*((G203)^3/(F203)^2)^0.585</f>
        <v>11.562918461497713</v>
      </c>
      <c r="K203">
        <v>-3.7774399999999999</v>
      </c>
      <c r="L203">
        <v>-0.77573999999999999</v>
      </c>
      <c r="M203">
        <v>4.9671761894833226</v>
      </c>
      <c r="N203">
        <f>SQRT((F203+4/3*G203)/M203)</f>
        <v>4.7800373065255375</v>
      </c>
      <c r="O203">
        <f>SQRT(G203/M203)</f>
        <v>2.8753460531117931</v>
      </c>
      <c r="P203">
        <f>((1/3)*(N203^-3+2*O203^-3))^(-1/3)</f>
        <v>3.1800378336682487</v>
      </c>
      <c r="Q203">
        <f>76.3823356*(6*PI()*PI()/(B203/D203))^(1/3)*P203*E203^(-1/3)</f>
        <v>264.8694576646671</v>
      </c>
      <c r="R203">
        <f>-(1/2)*(B203/(F203+(4/3)*G203)*(K203+(4/3)*L203))-1/6</f>
        <v>0.80146145663169865</v>
      </c>
      <c r="S203">
        <f>-(1/2)*B203/G203*L203-1/6</f>
        <v>0.26468094344079263</v>
      </c>
      <c r="T203">
        <f>SQRT((R203^2+2*S203^2)/3)</f>
        <v>0.51070293717177062</v>
      </c>
      <c r="U203" s="1">
        <f>1/(1+1/T203+(8.3*10^5)/T203^2.4)</f>
        <v>2.4017381273004867E-7</v>
      </c>
      <c r="V203" s="7">
        <v>9.77</v>
      </c>
      <c r="W203">
        <f>U203*(C203/D203)*(B203/D203)^(1/3)*E203^(1/3)*(Q203^3)/(T203^2*300)</f>
        <v>13.926298621201926</v>
      </c>
      <c r="X203" s="3" t="s">
        <v>544</v>
      </c>
      <c r="Y203" t="s">
        <v>403</v>
      </c>
      <c r="Z203" s="4"/>
      <c r="AB203" s="4"/>
      <c r="AC203" s="4">
        <v>9.77</v>
      </c>
      <c r="AD203" s="4"/>
      <c r="AE203" s="4"/>
      <c r="AF203" s="4"/>
      <c r="AG203" s="4"/>
    </row>
    <row r="204" spans="1:33">
      <c r="A204" t="s">
        <v>143</v>
      </c>
      <c r="B204">
        <v>41.62</v>
      </c>
      <c r="C204">
        <v>78.074000000000012</v>
      </c>
      <c r="D204">
        <v>3</v>
      </c>
      <c r="E204">
        <v>3</v>
      </c>
      <c r="F204">
        <v>94.441900000000004</v>
      </c>
      <c r="G204">
        <v>44.389600000000002</v>
      </c>
      <c r="H204">
        <f>9*F204*G204/(3*F204+G204)</f>
        <v>115.13085741849711</v>
      </c>
      <c r="I204">
        <f>(3*F204-2*G204)/2/(3*F204+G204)</f>
        <v>0.29682242483033294</v>
      </c>
      <c r="J204">
        <f>2*((G204)^3/(F204)^2)^0.585</f>
        <v>7.6044155224452021</v>
      </c>
      <c r="K204">
        <v>-7.6024399999999996</v>
      </c>
      <c r="L204">
        <v>-2.2898000000000001</v>
      </c>
      <c r="M204">
        <v>3.1149630731605265</v>
      </c>
      <c r="N204">
        <f>SQRT((F204+4/3*G204)/M204)</f>
        <v>7.0227754808831557</v>
      </c>
      <c r="O204">
        <f>SQRT(G204/M204)</f>
        <v>3.7749757357347167</v>
      </c>
      <c r="P204">
        <f>((1/3)*(N204^-3+2*O204^-3))^(-1/3)</f>
        <v>4.2148707986012512</v>
      </c>
      <c r="Q204">
        <f>76.3823356*(6*PI()*PI()/(B204/D204))^(1/3)*P204*E204^(-1/3)</f>
        <v>362.0985955802285</v>
      </c>
      <c r="R204">
        <f>-(1/2)*(B204/(F204+(4/3)*G204)*(K204+(4/3)*L204))-1/6</f>
        <v>1.2766968192943369</v>
      </c>
      <c r="S204">
        <f>-(1/2)*B204/G204*L204-1/6</f>
        <v>0.90679959570109514</v>
      </c>
      <c r="T204">
        <f>SQRT((R204^2+2*S204^2)/3)</f>
        <v>1.0447528865595628</v>
      </c>
      <c r="U204" s="1">
        <f>1/(1+1/T204+(8.3*10^5)/T204^2.4)</f>
        <v>1.3382996409639082E-6</v>
      </c>
      <c r="V204" s="7">
        <v>9.76</v>
      </c>
      <c r="W204">
        <f>U204*(C204/D204)*(B204/D204)^(1/3)*E204^(1/3)*(Q204^3)/(T204^2*300)</f>
        <v>17.49999814527969</v>
      </c>
      <c r="X204" s="3" t="s">
        <v>553</v>
      </c>
      <c r="Y204" t="s">
        <v>408</v>
      </c>
      <c r="Z204" s="4"/>
      <c r="AB204" s="4">
        <v>7.04</v>
      </c>
      <c r="AC204" s="4"/>
      <c r="AD204" s="4"/>
      <c r="AE204" s="4"/>
      <c r="AF204" s="4">
        <v>9.76</v>
      </c>
      <c r="AG204" s="4"/>
    </row>
    <row r="205" spans="1:33">
      <c r="A205" t="s">
        <v>334</v>
      </c>
      <c r="B205">
        <v>269.61</v>
      </c>
      <c r="C205">
        <v>2323.08</v>
      </c>
      <c r="D205">
        <v>12</v>
      </c>
      <c r="E205">
        <v>3</v>
      </c>
      <c r="F205">
        <v>129.232</v>
      </c>
      <c r="G205">
        <v>55.806600000000003</v>
      </c>
      <c r="H205">
        <f>9*F205*G205/(3*F205+G205)</f>
        <v>146.35311445930643</v>
      </c>
      <c r="I205">
        <f>(3*F205-2*G205)/2/(3*F205+G205)</f>
        <v>0.31125274124661279</v>
      </c>
      <c r="J205">
        <f>2*((G205)^3/(F205)^2)^0.585</f>
        <v>7.8733613492573946</v>
      </c>
      <c r="K205">
        <v>-1.65541</v>
      </c>
      <c r="L205">
        <v>-0.52034000000000002</v>
      </c>
      <c r="M205">
        <f>C205/B205*1.658828390625</f>
        <v>14.293205213801881</v>
      </c>
      <c r="N205">
        <f>SQRT((F205+4/3*G205)/M205)</f>
        <v>3.7745708590987772</v>
      </c>
      <c r="O205">
        <f>SQRT(G205/M205)</f>
        <v>1.9759591751192973</v>
      </c>
      <c r="P205">
        <f>((1/3)*(N205^-3+2*O205^-3))^(-1/3)</f>
        <v>2.2102763866072497</v>
      </c>
      <c r="Q205">
        <f>76.3823356*(6*PI()*PI()/(B205/D205))^(1/3)*P205*E205^(-1/3)</f>
        <v>161.69546818251146</v>
      </c>
      <c r="R205">
        <f>-(1/2)*(B205/(F205+(4/3)*G205)*(K205+(4/3)*L205))-1/6</f>
        <v>1.3884414288132176</v>
      </c>
      <c r="S205">
        <f>-(1/2)*B205/G205*L205-1/6</f>
        <v>1.0902533696731211</v>
      </c>
      <c r="T205">
        <f>SQRT((R205^2+2*S205^2)/3)</f>
        <v>1.1979252093254236</v>
      </c>
      <c r="U205" s="1">
        <f>1/(1+1/T205+(8.3*10^5)/T205^2.4)</f>
        <v>1.85845357729851E-6</v>
      </c>
      <c r="V205" s="7">
        <v>9.5500000000000007</v>
      </c>
      <c r="W205">
        <f>U205*(C205/D205)*(B205/D205)^(1/3)*E205^(1/3)*(Q205^3)/(T205^2*300)</f>
        <v>14.378255160328024</v>
      </c>
      <c r="X205" t="s">
        <v>761</v>
      </c>
      <c r="Y205" t="s">
        <v>688</v>
      </c>
      <c r="AE205">
        <v>9.5500000000000007</v>
      </c>
    </row>
    <row r="206" spans="1:33">
      <c r="A206" t="s">
        <v>187</v>
      </c>
      <c r="B206">
        <v>80.14</v>
      </c>
      <c r="C206">
        <v>240.29499999999999</v>
      </c>
      <c r="D206">
        <v>3</v>
      </c>
      <c r="E206">
        <v>3</v>
      </c>
      <c r="F206">
        <v>32.296900000000001</v>
      </c>
      <c r="G206">
        <v>21.5458</v>
      </c>
      <c r="H206">
        <f>9*F206*G206/(3*F206+G206)</f>
        <v>52.8786559226252</v>
      </c>
      <c r="I206">
        <f>(3*F206-2*G206)/2/(3*F206+G206)</f>
        <v>0.22712212873565163</v>
      </c>
      <c r="J206">
        <f>2*((G206)^3/(F206)^2)^0.585</f>
        <v>7.5052164132743053</v>
      </c>
      <c r="K206">
        <v>-1.2204999999999999</v>
      </c>
      <c r="L206">
        <v>-0.47299000000000002</v>
      </c>
      <c r="M206">
        <v>4.979020842413405</v>
      </c>
      <c r="N206">
        <f>SQRT((F206+4/3*G206)/M206)</f>
        <v>3.5009073474956032</v>
      </c>
      <c r="O206">
        <f>SQRT(G206/M206)</f>
        <v>2.0802203469249863</v>
      </c>
      <c r="P206">
        <f>((1/3)*(N206^-3+2*O206^-3))^(-1/3)</f>
        <v>2.3033824121168576</v>
      </c>
      <c r="Q206">
        <f>76.3823356*(6*PI()*PI()/(B206/D206))^(1/3)*P206*E206^(-1/3)</f>
        <v>159.05947070188793</v>
      </c>
      <c r="R206">
        <f>-(1/2)*(B206/(F206+(4/3)*G206)*(K206+(4/3)*L206))-1/6</f>
        <v>1.0488377946464968</v>
      </c>
      <c r="S206">
        <f>-(1/2)*B206/G206*L206-1/6</f>
        <v>0.71298084236061487</v>
      </c>
      <c r="T206">
        <f>SQRT((R206^2+2*S206^2)/3)</f>
        <v>0.83998890520955316</v>
      </c>
      <c r="U206" s="1">
        <f>1/(1+1/T206+(8.3*10^5)/T206^2.4)</f>
        <v>7.9282561476712768E-7</v>
      </c>
      <c r="V206" s="7">
        <v>9.43</v>
      </c>
      <c r="W206">
        <f>U206*(C206/D206)*(B206/D206)^(1/3)*E206^(1/3)*(Q206^3)/(T206^2*300)</f>
        <v>5.2050852024621976</v>
      </c>
      <c r="X206" s="3" t="s">
        <v>604</v>
      </c>
      <c r="Y206" t="s">
        <v>403</v>
      </c>
      <c r="Z206" s="4"/>
      <c r="AB206" s="4"/>
      <c r="AC206" s="4"/>
      <c r="AD206" s="4"/>
      <c r="AE206" s="4">
        <v>9.43</v>
      </c>
      <c r="AF206" s="4"/>
      <c r="AG206" s="4"/>
    </row>
    <row r="207" spans="1:33">
      <c r="A207" t="s">
        <v>40</v>
      </c>
      <c r="B207">
        <v>31.43</v>
      </c>
      <c r="C207">
        <v>45.905999999999999</v>
      </c>
      <c r="D207">
        <v>3</v>
      </c>
      <c r="E207">
        <v>3</v>
      </c>
      <c r="F207">
        <v>116.208</v>
      </c>
      <c r="G207">
        <v>132.25299999999999</v>
      </c>
      <c r="H207">
        <f>9*F207*G207/(3*F207+G207)</f>
        <v>287.64051850265247</v>
      </c>
      <c r="I207">
        <f>(3*F207-2*G207)/2/(3*F207+G207)</f>
        <v>8.7463114268305664E-2</v>
      </c>
      <c r="J207">
        <f>2*((G207)^3/(F207)^2)^0.585</f>
        <v>40.529435364595976</v>
      </c>
      <c r="K207">
        <v>-10.9716</v>
      </c>
      <c r="L207">
        <v>-10.412100000000001</v>
      </c>
      <c r="M207">
        <v>2.4253455289154422</v>
      </c>
      <c r="N207">
        <f>SQRT((F207+4/3*G207)/M207)</f>
        <v>10.98271661158868</v>
      </c>
      <c r="O207">
        <f>SQRT(G207/M207)</f>
        <v>7.3844126294490673</v>
      </c>
      <c r="P207">
        <f>((1/3)*(N207^-3+2*O207^-3))^(-1/3)</f>
        <v>8.0636432205177471</v>
      </c>
      <c r="Q207">
        <f>76.3823356*(6*PI()*PI()/(B207/D207))^(1/3)*P207*E207^(-1/3)</f>
        <v>760.72281747335876</v>
      </c>
      <c r="R207">
        <f>-(1/2)*(B207/(F207+(4/3)*G207)*(K207+(4/3)*L207))-1/6</f>
        <v>1.1684662221391708</v>
      </c>
      <c r="S207">
        <f>-(1/2)*B207/G207*L207-1/6</f>
        <v>1.0705540504437203</v>
      </c>
      <c r="T207">
        <f>SQRT((R207^2+2*S207^2)/3)</f>
        <v>1.104156580400186</v>
      </c>
      <c r="U207" s="1">
        <f>1/(1+1/T207+(8.3*10^5)/T207^2.4)</f>
        <v>1.5282494174510701E-6</v>
      </c>
      <c r="V207" s="7">
        <v>9.39</v>
      </c>
      <c r="W207">
        <f>U207*(C207/D207)*(B207/D207)^(1/3)*E207^(1/3)*(Q207^3)/(T207^2*300)</f>
        <v>88.828836579904291</v>
      </c>
      <c r="X207" s="3" t="s">
        <v>434</v>
      </c>
      <c r="Y207" t="s">
        <v>403</v>
      </c>
      <c r="Z207" s="4"/>
      <c r="AB207" s="4"/>
      <c r="AC207" s="4">
        <v>9.39</v>
      </c>
      <c r="AD207" s="4"/>
      <c r="AE207" s="4">
        <v>62.12</v>
      </c>
      <c r="AF207" s="4"/>
      <c r="AG207" s="4"/>
    </row>
    <row r="208" spans="1:33">
      <c r="A208" t="s">
        <v>363</v>
      </c>
      <c r="B208">
        <v>307.94</v>
      </c>
      <c r="C208">
        <v>1446.99</v>
      </c>
      <c r="D208">
        <v>12</v>
      </c>
      <c r="E208">
        <v>3</v>
      </c>
      <c r="F208">
        <v>52.698</v>
      </c>
      <c r="G208">
        <v>19.535</v>
      </c>
      <c r="H208">
        <f>9*F208*G208/(3*F208+G208)</f>
        <v>52.159832403492672</v>
      </c>
      <c r="I208">
        <f>(3*F208-2*G208)/2/(3*F208+G208)</f>
        <v>0.33503538273592715</v>
      </c>
      <c r="J208">
        <f>2*((G208)^3/(F208)^2)^0.585</f>
        <v>3.5637596327376575</v>
      </c>
      <c r="K208">
        <v>-0.61955000000000005</v>
      </c>
      <c r="L208">
        <v>-0.16916</v>
      </c>
      <c r="M208">
        <f>C208/B208*1.658828390625</f>
        <v>7.7947265472185139</v>
      </c>
      <c r="N208">
        <f>SQRT((F208+4/3*G208)/M208)</f>
        <v>3.178411566457199</v>
      </c>
      <c r="O208">
        <f>SQRT(G208/M208)</f>
        <v>1.5830924066425489</v>
      </c>
      <c r="P208">
        <f>((1/3)*(N208^-3+2*O208^-3))^(-1/3)</f>
        <v>1.7763353897529077</v>
      </c>
      <c r="Q208">
        <f>76.3823356*(6*PI()*PI()/(B208/D208))^(1/3)*P208*E208^(-1/3)</f>
        <v>124.31767028162778</v>
      </c>
      <c r="R208">
        <f>-(1/2)*(B208/(F208+(4/3)*G208)*(K208+(4/3)*L208))-1/6</f>
        <v>1.4857567833870937</v>
      </c>
      <c r="S208">
        <f>-(1/2)*B208/G208*L208-1/6</f>
        <v>1.1666102823991127</v>
      </c>
      <c r="T208">
        <f>SQRT((R208^2+2*S208^2)/3)</f>
        <v>1.2818518272899093</v>
      </c>
      <c r="U208" s="1">
        <f>1/(1+1/T208+(8.3*10^5)/T208^2.4)</f>
        <v>2.1864069624671018E-6</v>
      </c>
      <c r="V208" s="7">
        <v>9.32</v>
      </c>
      <c r="W208">
        <f>U208*(C208/D208)*(B208/D208)^(1/3)*E208^(1/3)*(Q208^3)/(T208^2*300)</f>
        <v>4.3713844553633772</v>
      </c>
      <c r="X208" t="s">
        <v>790</v>
      </c>
      <c r="Y208" t="s">
        <v>688</v>
      </c>
      <c r="AE208">
        <v>9.32</v>
      </c>
    </row>
    <row r="209" spans="1:33">
      <c r="A209" t="s">
        <v>154</v>
      </c>
      <c r="B209">
        <v>52.36</v>
      </c>
      <c r="C209">
        <v>62.076000000000001</v>
      </c>
      <c r="D209">
        <v>3</v>
      </c>
      <c r="E209">
        <v>3</v>
      </c>
      <c r="F209">
        <v>62.628900000000002</v>
      </c>
      <c r="G209">
        <v>54.905700000000003</v>
      </c>
      <c r="H209">
        <f>9*F209*G209/(3*F209+G209)</f>
        <v>127.46754985975673</v>
      </c>
      <c r="I209">
        <f>(3*F209-2*G209)/2/(3*F209+G209)</f>
        <v>0.16078612839611126</v>
      </c>
      <c r="J209">
        <f>2*((G209)^3/(F209)^2)^0.585</f>
        <v>17.857970163864159</v>
      </c>
      <c r="K209">
        <v>-3.7698800000000001</v>
      </c>
      <c r="L209">
        <v>-2.0400700000000001</v>
      </c>
      <c r="M209">
        <v>1.9686686921022984</v>
      </c>
      <c r="N209">
        <f>SQRT((F209+4/3*G209)/M209)</f>
        <v>8.3065737265218118</v>
      </c>
      <c r="O209">
        <f>SQRT(G209/M209)</f>
        <v>5.2810757758268849</v>
      </c>
      <c r="P209">
        <f>((1/3)*(N209^-3+2*O209^-3))^(-1/3)</f>
        <v>5.8065767037133673</v>
      </c>
      <c r="Q209">
        <f>76.3823356*(6*PI()*PI()/(B209/D209))^(1/3)*P209*E209^(-1/3)</f>
        <v>462.09388415829909</v>
      </c>
      <c r="R209">
        <f>-(1/2)*(B209/(F209+(4/3)*G209)*(K209+(4/3)*L209))-1/6</f>
        <v>1.0841569475067452</v>
      </c>
      <c r="S209">
        <f>-(1/2)*B209/G209*L209-1/6</f>
        <v>0.80607446221430556</v>
      </c>
      <c r="T209">
        <f>SQRT((R209^2+2*S209^2)/3)</f>
        <v>0.90827829143849725</v>
      </c>
      <c r="U209" s="1">
        <f>1/(1+1/T209+(8.3*10^5)/T209^2.4)</f>
        <v>9.5641521706214882E-7</v>
      </c>
      <c r="V209" s="7">
        <v>9.26</v>
      </c>
      <c r="W209">
        <f>U209*(C209/D209)*(B209/D209)^(1/3)*E209^(1/3)*(Q209^3)/(T209^2*300)</f>
        <v>29.517553897799814</v>
      </c>
      <c r="X209" s="3" t="s">
        <v>566</v>
      </c>
      <c r="Y209" t="s">
        <v>401</v>
      </c>
      <c r="Z209" s="4"/>
      <c r="AB209" s="4"/>
      <c r="AC209" s="4">
        <v>9.26</v>
      </c>
      <c r="AD209" s="4"/>
      <c r="AE209" s="4">
        <v>20.91</v>
      </c>
      <c r="AF209" s="4"/>
      <c r="AG209" s="4"/>
    </row>
    <row r="210" spans="1:33">
      <c r="A210" t="s">
        <v>239</v>
      </c>
      <c r="B210">
        <v>84.12</v>
      </c>
      <c r="C210">
        <v>137.99</v>
      </c>
      <c r="D210">
        <v>3</v>
      </c>
      <c r="E210">
        <v>3</v>
      </c>
      <c r="F210">
        <v>34.244</v>
      </c>
      <c r="G210">
        <v>22.158000000000001</v>
      </c>
      <c r="H210">
        <f>9*F210*G210/(3*F210+G210)</f>
        <v>54.680174297381697</v>
      </c>
      <c r="I210">
        <f>(3*F210-2*G210)/2/(3*F210+G210)</f>
        <v>0.23386980542877731</v>
      </c>
      <c r="J210">
        <f>2*((G210)^3/(F210)^2)^0.585</f>
        <v>7.3616009779064155</v>
      </c>
      <c r="K210">
        <v>-1.2633300000000001</v>
      </c>
      <c r="L210">
        <v>-0.36803999999999998</v>
      </c>
      <c r="M210">
        <v>2.7239359959137395</v>
      </c>
      <c r="N210">
        <f>SQRT((F210+4/3*G210)/M210)</f>
        <v>4.8391718301647373</v>
      </c>
      <c r="O210">
        <f>SQRT(G210/M210)</f>
        <v>2.8521136663632189</v>
      </c>
      <c r="P210">
        <f>((1/3)*(N210^-3+2*O210^-3))^(-1/3)</f>
        <v>3.1604961252575272</v>
      </c>
      <c r="Q210">
        <f>76.3823356*(6*PI()*PI()/(B210/D210))^(1/3)*P210*E210^(-1/3)</f>
        <v>214.74947303011328</v>
      </c>
      <c r="R210">
        <f>-(1/2)*(B210/(F210+(4/3)*G210)*(K210+(4/3)*L210))-1/6</f>
        <v>0.98990420873309504</v>
      </c>
      <c r="S210">
        <f>-(1/2)*B210/G210*L210-1/6</f>
        <v>0.53194161927971839</v>
      </c>
      <c r="T210">
        <f>SQRT((R210^2+2*S210^2)/3)</f>
        <v>0.71782869709315111</v>
      </c>
      <c r="U210" s="1">
        <f>1/(1+1/T210+(8.3*10^5)/T210^2.4)</f>
        <v>5.4371498428354461E-7</v>
      </c>
      <c r="V210" s="7">
        <v>9.19</v>
      </c>
      <c r="W210">
        <f>U210*(C210/D210)*(B210/D210)^(1/3)*E210^(1/3)*(Q210^3)/(T210^2*300)</f>
        <v>7.0204375863989315</v>
      </c>
      <c r="X210" s="3" t="s">
        <v>664</v>
      </c>
      <c r="Y210" t="s">
        <v>403</v>
      </c>
      <c r="Z210" s="4"/>
      <c r="AB210" s="4"/>
      <c r="AC210" s="4"/>
      <c r="AD210" s="4"/>
      <c r="AE210" s="4">
        <v>9.19</v>
      </c>
      <c r="AF210" s="4"/>
      <c r="AG210" s="4"/>
    </row>
    <row r="211" spans="1:33">
      <c r="A211" t="s">
        <v>375</v>
      </c>
      <c r="B211">
        <v>231.68</v>
      </c>
      <c r="C211">
        <v>1443.36</v>
      </c>
      <c r="D211">
        <v>12</v>
      </c>
      <c r="E211">
        <v>3</v>
      </c>
      <c r="F211">
        <v>140.172</v>
      </c>
      <c r="G211">
        <v>40.019399999999997</v>
      </c>
      <c r="H211">
        <f>9*F211*G211/(3*F211+G211)</f>
        <v>109.62543602771905</v>
      </c>
      <c r="I211">
        <f>(3*F211-2*G211)/2/(3*F211+G211)</f>
        <v>0.36965366831735408</v>
      </c>
      <c r="J211">
        <f>2*((G211)^3/(F211)^2)^0.585</f>
        <v>3.9941205225179037</v>
      </c>
      <c r="K211">
        <v>-2.1533899999999999</v>
      </c>
      <c r="L211">
        <v>-0.38068999999999997</v>
      </c>
      <c r="M211">
        <f>C211/B211*1.658828390625</f>
        <v>10.334455049605058</v>
      </c>
      <c r="N211">
        <f>SQRT((F211+4/3*G211)/M211)</f>
        <v>4.3274464703082405</v>
      </c>
      <c r="O211">
        <f>SQRT(G211/M211)</f>
        <v>1.9678477576364728</v>
      </c>
      <c r="P211">
        <f>((1/3)*(N211^-3+2*O211^-3))^(-1/3)</f>
        <v>2.2183875592324771</v>
      </c>
      <c r="Q211">
        <f>76.3823356*(6*PI()*PI()/(B211/D211))^(1/3)*P211*E211^(-1/3)</f>
        <v>170.7016959375085</v>
      </c>
      <c r="R211">
        <f>-(1/2)*(B211/(F211+(4/3)*G211)*(K211+(4/3)*L211))-1/6</f>
        <v>1.4260870447073477</v>
      </c>
      <c r="S211">
        <f>-(1/2)*B211/G211*L211-1/6</f>
        <v>0.93527713059166306</v>
      </c>
      <c r="T211">
        <f>SQRT((R211^2+2*S211^2)/3)</f>
        <v>1.1229738615387399</v>
      </c>
      <c r="U211" s="1">
        <f>1/(1+1/T211+(8.3*10^5)/T211^2.4)</f>
        <v>1.5915040766729023E-6</v>
      </c>
      <c r="V211" s="7">
        <v>9.17</v>
      </c>
      <c r="W211">
        <f>U211*(C211/D211)*(B211/D211)^(1/3)*E211^(1/3)*(Q211^3)/(T211^2*300)</f>
        <v>9.7378627733251442</v>
      </c>
      <c r="X211" t="s">
        <v>802</v>
      </c>
      <c r="Y211" t="s">
        <v>688</v>
      </c>
      <c r="AE211">
        <v>9.17</v>
      </c>
    </row>
    <row r="212" spans="1:33">
      <c r="A212" t="s">
        <v>319</v>
      </c>
      <c r="B212">
        <v>259.25</v>
      </c>
      <c r="C212">
        <v>490.32400000000001</v>
      </c>
      <c r="D212">
        <v>12</v>
      </c>
      <c r="E212">
        <v>3</v>
      </c>
      <c r="F212">
        <v>34.809899999999999</v>
      </c>
      <c r="G212">
        <v>30.0259</v>
      </c>
      <c r="H212">
        <f>9*F212*G212/(3*F212+G212)</f>
        <v>69.962033471941652</v>
      </c>
      <c r="I212">
        <f>(3*F212-2*G212)/2/(3*F212+G212)</f>
        <v>0.16502808362016902</v>
      </c>
      <c r="J212">
        <f>2*((G212)^3/(F212)^2)^0.585</f>
        <v>12.309581485477931</v>
      </c>
      <c r="K212">
        <v>-1.0363100000000001</v>
      </c>
      <c r="L212">
        <v>-0.74907999999999997</v>
      </c>
      <c r="M212">
        <f>C212/B212*1.658828390625</f>
        <v>3.1373707687745904</v>
      </c>
      <c r="N212">
        <f>SQRT((F212+4/3*G212)/M212)</f>
        <v>4.8842381258707928</v>
      </c>
      <c r="O212">
        <f>SQRT(G212/M212)</f>
        <v>3.0936066598184646</v>
      </c>
      <c r="P212">
        <f>((1/3)*(N212^-3+2*O212^-3))^(-1/3)</f>
        <v>3.4028889853990849</v>
      </c>
      <c r="Q212">
        <f>76.3823356*(6*PI()*PI()/(B212/D212))^(1/3)*P212*E212^(-1/3)</f>
        <v>252.21531586865632</v>
      </c>
      <c r="R212">
        <f>-(1/2)*(B212/(F212+(4/3)*G212)*(K212+(4/3)*L212))-1/6</f>
        <v>3.357946525452276</v>
      </c>
      <c r="S212">
        <f>-(1/2)*B212/G212*L212-1/6</f>
        <v>3.067191269315269</v>
      </c>
      <c r="T212">
        <f>SQRT((R212^2+2*S212^2)/3)</f>
        <v>3.1670769611175453</v>
      </c>
      <c r="U212" s="1">
        <f>1/(1+1/T212+(8.3*10^5)/T212^2.4)</f>
        <v>1.9164241606729047E-5</v>
      </c>
      <c r="V212" s="7">
        <v>8.9499999999999993</v>
      </c>
      <c r="W212">
        <f>U212*(C212/D212)*(B212/D212)^(1/3)*E212^(1/3)*(Q212^3)/(T212^2*300)</f>
        <v>16.770873341308459</v>
      </c>
      <c r="X212" t="s">
        <v>745</v>
      </c>
      <c r="Y212" t="s">
        <v>688</v>
      </c>
      <c r="AE212">
        <v>8.9499999999999993</v>
      </c>
    </row>
    <row r="213" spans="1:33">
      <c r="A213" t="s">
        <v>380</v>
      </c>
      <c r="B213">
        <v>339.89</v>
      </c>
      <c r="C213">
        <v>1270.3599999999999</v>
      </c>
      <c r="D213">
        <v>12</v>
      </c>
      <c r="E213">
        <v>3</v>
      </c>
      <c r="F213">
        <v>37.6785</v>
      </c>
      <c r="G213">
        <v>4.6941199999999998</v>
      </c>
      <c r="H213">
        <f>9*F213*G213/(3*F213+G213)</f>
        <v>13.520867592879345</v>
      </c>
      <c r="I213">
        <f>(3*F213-2*G213)/2/(3*F213+G213)</f>
        <v>0.44019194150121271</v>
      </c>
      <c r="J213">
        <f>2*((G213)^3/(F213)^2)^0.585</f>
        <v>0.43209384218941427</v>
      </c>
      <c r="K213">
        <v>-0.39815</v>
      </c>
      <c r="L213">
        <v>-0.13120000000000001</v>
      </c>
      <c r="M213">
        <f>C213/B213*1.658828390625</f>
        <v>6.1999742102279409</v>
      </c>
      <c r="N213">
        <f>SQRT((F213+4/3*G213)/M213)</f>
        <v>2.6620847224502016</v>
      </c>
      <c r="O213">
        <f>SQRT(G213/M213)</f>
        <v>0.8701260129293853</v>
      </c>
      <c r="P213">
        <f>((1/3)*(N213^-3+2*O213^-3))^(-1/3)</f>
        <v>0.9903151417777547</v>
      </c>
      <c r="Q213">
        <f>76.3823356*(6*PI()*PI()/(B213/D213))^(1/3)*P213*E213^(-1/3)</f>
        <v>67.064169891083381</v>
      </c>
      <c r="R213">
        <f>-(1/2)*(B213/(F213+(4/3)*G213)*(K213+(4/3)*L213))-1/6</f>
        <v>2.0499599347241939</v>
      </c>
      <c r="S213">
        <f>-(1/2)*B213/G213*L213-1/6</f>
        <v>4.5832724060455776</v>
      </c>
      <c r="T213">
        <f>SQRT((R213^2+2*S213^2)/3)</f>
        <v>3.9249249517246425</v>
      </c>
      <c r="U213" s="1">
        <f>1/(1+1/T213+(8.3*10^5)/T213^2.4)</f>
        <v>3.2070053745673889E-5</v>
      </c>
      <c r="V213" s="7">
        <v>8.92</v>
      </c>
      <c r="W213">
        <f>U213*(C213/D213)*(B213/D213)^(1/3)*E213^(1/3)*(Q213^3)/(T213^2*300)</f>
        <v>0.97414979207477159</v>
      </c>
      <c r="X213" s="2" t="s">
        <v>807</v>
      </c>
      <c r="Y213" s="2" t="s">
        <v>688</v>
      </c>
      <c r="Z213" s="2"/>
      <c r="AA213" s="2"/>
      <c r="AB213" s="2"/>
      <c r="AC213" s="2"/>
      <c r="AD213" s="2"/>
      <c r="AE213" s="2">
        <v>8.92</v>
      </c>
      <c r="AF213" s="2"/>
      <c r="AG213" s="2"/>
    </row>
    <row r="214" spans="1:33">
      <c r="A214" t="s">
        <v>358</v>
      </c>
      <c r="B214">
        <v>287.48</v>
      </c>
      <c r="C214">
        <v>562.22400000000005</v>
      </c>
      <c r="D214">
        <v>12</v>
      </c>
      <c r="E214">
        <v>3</v>
      </c>
      <c r="F214">
        <v>40.651200000000003</v>
      </c>
      <c r="G214">
        <v>8.1216799999999996</v>
      </c>
      <c r="H214">
        <f>9*F214*G214/(3*F214+G214)</f>
        <v>22.843728202191837</v>
      </c>
      <c r="I214">
        <f>(3*F214-2*G214)/2/(3*F214+G214)</f>
        <v>0.40634254256458258</v>
      </c>
      <c r="J214">
        <f>2*((G214)^3/(F214)^2)^0.585</f>
        <v>1.034767217380097</v>
      </c>
      <c r="K214">
        <v>-0.43368000000000001</v>
      </c>
      <c r="L214">
        <v>-9.8409999999999997E-2</v>
      </c>
      <c r="M214">
        <f>C214/B214*1.658828390625</f>
        <v>3.2441670136731253</v>
      </c>
      <c r="N214">
        <f>SQRT((F214+4/3*G214)/M214)</f>
        <v>3.9835302274180364</v>
      </c>
      <c r="O214">
        <f>SQRT(G214/M214)</f>
        <v>1.5822362670639583</v>
      </c>
      <c r="P214">
        <f>((1/3)*(N214^-3+2*O214^-3))^(-1/3)</f>
        <v>1.7926782219233592</v>
      </c>
      <c r="Q214">
        <f>76.3823356*(6*PI()*PI()/(B214/D214))^(1/3)*P214*E214^(-1/3)</f>
        <v>128.36985781828915</v>
      </c>
      <c r="R214">
        <f>-(1/2)*(B214/(F214+(4/3)*G214)*(K214+(4/3)*L214))-1/6</f>
        <v>1.4105982807253099</v>
      </c>
      <c r="S214">
        <f>-(1/2)*B214/G214*L214-1/6</f>
        <v>1.5750238948920259</v>
      </c>
      <c r="T214">
        <f>SQRT((R214^2+2*S214^2)/3)</f>
        <v>1.5221900941896072</v>
      </c>
      <c r="U214" s="1">
        <f>1/(1+1/T214+(8.3*10^5)/T214^2.4)</f>
        <v>3.3025155446035463E-6</v>
      </c>
      <c r="V214" s="7">
        <v>8.91</v>
      </c>
      <c r="W214">
        <f>U214*(C214/D214)*(B214/D214)^(1/3)*E214^(1/3)*(Q214^3)/(T214^2*300)</f>
        <v>1.957728048645295</v>
      </c>
      <c r="X214" t="s">
        <v>785</v>
      </c>
      <c r="Y214" t="s">
        <v>688</v>
      </c>
      <c r="AE214">
        <v>8.91</v>
      </c>
    </row>
    <row r="215" spans="1:33">
      <c r="A215" t="s">
        <v>284</v>
      </c>
      <c r="B215">
        <v>210.82</v>
      </c>
      <c r="C215">
        <v>1434.36</v>
      </c>
      <c r="D215">
        <v>12</v>
      </c>
      <c r="E215">
        <v>3</v>
      </c>
      <c r="F215">
        <v>162.1</v>
      </c>
      <c r="G215">
        <v>85.268699999999995</v>
      </c>
      <c r="H215">
        <f>9*F215*G215/(3*F215+G215)</f>
        <v>217.64401449904446</v>
      </c>
      <c r="I215">
        <f>(3*F215-2*G215)/2/(3*F215+G215)</f>
        <v>0.27622453783770873</v>
      </c>
      <c r="J215">
        <f>2*((G215)^3/(F215)^2)^0.585</f>
        <v>12.70924318173781</v>
      </c>
      <c r="K215">
        <v>-2.2714699999999999</v>
      </c>
      <c r="L215">
        <v>-1.08341</v>
      </c>
      <c r="M215">
        <f>C215/B215*1.658828390625</f>
        <v>11.286201927601153</v>
      </c>
      <c r="N215">
        <f>SQRT((F215+4/3*G215)/M215)</f>
        <v>4.9432959169551305</v>
      </c>
      <c r="O215">
        <f>SQRT(G215/M215)</f>
        <v>2.7486593063812528</v>
      </c>
      <c r="P215">
        <f>((1/3)*(N215^-3+2*O215^-3))^(-1/3)</f>
        <v>3.0611204040253077</v>
      </c>
      <c r="Q215">
        <f>76.3823356*(6*PI()*PI()/(B215/D215))^(1/3)*P215*E215^(-1/3)</f>
        <v>243.07468905429707</v>
      </c>
      <c r="R215">
        <f>-(1/2)*(B215/(F215+(4/3)*G215)*(K215+(4/3)*L215))-1/6</f>
        <v>1.253627921106613</v>
      </c>
      <c r="S215">
        <f>-(1/2)*B215/G215*L215-1/6</f>
        <v>1.1726553600559173</v>
      </c>
      <c r="T215">
        <f>SQRT((R215^2+2*S215^2)/3)</f>
        <v>1.200253327637383</v>
      </c>
      <c r="U215" s="1">
        <f>1/(1+1/T215+(8.3*10^5)/T215^2.4)</f>
        <v>1.8671337361039573E-6</v>
      </c>
      <c r="V215" s="7">
        <v>8.77</v>
      </c>
      <c r="W215">
        <f>U215*(C215/D215)*(B215/D215)^(1/3)*E215^(1/3)*(Q215^3)/(T215^2*300)</f>
        <v>27.807060123348968</v>
      </c>
      <c r="X215" t="s">
        <v>710</v>
      </c>
      <c r="Y215" t="s">
        <v>688</v>
      </c>
      <c r="AC215">
        <v>8.77</v>
      </c>
      <c r="AE215">
        <v>22.7</v>
      </c>
    </row>
    <row r="216" spans="1:33">
      <c r="A216" t="s">
        <v>343</v>
      </c>
      <c r="B216">
        <v>210.38</v>
      </c>
      <c r="C216">
        <v>601.58000000000004</v>
      </c>
      <c r="D216">
        <v>12</v>
      </c>
      <c r="E216">
        <v>3</v>
      </c>
      <c r="F216">
        <v>53.192</v>
      </c>
      <c r="G216">
        <v>9.1335599999999992</v>
      </c>
      <c r="H216">
        <f>9*F216*G216/(3*F216+G216)</f>
        <v>25.917268183735413</v>
      </c>
      <c r="I216">
        <f>(3*F216-2*G216)/2/(3*F216+G216)</f>
        <v>0.41879333927490536</v>
      </c>
      <c r="J216">
        <f>2*((G216)^3/(F216)^2)^0.585</f>
        <v>0.92835301541518045</v>
      </c>
      <c r="K216">
        <v>-1.2713000000000001</v>
      </c>
      <c r="L216">
        <v>-0.92178000000000004</v>
      </c>
      <c r="M216">
        <f>C216/B216*1.658828390625</f>
        <v>4.7434070882792456</v>
      </c>
      <c r="N216">
        <f>SQRT((F216+4/3*G216)/M216)</f>
        <v>3.7123106314597005</v>
      </c>
      <c r="O216">
        <f>SQRT(G216/M216)</f>
        <v>1.3876337171581608</v>
      </c>
      <c r="P216">
        <f>((1/3)*(N216^-3+2*O216^-3))^(-1/3)</f>
        <v>1.5748534975262756</v>
      </c>
      <c r="Q216">
        <f>76.3823356*(6*PI()*PI()/(B216/D216))^(1/3)*P216*E216^(-1/3)</f>
        <v>125.14166781837639</v>
      </c>
      <c r="R216">
        <f>-(1/2)*(B216/(F216+(4/3)*G216)*(K216+(4/3)*L216))-1/6</f>
        <v>3.8567453377243326</v>
      </c>
      <c r="S216">
        <f>-(1/2)*B216/G216*L216-1/6</f>
        <v>10.44935142485515</v>
      </c>
      <c r="T216">
        <f>SQRT((R216^2+2*S216^2)/3)</f>
        <v>8.8176409354638441</v>
      </c>
      <c r="U216" s="1">
        <f>1/(1+1/T216+(8.3*10^5)/T216^2.4)</f>
        <v>2.2369666525044556E-4</v>
      </c>
      <c r="V216" s="7">
        <v>8.73</v>
      </c>
      <c r="W216">
        <f>U216*(C216/D216)*(B216/D216)^(1/3)*E216^(1/3)*(Q216^3)/(T216^2*300)</f>
        <v>3.5302019300534337</v>
      </c>
      <c r="X216" t="s">
        <v>770</v>
      </c>
      <c r="Y216" t="s">
        <v>688</v>
      </c>
      <c r="AE216">
        <v>8.73</v>
      </c>
    </row>
    <row r="217" spans="1:33">
      <c r="A217" t="s">
        <v>341</v>
      </c>
      <c r="B217">
        <v>298.60000000000002</v>
      </c>
      <c r="C217">
        <v>1796.49</v>
      </c>
      <c r="D217">
        <v>12</v>
      </c>
      <c r="E217">
        <v>3</v>
      </c>
      <c r="F217">
        <v>66.1922</v>
      </c>
      <c r="G217">
        <v>4.9582199999999998</v>
      </c>
      <c r="H217">
        <f>9*F217*G217/(3*F217+G217)</f>
        <v>14.512305112982633</v>
      </c>
      <c r="I217">
        <f>(3*F217-2*G217)/2/(3*F217+G217)</f>
        <v>0.46345917617437643</v>
      </c>
      <c r="J217">
        <f>2*((G217)^3/(F217)^2)^0.585</f>
        <v>0.24602700944853673</v>
      </c>
      <c r="K217">
        <v>-0.81016999999999995</v>
      </c>
      <c r="L217">
        <v>-0.37508999999999998</v>
      </c>
      <c r="M217">
        <f>C217/B217*1.658828390625</f>
        <v>9.9801360196714874</v>
      </c>
      <c r="N217">
        <f>SQRT((F217+4/3*G217)/M217)</f>
        <v>2.70088992538779</v>
      </c>
      <c r="O217">
        <f>SQRT(G217/M217)</f>
        <v>0.70484669265201927</v>
      </c>
      <c r="P217">
        <f>((1/3)*(N217^-3+2*O217^-3))^(-1/3)</f>
        <v>0.80447207746502347</v>
      </c>
      <c r="Q217">
        <f>76.3823356*(6*PI()*PI()/(B217/D217))^(1/3)*P217*E217^(-1/3)</f>
        <v>56.882363929534193</v>
      </c>
      <c r="R217">
        <f>-(1/2)*(B217/(F217+(4/3)*G217)*(K217+(4/3)*L217))-1/6</f>
        <v>2.520391106649766</v>
      </c>
      <c r="S217">
        <f>-(1/2)*B217/G217*L217-1/6</f>
        <v>11.127898116662836</v>
      </c>
      <c r="T217">
        <f>SQRT((R217^2+2*S217^2)/3)</f>
        <v>9.2016774615670993</v>
      </c>
      <c r="U217" s="1">
        <f>1/(1+1/T217+(8.3*10^5)/T217^2.4)</f>
        <v>2.4778978421455034E-4</v>
      </c>
      <c r="V217" s="7">
        <v>8.7200000000000006</v>
      </c>
      <c r="W217">
        <f>U217*(C217/D217)*(B217/D217)^(1/3)*E217^(1/3)*(Q217^3)/(T217^2*300)</f>
        <v>1.1317431349633986</v>
      </c>
      <c r="X217" s="2" t="s">
        <v>768</v>
      </c>
      <c r="Y217" s="2" t="s">
        <v>688</v>
      </c>
      <c r="Z217" s="2"/>
      <c r="AA217" s="2"/>
      <c r="AB217" s="2"/>
      <c r="AC217" s="2"/>
      <c r="AD217" s="2"/>
      <c r="AE217" s="2">
        <v>8.7200000000000006</v>
      </c>
      <c r="AF217" s="2"/>
      <c r="AG217" s="2"/>
    </row>
    <row r="218" spans="1:33">
      <c r="A218" t="s">
        <v>274</v>
      </c>
      <c r="B218">
        <v>189.82</v>
      </c>
      <c r="C218">
        <v>1243.23</v>
      </c>
      <c r="D218">
        <v>12</v>
      </c>
      <c r="E218">
        <v>3</v>
      </c>
      <c r="F218">
        <v>179.90199999999999</v>
      </c>
      <c r="G218">
        <v>70.857500000000002</v>
      </c>
      <c r="H218">
        <f>9*F218*G218/(3*F218+G218)</f>
        <v>187.90290229435598</v>
      </c>
      <c r="I218">
        <f>(3*F218-2*G218)/2/(3*F218+G218)</f>
        <v>0.32592105489437212</v>
      </c>
      <c r="J218">
        <f>2*((G218)^3/(F218)^2)^0.585</f>
        <v>8.1295219739662272</v>
      </c>
      <c r="K218">
        <v>-3.4868600000000001</v>
      </c>
      <c r="L218">
        <v>-1.0603800000000001</v>
      </c>
      <c r="M218">
        <f>C218/B218*1.658828390625</f>
        <v>10.864530713711511</v>
      </c>
      <c r="N218">
        <f>SQRT((F218+4/3*G218)/M218)</f>
        <v>5.0253889984443205</v>
      </c>
      <c r="O218">
        <f>SQRT(G218/M218)</f>
        <v>2.5538031994874513</v>
      </c>
      <c r="P218">
        <f>((1/3)*(N218^-3+2*O218^-3))^(-1/3)</f>
        <v>2.8620946521605135</v>
      </c>
      <c r="Q218">
        <f>76.3823356*(6*PI()*PI()/(B218/D218))^(1/3)*P218*E218^(-1/3)</f>
        <v>235.36033065706275</v>
      </c>
      <c r="R218">
        <f>-(1/2)*(B218/(F218+(4/3)*G218)*(K218+(4/3)*L218))-1/6</f>
        <v>1.5285286728641039</v>
      </c>
      <c r="S218">
        <f>-(1/2)*B218/G218*L218-1/6</f>
        <v>1.2536581514542096</v>
      </c>
      <c r="T218">
        <f>SQRT((R218^2+2*S218^2)/3)</f>
        <v>1.3515074824287716</v>
      </c>
      <c r="U218" s="1">
        <f>1/(1+1/T218+(8.3*10^5)/T218^2.4)</f>
        <v>2.4824717925401687E-6</v>
      </c>
      <c r="V218" s="7">
        <v>8.59</v>
      </c>
      <c r="W218">
        <f>U218*(C218/D218)*(B218/D218)^(1/3)*E218^(1/3)*(Q218^3)/(T218^2*300)</f>
        <v>22.154239685663665</v>
      </c>
      <c r="X218" t="s">
        <v>700</v>
      </c>
      <c r="Y218" t="s">
        <v>688</v>
      </c>
      <c r="AE218">
        <v>8.59</v>
      </c>
    </row>
    <row r="219" spans="1:33">
      <c r="A219" t="s">
        <v>279</v>
      </c>
      <c r="B219">
        <v>249.91</v>
      </c>
      <c r="C219">
        <v>1431.65</v>
      </c>
      <c r="D219">
        <v>12</v>
      </c>
      <c r="E219">
        <v>3</v>
      </c>
      <c r="F219">
        <v>119.39700000000001</v>
      </c>
      <c r="G219">
        <v>47.965299999999999</v>
      </c>
      <c r="H219">
        <f>9*F219*G219/(3*F219+G219)</f>
        <v>126.90241741147435</v>
      </c>
      <c r="I219">
        <f>(3*F219-2*G219)/2/(3*F219+G219)</f>
        <v>0.32285649637836467</v>
      </c>
      <c r="J219">
        <f>2*((G219)^3/(F219)^2)^0.585</f>
        <v>6.6217819427919817</v>
      </c>
      <c r="K219">
        <v>-1.76762</v>
      </c>
      <c r="L219">
        <v>-0.39518999999999999</v>
      </c>
      <c r="M219">
        <f>C219/B219*1.658828390625</f>
        <v>9.5028676941230099</v>
      </c>
      <c r="N219">
        <f>SQRT((F219+4/3*G219)/M219)</f>
        <v>4.392522393885371</v>
      </c>
      <c r="O219">
        <f>SQRT(G219/M219)</f>
        <v>2.2466542479188503</v>
      </c>
      <c r="P219">
        <f>((1/3)*(N219^-3+2*O219^-3))^(-1/3)</f>
        <v>2.5168569541485617</v>
      </c>
      <c r="Q219">
        <f>76.3823356*(6*PI()*PI()/(B219/D219))^(1/3)*P219*E219^(-1/3)</f>
        <v>188.83996789564</v>
      </c>
      <c r="R219">
        <f>-(1/2)*(B219/(F219+(4/3)*G219)*(K219+(4/3)*L219))-1/6</f>
        <v>1.3970808051187384</v>
      </c>
      <c r="S219">
        <f>-(1/2)*B219/G219*L219-1/6</f>
        <v>0.86284772081761874</v>
      </c>
      <c r="T219">
        <f>SQRT((R219^2+2*S219^2)/3)</f>
        <v>1.0709570726958109</v>
      </c>
      <c r="U219" s="1">
        <f>1/(1+1/T219+(8.3*10^5)/T219^2.4)</f>
        <v>1.4202790035426834E-6</v>
      </c>
      <c r="V219" s="7">
        <v>8.56</v>
      </c>
      <c r="W219">
        <f>U219*(C219/D219)*(B219/D219)^(1/3)*E219^(1/3)*(Q219^3)/(T219^2*300)</f>
        <v>13.158918542145283</v>
      </c>
      <c r="X219" t="s">
        <v>705</v>
      </c>
      <c r="Y219" t="s">
        <v>688</v>
      </c>
      <c r="AE219">
        <v>8.56</v>
      </c>
    </row>
    <row r="220" spans="1:33">
      <c r="A220" t="s">
        <v>300</v>
      </c>
      <c r="B220">
        <v>204.86</v>
      </c>
      <c r="C220">
        <v>1274.52</v>
      </c>
      <c r="D220">
        <v>12</v>
      </c>
      <c r="E220">
        <v>3</v>
      </c>
      <c r="F220">
        <v>163.33000000000001</v>
      </c>
      <c r="G220">
        <v>49.950099999999999</v>
      </c>
      <c r="H220">
        <f>9*F220*G220/(3*F220+G220)</f>
        <v>135.98758176508838</v>
      </c>
      <c r="I220">
        <f>(3*F220-2*G220)/2/(3*F220+G220)</f>
        <v>0.36123432951173656</v>
      </c>
      <c r="J220">
        <f>2*((G220)^3/(F220)^2)^0.585</f>
        <v>4.9280389915920289</v>
      </c>
      <c r="K220">
        <v>-3.0109900000000001</v>
      </c>
      <c r="L220">
        <v>-0.46627999999999997</v>
      </c>
      <c r="M220">
        <f>C220/B220*1.658828390625</f>
        <v>10.320267306547764</v>
      </c>
      <c r="N220">
        <f>SQRT((F220+4/3*G220)/M220)</f>
        <v>4.7201138334951516</v>
      </c>
      <c r="O220">
        <f>SQRT(G220/M220)</f>
        <v>2.2000001373358682</v>
      </c>
      <c r="P220">
        <f>((1/3)*(N220^-3+2*O220^-3))^(-1/3)</f>
        <v>2.4772526343900827</v>
      </c>
      <c r="Q220">
        <f>76.3823356*(6*PI()*PI()/(B220/D220))^(1/3)*P220*E220^(-1/3)</f>
        <v>198.60088181376182</v>
      </c>
      <c r="R220">
        <f>-(1/2)*(B220/(F220+(4/3)*G220)*(K220+(4/3)*L220))-1/6</f>
        <v>1.4516384861739644</v>
      </c>
      <c r="S220">
        <f>-(1/2)*B220/G220*L220-1/6</f>
        <v>0.78950880445351124</v>
      </c>
      <c r="T220">
        <f>SQRT((R220^2+2*S220^2)/3)</f>
        <v>1.057339838014985</v>
      </c>
      <c r="U220" s="1">
        <f>1/(1+1/T220+(8.3*10^5)/T220^2.4)</f>
        <v>1.3773229160164962E-6</v>
      </c>
      <c r="V220" s="7">
        <v>8.5399999999999991</v>
      </c>
      <c r="W220">
        <f>U220*(C220/D220)*(B220/D220)^(1/3)*E220^(1/3)*(Q220^3)/(T220^2*300)</f>
        <v>12.688004167073373</v>
      </c>
      <c r="X220" t="s">
        <v>726</v>
      </c>
      <c r="Y220" t="s">
        <v>688</v>
      </c>
      <c r="AE220">
        <v>8.5399999999999991</v>
      </c>
    </row>
    <row r="221" spans="1:33">
      <c r="A221" t="s">
        <v>33</v>
      </c>
      <c r="B221">
        <v>41.75</v>
      </c>
      <c r="C221">
        <v>103.26499999999999</v>
      </c>
      <c r="D221">
        <v>2</v>
      </c>
      <c r="E221">
        <v>2</v>
      </c>
      <c r="F221">
        <v>61.758699999999997</v>
      </c>
      <c r="G221">
        <v>42.013500000000001</v>
      </c>
      <c r="H221">
        <f>9*F221*G221/(3*F221+G221)</f>
        <v>102.74245844090537</v>
      </c>
      <c r="I221">
        <f>(3*F221-2*G221)/2/(3*F221+G221)</f>
        <v>0.22273148441459706</v>
      </c>
      <c r="J221">
        <f>2*((G221)^3/(F221)^2)^0.585</f>
        <v>11.349079000573189</v>
      </c>
      <c r="K221">
        <v>-4.6632100000000003</v>
      </c>
      <c r="L221">
        <v>-2.9546100000000002</v>
      </c>
      <c r="M221">
        <v>4.1071940077214437</v>
      </c>
      <c r="N221">
        <f>SQRT((F221+4/3*G221)/M221)</f>
        <v>5.354970490873975</v>
      </c>
      <c r="O221">
        <f>SQRT(G221/M221)</f>
        <v>3.198319326999076</v>
      </c>
      <c r="P221">
        <f>((1/3)*(N221^-3+2*O221^-3))^(-1/3)</f>
        <v>3.5396861642948503</v>
      </c>
      <c r="Q221">
        <f>76.3823356*(6*PI()*PI()/(B221/D221))^(1/3)*P221*E221^(-1/3)</f>
        <v>303.77768229214422</v>
      </c>
      <c r="R221">
        <f>-(1/2)*(B221/(F221+(4/3)*G221)*(K221+(4/3)*L221))-1/6</f>
        <v>1.3580929313692776</v>
      </c>
      <c r="S221">
        <f>-(1/2)*B221/G221*L221-1/6</f>
        <v>1.3013729813036288</v>
      </c>
      <c r="T221">
        <f>SQRT((R221^2+2*S221^2)/3)</f>
        <v>1.3205503503172944</v>
      </c>
      <c r="U221" s="1">
        <f>1/(1+1/T221+(8.3*10^5)/T221^2.4)</f>
        <v>2.3481834941740812E-6</v>
      </c>
      <c r="V221" s="7">
        <v>8.51</v>
      </c>
      <c r="W221">
        <f>U221*(C221/D221)*(B221/D221)^(1/3)*E221^(1/3)*(Q221^3)/(T221^2*300)</f>
        <v>22.537742876897052</v>
      </c>
      <c r="X221" s="3" t="s">
        <v>424</v>
      </c>
      <c r="Y221" t="s">
        <v>408</v>
      </c>
      <c r="Z221" s="4"/>
      <c r="AB221" s="4"/>
      <c r="AC221" s="4">
        <v>8.51</v>
      </c>
      <c r="AD221" s="4"/>
      <c r="AE221" s="4"/>
      <c r="AF221" s="4"/>
      <c r="AG221" s="4"/>
    </row>
    <row r="222" spans="1:33">
      <c r="A222" t="s">
        <v>373</v>
      </c>
      <c r="B222">
        <v>227.16</v>
      </c>
      <c r="C222">
        <v>1444.11</v>
      </c>
      <c r="D222">
        <v>12</v>
      </c>
      <c r="E222">
        <v>3</v>
      </c>
      <c r="F222">
        <v>131.64500000000001</v>
      </c>
      <c r="G222">
        <v>62.529499999999999</v>
      </c>
      <c r="H222">
        <f>9*F222*G222/(3*F222+G222)</f>
        <v>161.94757024315547</v>
      </c>
      <c r="I222">
        <f>(3*F222-2*G222)/2/(3*F222+G222)</f>
        <v>0.29496933641845441</v>
      </c>
      <c r="J222">
        <f>2*((G222)^3/(F222)^2)^0.585</f>
        <v>9.407104790023773</v>
      </c>
      <c r="K222">
        <v>-2.23251</v>
      </c>
      <c r="L222">
        <v>-0.92181000000000002</v>
      </c>
      <c r="M222">
        <f>C222/B222*1.658828390625</f>
        <v>10.545565536121979</v>
      </c>
      <c r="N222">
        <f>SQRT((F222+4/3*G222)/M222)</f>
        <v>4.5154614076479964</v>
      </c>
      <c r="O222">
        <f>SQRT(G222/M222)</f>
        <v>2.4350480784375743</v>
      </c>
      <c r="P222">
        <f>((1/3)*(N222^-3+2*O222^-3))^(-1/3)</f>
        <v>2.7181680298177073</v>
      </c>
      <c r="Q222">
        <f>76.3823356*(6*PI()*PI()/(B222/D222))^(1/3)*P222*E222^(-1/3)</f>
        <v>210.53724864219271</v>
      </c>
      <c r="R222">
        <f>-(1/2)*(B222/(F222+(4/3)*G222)*(K222+(4/3)*L222))-1/6</f>
        <v>1.6618686267123268</v>
      </c>
      <c r="S222">
        <f>-(1/2)*B222/G222*L222-1/6</f>
        <v>1.5077298949562472</v>
      </c>
      <c r="T222">
        <f>SQRT((R222^2+2*S222^2)/3)</f>
        <v>1.56080173892995</v>
      </c>
      <c r="U222" s="1">
        <f>1/(1+1/T222+(8.3*10^5)/T222^2.4)</f>
        <v>3.5071471271428697E-6</v>
      </c>
      <c r="V222" s="7">
        <v>8.51</v>
      </c>
      <c r="W222">
        <f>U222*(C222/D222)*(B222/D222)^(1/3)*E222^(1/3)*(Q222^3)/(T222^2*300)</f>
        <v>20.71573745817156</v>
      </c>
      <c r="X222" t="s">
        <v>800</v>
      </c>
      <c r="Y222" t="s">
        <v>688</v>
      </c>
      <c r="AE222">
        <v>8.51</v>
      </c>
    </row>
    <row r="223" spans="1:33">
      <c r="A223" t="s">
        <v>309</v>
      </c>
      <c r="B223">
        <v>335.8</v>
      </c>
      <c r="C223">
        <v>1465.88</v>
      </c>
      <c r="D223">
        <v>12</v>
      </c>
      <c r="E223">
        <v>3</v>
      </c>
      <c r="F223">
        <v>46.980600000000003</v>
      </c>
      <c r="G223">
        <v>11.2753</v>
      </c>
      <c r="H223">
        <f>9*F223*G223/(3*F223+G223)</f>
        <v>31.320286831243013</v>
      </c>
      <c r="I223">
        <f>(3*F223-2*G223)/2/(3*F223+G223)</f>
        <v>0.38888929036225234</v>
      </c>
      <c r="J223">
        <f>2*((G223)^3/(F223)^2)^0.585</f>
        <v>1.5537105244536349</v>
      </c>
      <c r="K223">
        <v>-0.52471000000000001</v>
      </c>
      <c r="L223">
        <v>-0.42879</v>
      </c>
      <c r="M223">
        <f>C223/B223*1.658828390625</f>
        <v>7.2413441371333391</v>
      </c>
      <c r="N223">
        <f>SQRT((F223+4/3*G223)/M223)</f>
        <v>2.926418583206813</v>
      </c>
      <c r="O223">
        <f>SQRT(G223/M223)</f>
        <v>1.2478272321085946</v>
      </c>
      <c r="P223">
        <f>((1/3)*(N223^-3+2*O223^-3))^(-1/3)</f>
        <v>1.4104119277055605</v>
      </c>
      <c r="Q223">
        <f>76.3823356*(6*PI()*PI()/(B223/D223))^(1/3)*P223*E223^(-1/3)</f>
        <v>95.899351682326497</v>
      </c>
      <c r="R223">
        <f>-(1/2)*(B223/(F223+(4/3)*G223)*(K223+(4/3)*L223))-1/6</f>
        <v>2.8018502407149604</v>
      </c>
      <c r="S223">
        <f>-(1/2)*B223/G223*L223-1/6</f>
        <v>6.2184265015860634</v>
      </c>
      <c r="T223">
        <f>SQRT((R223^2+2*S223^2)/3)</f>
        <v>5.3287903906562217</v>
      </c>
      <c r="U223" s="1">
        <f>1/(1+1/T223+(8.3*10^5)/T223^2.4)</f>
        <v>6.6803032816539881E-5</v>
      </c>
      <c r="V223" s="7">
        <v>8.49</v>
      </c>
      <c r="W223">
        <f>U223*(C223/D223)*(B223/D223)^(1/3)*E223^(1/3)*(Q223^3)/(T223^2*300)</f>
        <v>3.6993214476918546</v>
      </c>
      <c r="X223" t="s">
        <v>735</v>
      </c>
      <c r="Y223" t="s">
        <v>688</v>
      </c>
      <c r="AE223">
        <v>8.49</v>
      </c>
    </row>
    <row r="224" spans="1:33">
      <c r="A224" t="s">
        <v>285</v>
      </c>
      <c r="B224">
        <v>194.8</v>
      </c>
      <c r="C224">
        <v>914.33600000000001</v>
      </c>
      <c r="D224">
        <v>12</v>
      </c>
      <c r="E224">
        <v>3</v>
      </c>
      <c r="F224">
        <v>150.46799999999999</v>
      </c>
      <c r="G224">
        <v>53.871499999999997</v>
      </c>
      <c r="H224">
        <f>9*F224*G224/(3*F224+G224)</f>
        <v>144.38347348723616</v>
      </c>
      <c r="I224">
        <f>(3*F224-2*G224)/2/(3*F224+G224)</f>
        <v>0.34007289092782061</v>
      </c>
      <c r="J224">
        <f>2*((G224)^3/(F224)^2)^0.585</f>
        <v>6.1937761688795492</v>
      </c>
      <c r="K224">
        <v>-2.6198700000000001</v>
      </c>
      <c r="L224">
        <v>-0.82379999999999998</v>
      </c>
      <c r="M224">
        <f>C224/B224*1.658828390625</f>
        <v>7.7860704074460987</v>
      </c>
      <c r="N224">
        <f>SQRT((F224+4/3*G224)/M224)</f>
        <v>5.3432723615068456</v>
      </c>
      <c r="O224">
        <f>SQRT(G224/M224)</f>
        <v>2.6303913688605101</v>
      </c>
      <c r="P224">
        <f>((1/3)*(N224^-3+2*O224^-3))^(-1/3)</f>
        <v>2.9534525650486776</v>
      </c>
      <c r="Q224">
        <f>76.3823356*(6*PI()*PI()/(B224/D224))^(1/3)*P224*E224^(-1/3)</f>
        <v>240.78547150704452</v>
      </c>
      <c r="R224">
        <f>-(1/2)*(B224/(F224+(4/3)*G224)*(K224+(4/3)*L224))-1/6</f>
        <v>1.4625053017239225</v>
      </c>
      <c r="S224">
        <f>-(1/2)*B224/G224*L224-1/6</f>
        <v>1.3227687490912017</v>
      </c>
      <c r="T224">
        <f>SQRT((R224^2+2*S224^2)/3)</f>
        <v>1.3709310807762713</v>
      </c>
      <c r="U224" s="1">
        <f>1/(1+1/T224+(8.3*10^5)/T224^2.4)</f>
        <v>2.5689607696893588E-6</v>
      </c>
      <c r="V224" s="7">
        <v>8.4700000000000006</v>
      </c>
      <c r="W224">
        <f>U224*(C224/D224)*(B224/D224)^(1/3)*E224^(1/3)*(Q224^3)/(T224^2*300)</f>
        <v>17.698238221226678</v>
      </c>
      <c r="X224" t="s">
        <v>711</v>
      </c>
      <c r="Y224" t="s">
        <v>688</v>
      </c>
      <c r="AC224">
        <v>8.4700000000000006</v>
      </c>
      <c r="AE224">
        <v>19.79</v>
      </c>
    </row>
    <row r="225" spans="1:33" ht="16.149999999999999">
      <c r="A225" t="s">
        <v>157</v>
      </c>
      <c r="B225">
        <v>66.599999999999994</v>
      </c>
      <c r="C225">
        <v>120.39700000000001</v>
      </c>
      <c r="D225">
        <v>5</v>
      </c>
      <c r="E225">
        <v>5</v>
      </c>
      <c r="F225">
        <v>69.170500000000004</v>
      </c>
      <c r="G225">
        <v>46.899500000000003</v>
      </c>
      <c r="H225">
        <f>9*F225*G225/(3*F225+G225)</f>
        <v>114.76137738835979</v>
      </c>
      <c r="I225">
        <f>(3*F225-2*G225)/2/(3*F225+G225)</f>
        <v>0.22348188561029203</v>
      </c>
      <c r="J225">
        <f>2*((G225)^3/(F225)^2)^0.585</f>
        <v>12.056541305858557</v>
      </c>
      <c r="K225">
        <v>-3.8595100000000002</v>
      </c>
      <c r="L225">
        <v>-2.1181899999999998</v>
      </c>
      <c r="M225">
        <v>3.0018568938226835</v>
      </c>
      <c r="N225">
        <f>SQRT((F225+4/3*G225)/M225)</f>
        <v>6.6237375525285458</v>
      </c>
      <c r="O225">
        <f>SQRT(G225/M225)</f>
        <v>3.9526568628488121</v>
      </c>
      <c r="P225">
        <f>((1/3)*(N225^-3+2*O225^-3))^(-1/3)</f>
        <v>4.3749034133494176</v>
      </c>
      <c r="Q225">
        <f>76.3823356*(6*PI()*PI()/(B225/D225))^(1/3)*P225*E225^(-1/3)</f>
        <v>321.33176452900847</v>
      </c>
      <c r="R225">
        <f>-(1/2)*(B225/(F225+(4/3)*G225)*(K225+(4/3)*L225))-1/6</f>
        <v>1.5232647498140806</v>
      </c>
      <c r="S225">
        <f>-(1/2)*B225/G225*L225-1/6</f>
        <v>1.3373094311595357</v>
      </c>
      <c r="T225">
        <f>SQRT((R225^2+2*S225^2)/3)</f>
        <v>1.4020376275695594</v>
      </c>
      <c r="U225" s="1">
        <f>1/(1+1/T225+(8.3*10^5)/T225^2.4)</f>
        <v>2.7110847664260404E-6</v>
      </c>
      <c r="V225" s="7">
        <v>8.25</v>
      </c>
      <c r="W225">
        <f>U225*(C225/D225)*(B225/D225)^(1/3)*E225^(1/3)*(Q225^3)/(T225^2*300)</f>
        <v>14.887915125835267</v>
      </c>
      <c r="X225" s="3" t="s">
        <v>569</v>
      </c>
      <c r="Y225" t="s">
        <v>416</v>
      </c>
      <c r="Z225" s="4">
        <v>8.25</v>
      </c>
      <c r="AA225">
        <v>2.74</v>
      </c>
      <c r="AB225" s="4"/>
      <c r="AC225" s="4"/>
      <c r="AD225" s="4"/>
      <c r="AE225" s="4"/>
      <c r="AF225" s="4">
        <v>10</v>
      </c>
      <c r="AG225" s="4"/>
    </row>
    <row r="226" spans="1:33">
      <c r="A226" t="s">
        <v>39</v>
      </c>
      <c r="B226">
        <v>60.5</v>
      </c>
      <c r="C226">
        <v>153.75299999999999</v>
      </c>
      <c r="D226">
        <v>3</v>
      </c>
      <c r="E226">
        <v>3</v>
      </c>
      <c r="F226">
        <v>47.2759</v>
      </c>
      <c r="G226">
        <v>33.920699999999997</v>
      </c>
      <c r="H226">
        <f>9*F226*G226/(3*F226+G226)</f>
        <v>82.121285827751478</v>
      </c>
      <c r="I226">
        <f>(3*F226-2*G226)/2/(3*F226+G226)</f>
        <v>0.21048925623220466</v>
      </c>
      <c r="J226">
        <f>2*((G226)^3/(F226)^2)^0.585</f>
        <v>10.657789978924354</v>
      </c>
      <c r="K226">
        <v>-2.5402499999999999</v>
      </c>
      <c r="L226">
        <v>-2.4954299999999998</v>
      </c>
      <c r="M226">
        <v>4.2200419863744445</v>
      </c>
      <c r="N226">
        <f>SQRT((F226+4/3*G226)/M226)</f>
        <v>4.6818845108269702</v>
      </c>
      <c r="O226">
        <f>SQRT(G226/M226)</f>
        <v>2.8351367860502692</v>
      </c>
      <c r="P226">
        <f>((1/3)*(N226^-3+2*O226^-3))^(-1/3)</f>
        <v>3.1334987105100716</v>
      </c>
      <c r="Q226">
        <f>76.3823356*(6*PI()*PI()/(B226/D226))^(1/3)*P226*E226^(-1/3)</f>
        <v>237.64079395408919</v>
      </c>
      <c r="R226">
        <f>-(1/2)*(B226/(F226+(4/3)*G226)*(K226+(4/3)*L226))-1/6</f>
        <v>1.7520885425956854</v>
      </c>
      <c r="S226">
        <f>-(1/2)*B226/G226*L226-1/6</f>
        <v>2.0587224762460683</v>
      </c>
      <c r="T226">
        <f>SQRT((R226^2+2*S226^2)/3)</f>
        <v>1.9618435827469833</v>
      </c>
      <c r="U226" s="1">
        <f>1/(1+1/T226+(8.3*10^5)/T226^2.4)</f>
        <v>6.0717297682717411E-6</v>
      </c>
      <c r="V226" s="7">
        <v>8.2200000000000006</v>
      </c>
      <c r="W226">
        <f>U226*(C226/D226)*(B226/D226)^(1/3)*E226^(1/3)*(Q226^3)/(T226^2*300)</f>
        <v>14.198622381691129</v>
      </c>
      <c r="X226" s="3" t="s">
        <v>433</v>
      </c>
      <c r="Y226" t="s">
        <v>401</v>
      </c>
      <c r="Z226" s="4"/>
      <c r="AB226" s="4"/>
      <c r="AC226" s="4"/>
      <c r="AD226" s="4"/>
      <c r="AE226" s="4">
        <v>8.2200000000000006</v>
      </c>
      <c r="AF226" s="4"/>
      <c r="AG226" s="4"/>
    </row>
    <row r="227" spans="1:33">
      <c r="A227" t="s">
        <v>381</v>
      </c>
      <c r="B227">
        <v>330.39</v>
      </c>
      <c r="C227">
        <v>738.024</v>
      </c>
      <c r="D227">
        <v>12</v>
      </c>
      <c r="E227">
        <v>3</v>
      </c>
      <c r="F227">
        <v>36.142600000000002</v>
      </c>
      <c r="G227">
        <v>0.40658</v>
      </c>
      <c r="H227">
        <f>9*F227*G227/(3*F227+G227)</f>
        <v>1.2151833342735998</v>
      </c>
      <c r="I227">
        <f>(3*F227-2*G227)/2/(3*F227+G227)</f>
        <v>0.49439634791873671</v>
      </c>
      <c r="J227">
        <f>2*((G227)^3/(F227)^2)^0.585</f>
        <v>6.197243463333401E-3</v>
      </c>
      <c r="K227">
        <v>-0.33904000000000001</v>
      </c>
      <c r="L227">
        <v>-6.9199999999999999E-3</v>
      </c>
      <c r="M227">
        <f>C227/B227*1.658828390625</f>
        <v>3.7054849243700629</v>
      </c>
      <c r="N227">
        <f>SQRT((F227+4/3*G227)/M227)</f>
        <v>3.1464439522221976</v>
      </c>
      <c r="O227">
        <f>SQRT(G227/M227)</f>
        <v>0.33124587629774327</v>
      </c>
      <c r="P227">
        <f>((1/3)*(N227^-3+2*O227^-3))^(-1/3)</f>
        <v>0.37910816366132288</v>
      </c>
      <c r="Q227">
        <f>76.3823356*(6*PI()*PI()/(B227/D227))^(1/3)*P227*E227^(-1/3)</f>
        <v>25.916962575905266</v>
      </c>
      <c r="R227">
        <f>-(1/2)*(B227/(F227+(4/3)*G227)*(K227+(4/3)*L227))-1/6</f>
        <v>1.4016138847565782</v>
      </c>
      <c r="S227">
        <f>-(1/2)*B227/G227*L227-1/6</f>
        <v>2.6449556462852741</v>
      </c>
      <c r="T227">
        <f>SQRT((R227^2+2*S227^2)/3)</f>
        <v>2.3062308516693881</v>
      </c>
      <c r="U227" s="1">
        <f>1/(1+1/T227+(8.3*10^5)/T227^2.4)</f>
        <v>8.9512358618939513E-6</v>
      </c>
      <c r="V227" s="7">
        <v>8.06</v>
      </c>
      <c r="W227">
        <f>U227*(C227/D227)*(B227/D227)^(1/3)*E227^(1/3)*(Q227^3)/(T227^2*300)</f>
        <v>2.6156925901814565E-2</v>
      </c>
      <c r="X227" s="2" t="s">
        <v>808</v>
      </c>
      <c r="Y227" s="2" t="s">
        <v>688</v>
      </c>
      <c r="Z227" s="2">
        <v>8.06</v>
      </c>
      <c r="AA227" s="2"/>
      <c r="AB227" s="2"/>
      <c r="AC227" s="2">
        <v>4.28</v>
      </c>
      <c r="AD227" s="2"/>
      <c r="AE227" s="2">
        <v>8.17</v>
      </c>
      <c r="AF227" s="2"/>
      <c r="AG227" s="2"/>
    </row>
    <row r="228" spans="1:33">
      <c r="A228" t="s">
        <v>339</v>
      </c>
      <c r="B228">
        <v>253.53</v>
      </c>
      <c r="C228">
        <v>1800.64</v>
      </c>
      <c r="D228">
        <v>12</v>
      </c>
      <c r="E228">
        <v>3</v>
      </c>
      <c r="F228">
        <v>122.685</v>
      </c>
      <c r="G228">
        <v>42.526800000000001</v>
      </c>
      <c r="H228">
        <f>9*F228*G228/(3*F228+G228)</f>
        <v>114.36601457249201</v>
      </c>
      <c r="I228">
        <f>(3*F228-2*G228)/2/(3*F228+G228)</f>
        <v>0.3446346136141446</v>
      </c>
      <c r="J228">
        <f>2*((G228)^3/(F228)^2)^0.585</f>
        <v>5.1933432247314641</v>
      </c>
      <c r="K228">
        <v>-1.93851</v>
      </c>
      <c r="L228">
        <v>-0.32228000000000001</v>
      </c>
      <c r="M228">
        <f>C228/B228*1.658828390625</f>
        <v>11.781456842563012</v>
      </c>
      <c r="N228">
        <f>SQRT((F228+4/3*G228)/M228)</f>
        <v>3.9020826983426038</v>
      </c>
      <c r="O228">
        <f>SQRT(G228/M228)</f>
        <v>1.8999048614600271</v>
      </c>
      <c r="P228">
        <f>((1/3)*(N228^-3+2*O228^-3))^(-1/3)</f>
        <v>2.1345497466921013</v>
      </c>
      <c r="Q228">
        <f>76.3823356*(6*PI()*PI()/(B228/D228))^(1/3)*P228*E228^(-1/3)</f>
        <v>159.38951834315264</v>
      </c>
      <c r="R228">
        <f>-(1/2)*(B228/(F228+(4/3)*G228)*(K228+(4/3)*L228))-1/6</f>
        <v>1.506845440370951</v>
      </c>
      <c r="S228">
        <f>-(1/2)*B228/G228*L228-1/6</f>
        <v>0.79399400378114515</v>
      </c>
      <c r="T228">
        <f>SQRT((R228^2+2*S228^2)/3)</f>
        <v>1.0849633077125316</v>
      </c>
      <c r="U228" s="1">
        <f>1/(1+1/T228+(8.3*10^5)/T228^2.4)</f>
        <v>1.4652671300002837E-6</v>
      </c>
      <c r="V228" s="7">
        <v>7.77</v>
      </c>
      <c r="W228">
        <f>U228*(C228/D228)*(B228/D228)^(1/3)*E228^(1/3)*(Q228^3)/(T228^2*300)</f>
        <v>10.05186917537452</v>
      </c>
      <c r="X228" t="s">
        <v>766</v>
      </c>
      <c r="Y228" t="s">
        <v>688</v>
      </c>
      <c r="AE228">
        <v>7.77</v>
      </c>
    </row>
    <row r="229" spans="1:33">
      <c r="A229" t="s">
        <v>374</v>
      </c>
      <c r="B229">
        <v>309.18</v>
      </c>
      <c r="C229">
        <v>1477.62</v>
      </c>
      <c r="D229">
        <v>12</v>
      </c>
      <c r="E229">
        <v>3</v>
      </c>
      <c r="F229">
        <v>86.622799999999998</v>
      </c>
      <c r="G229">
        <v>32.701000000000001</v>
      </c>
      <c r="H229">
        <f>9*F229*G229/(3*F229+G229)</f>
        <v>87.137853942346666</v>
      </c>
      <c r="I229">
        <f>(3*F229-2*G229)/2/(3*F229+G229)</f>
        <v>0.33234234338929497</v>
      </c>
      <c r="J229">
        <f>2*((G229)^3/(F229)^2)^0.585</f>
        <v>4.9210175614891263</v>
      </c>
      <c r="K229">
        <v>-1.17506</v>
      </c>
      <c r="L229">
        <v>-0.38322000000000001</v>
      </c>
      <c r="M229">
        <f>C229/B229*1.658828390625</f>
        <v>7.9278025957542937</v>
      </c>
      <c r="N229">
        <f>SQRT((F229+4/3*G229)/M229)</f>
        <v>4.0529320643420421</v>
      </c>
      <c r="O229">
        <f>SQRT(G229/M229)</f>
        <v>2.0309727809118678</v>
      </c>
      <c r="P229">
        <f>((1/3)*(N229^-3+2*O229^-3))^(-1/3)</f>
        <v>2.2780746257017848</v>
      </c>
      <c r="Q229">
        <f>76.3823356*(6*PI()*PI()/(B229/D229))^(1/3)*P229*E229^(-1/3)</f>
        <v>159.2187018809274</v>
      </c>
      <c r="R229">
        <f>-(1/2)*(B229/(F229+(4/3)*G229)*(K229+(4/3)*L229))-1/6</f>
        <v>1.8348197331916289</v>
      </c>
      <c r="S229">
        <f>-(1/2)*B229/G229*L229-1/6</f>
        <v>1.6449592713780414</v>
      </c>
      <c r="T229">
        <f>SQRT((R229^2+2*S229^2)/3)</f>
        <v>1.7105891248625968</v>
      </c>
      <c r="U229" s="1">
        <f>1/(1+1/T229+(8.3*10^5)/T229^2.4)</f>
        <v>4.3698707956001045E-6</v>
      </c>
      <c r="V229" s="7">
        <v>7.69</v>
      </c>
      <c r="W229">
        <f>U229*(C229/D229)*(B229/D229)^(1/3)*E229^(1/3)*(Q229^3)/(T229^2*300)</f>
        <v>10.539098896107902</v>
      </c>
      <c r="X229" t="s">
        <v>801</v>
      </c>
      <c r="Y229" t="s">
        <v>688</v>
      </c>
      <c r="AC229">
        <v>7.69</v>
      </c>
      <c r="AE229">
        <v>2.84</v>
      </c>
    </row>
    <row r="230" spans="1:33">
      <c r="A230" t="s">
        <v>165</v>
      </c>
      <c r="B230">
        <v>72.83</v>
      </c>
      <c r="C230">
        <v>240.011</v>
      </c>
      <c r="D230">
        <v>2</v>
      </c>
      <c r="E230">
        <v>2</v>
      </c>
      <c r="F230">
        <v>35.815899999999999</v>
      </c>
      <c r="G230">
        <v>14.3805</v>
      </c>
      <c r="H230">
        <f>9*F230*G230/(3*F230+G230)</f>
        <v>38.049113009549508</v>
      </c>
      <c r="I230">
        <f>(3*F230-2*G230)/2/(3*F230+G230)</f>
        <v>0.32294124020546972</v>
      </c>
      <c r="J230">
        <f>2*((G230)^3/(F230)^2)^0.585</f>
        <v>3.2708044153322366</v>
      </c>
      <c r="K230">
        <v>-1.48973</v>
      </c>
      <c r="L230">
        <v>-1.592E-2</v>
      </c>
      <c r="M230">
        <v>5.4722935303115232</v>
      </c>
      <c r="N230">
        <f>SQRT((F230+4/3*G230)/M230)</f>
        <v>3.1699818282020451</v>
      </c>
      <c r="O230">
        <f>SQRT(G230/M230)</f>
        <v>1.6210719866252294</v>
      </c>
      <c r="P230">
        <f>((1/3)*(N230^-3+2*O230^-3))^(-1/3)</f>
        <v>1.8160566969084979</v>
      </c>
      <c r="Q230">
        <f>76.3823356*(6*PI()*PI()/(B230/D230))^(1/3)*P230*E230^(-1/3)</f>
        <v>129.47002511288761</v>
      </c>
      <c r="R230">
        <f>-(1/2)*(B230/(F230+(4/3)*G230)*(K230+(4/3)*L230))-1/6</f>
        <v>0.8339077482107321</v>
      </c>
      <c r="S230">
        <f>-(1/2)*B230/G230*L230-1/6</f>
        <v>-0.12635327005319702</v>
      </c>
      <c r="T230">
        <f>SQRT((R230^2+2*S230^2)/3)</f>
        <v>0.4923861730498959</v>
      </c>
      <c r="U230" s="1">
        <f>1/(1+1/T230+(8.3*10^5)/T230^2.4)</f>
        <v>2.2001670436790155E-7</v>
      </c>
      <c r="V230" s="7">
        <v>7.5</v>
      </c>
      <c r="W230">
        <f>U230*(C230/D230)*(B230/D230)^(1/3)*E230^(1/3)*(Q230^3)/(T230^2*300)</f>
        <v>3.2900436022496065</v>
      </c>
      <c r="X230" s="3" t="s">
        <v>578</v>
      </c>
      <c r="Y230" t="s">
        <v>401</v>
      </c>
      <c r="Z230" s="4"/>
      <c r="AB230" s="4"/>
      <c r="AC230" s="4">
        <v>1.71</v>
      </c>
      <c r="AD230" s="4">
        <v>3.49</v>
      </c>
      <c r="AE230" s="4"/>
      <c r="AF230" s="4">
        <v>7.5</v>
      </c>
      <c r="AG230" s="4"/>
    </row>
    <row r="231" spans="1:33">
      <c r="A231" t="s">
        <v>283</v>
      </c>
      <c r="B231">
        <v>291.13</v>
      </c>
      <c r="C231">
        <v>369.87200000000001</v>
      </c>
      <c r="D231">
        <v>12</v>
      </c>
      <c r="E231">
        <v>3</v>
      </c>
      <c r="F231">
        <v>41.471600000000002</v>
      </c>
      <c r="G231">
        <v>16.8278</v>
      </c>
      <c r="H231">
        <f>9*F231*G231/(3*F231+G231)</f>
        <v>44.46875173863976</v>
      </c>
      <c r="I231">
        <f>(3*F231-2*G231)/2/(3*F231+G231)</f>
        <v>0.32128833652170102</v>
      </c>
      <c r="J231">
        <f>2*((G231)^3/(F231)^2)^0.585</f>
        <v>3.6302752509796998</v>
      </c>
      <c r="K231">
        <v>-5.0959899999999996</v>
      </c>
      <c r="L231">
        <v>-0.13804</v>
      </c>
      <c r="M231">
        <f>C231/B231*1.658828390625</f>
        <v>2.107492098022361</v>
      </c>
      <c r="N231">
        <f>SQRT((F231+4/3*G231)/M231)</f>
        <v>5.5067695335164997</v>
      </c>
      <c r="O231">
        <f>SQRT(G231/M231)</f>
        <v>2.8257302015866728</v>
      </c>
      <c r="P231">
        <f>((1/3)*(N231^-3+2*O231^-3))^(-1/3)</f>
        <v>3.1649296958507454</v>
      </c>
      <c r="Q231">
        <f>76.3823356*(6*PI()*PI()/(B231/D231))^(1/3)*P231*E231^(-1/3)</f>
        <v>225.68273873713167</v>
      </c>
      <c r="R231">
        <f>-(1/2)*(B231/(F231+(4/3)*G231)*(K231+(4/3)*L231))-1/6</f>
        <v>11.859707030432316</v>
      </c>
      <c r="S231">
        <f>-(1/2)*B231/G231*L231-1/6</f>
        <v>1.027416493342366</v>
      </c>
      <c r="T231">
        <f>SQRT((R231^2+2*S231^2)/3)</f>
        <v>6.8984012676674968</v>
      </c>
      <c r="U231" s="1">
        <f>1/(1+1/T231+(8.3*10^5)/T231^2.4)</f>
        <v>1.2412420199612792E-4</v>
      </c>
      <c r="V231" s="7">
        <v>7.47</v>
      </c>
      <c r="W231">
        <f>U231*(C231/D231)*(B231/D231)^(1/3)*E231^(1/3)*(Q231^3)/(T231^2*300)</f>
        <v>12.861132286919693</v>
      </c>
      <c r="X231" t="s">
        <v>709</v>
      </c>
      <c r="Y231" t="s">
        <v>688</v>
      </c>
      <c r="AE231">
        <v>7.47</v>
      </c>
    </row>
    <row r="232" spans="1:33">
      <c r="A232" t="s">
        <v>112</v>
      </c>
      <c r="B232">
        <v>45.11</v>
      </c>
      <c r="C232">
        <v>58.442999999999998</v>
      </c>
      <c r="D232">
        <v>2</v>
      </c>
      <c r="E232">
        <v>2</v>
      </c>
      <c r="F232">
        <v>23.889500000000002</v>
      </c>
      <c r="G232">
        <v>15.2294</v>
      </c>
      <c r="H232">
        <f>9*F232*G232/(3*F232+G232)</f>
        <v>37.681057444426159</v>
      </c>
      <c r="I232">
        <f>(3*F232-2*G232)/2/(3*F232+G232)</f>
        <v>0.23711562649960477</v>
      </c>
      <c r="J232">
        <f>2*((G232)^3/(F232)^2)^0.585</f>
        <v>5.8094636404741218</v>
      </c>
      <c r="K232">
        <v>-2.0392000000000001</v>
      </c>
      <c r="L232">
        <v>-1.02555</v>
      </c>
      <c r="M232">
        <v>2.151335888273108</v>
      </c>
      <c r="N232">
        <f>SQRT((F232+4/3*G232)/M232)</f>
        <v>4.5324629179124294</v>
      </c>
      <c r="O232">
        <f>SQRT(G232/M232)</f>
        <v>2.6606471663350342</v>
      </c>
      <c r="P232">
        <f>((1/3)*(N232^-3+2*O232^-3))^(-1/3)</f>
        <v>2.9494203421832492</v>
      </c>
      <c r="Q232">
        <f>76.3823356*(6*PI()*PI()/(B232/D232))^(1/3)*P232*E232^(-1/3)</f>
        <v>246.67340466996296</v>
      </c>
      <c r="R232">
        <f>-(1/2)*(B232/(F232+(4/3)*G232)*(K232+(4/3)*L232))-1/6</f>
        <v>1.5718835207210007</v>
      </c>
      <c r="S232">
        <f>-(1/2)*B232/G232*L232-1/6</f>
        <v>1.3521902974947577</v>
      </c>
      <c r="T232">
        <f>SQRT((R232^2+2*S232^2)/3)</f>
        <v>1.4291786690254618</v>
      </c>
      <c r="U232" s="1">
        <f>1/(1+1/T232+(8.3*10^5)/T232^2.4)</f>
        <v>2.8387521329392382E-6</v>
      </c>
      <c r="V232" s="7">
        <v>7.1</v>
      </c>
      <c r="W232">
        <f>U232*(C232/D232)*(B232/D232)^(1/3)*E232^(1/3)*(Q232^3)/(T232^2*300)</f>
        <v>7.2331410336009041</v>
      </c>
      <c r="X232" s="3" t="s">
        <v>520</v>
      </c>
      <c r="Y232" t="s">
        <v>408</v>
      </c>
      <c r="Z232" s="4"/>
      <c r="AB232" s="4">
        <v>6.53</v>
      </c>
      <c r="AC232" s="4">
        <v>2.12</v>
      </c>
      <c r="AD232" s="4">
        <v>2.4300000000000002</v>
      </c>
      <c r="AE232" s="4"/>
      <c r="AF232" s="4">
        <v>7.1</v>
      </c>
      <c r="AG232" s="4"/>
    </row>
    <row r="233" spans="1:33">
      <c r="A233" t="s">
        <v>121</v>
      </c>
      <c r="B233">
        <v>66.02</v>
      </c>
      <c r="C233">
        <v>74.551000000000002</v>
      </c>
      <c r="D233">
        <v>2</v>
      </c>
      <c r="E233">
        <v>2</v>
      </c>
      <c r="F233">
        <v>16.237200000000001</v>
      </c>
      <c r="G233">
        <v>9.9398900000000001</v>
      </c>
      <c r="H233">
        <f>9*F233*G233/(3*F233+G233)</f>
        <v>24.766017660796003</v>
      </c>
      <c r="I233">
        <f>(3*F233-2*G233)/2/(3*F233+G233)</f>
        <v>0.24578932265829906</v>
      </c>
      <c r="J233">
        <f>2*((G233)^3/(F233)^2)^0.585</f>
        <v>4.3165485669187156</v>
      </c>
      <c r="K233">
        <v>-0.99012999999999995</v>
      </c>
      <c r="L233">
        <v>-0.40639999999999998</v>
      </c>
      <c r="M233">
        <v>1.8751089271850174</v>
      </c>
      <c r="N233">
        <f>SQRT((F233+4/3*G233)/M233)</f>
        <v>3.9657650652863721</v>
      </c>
      <c r="O233">
        <f>SQRT(G233/M233)</f>
        <v>2.3023828329934992</v>
      </c>
      <c r="P233">
        <f>((1/3)*(N233^-3+2*O233^-3))^(-1/3)</f>
        <v>2.5548267380518364</v>
      </c>
      <c r="Q233">
        <f>76.3823356*(6*PI()*PI()/(B233/D233))^(1/3)*P233*E233^(-1/3)</f>
        <v>188.19707906307445</v>
      </c>
      <c r="R233">
        <f>-(1/2)*(B233/(F233+(4/3)*G233)*(K233+(4/3)*L233))-1/6</f>
        <v>1.5481704610481728</v>
      </c>
      <c r="S233">
        <f>-(1/2)*B233/G233*L233-1/6</f>
        <v>1.1829724138462965</v>
      </c>
      <c r="T233">
        <f>SQRT((R233^2+2*S233^2)/3)</f>
        <v>1.3160140881090874</v>
      </c>
      <c r="U233" s="1">
        <f>1/(1+1/T233+(8.3*10^5)/T233^2.4)</f>
        <v>2.3288709308629788E-6</v>
      </c>
      <c r="V233" s="7">
        <v>7.1</v>
      </c>
      <c r="W233">
        <f>U233*(C233/D233)*(B233/D233)^(1/3)*E233^(1/3)*(Q233^3)/(T233^2*300)</f>
        <v>4.5011523063416066</v>
      </c>
      <c r="X233" s="3" t="s">
        <v>529</v>
      </c>
      <c r="Y233" t="s">
        <v>408</v>
      </c>
      <c r="Z233" s="4"/>
      <c r="AB233" s="4">
        <v>3.77</v>
      </c>
      <c r="AC233" s="4">
        <v>1.25</v>
      </c>
      <c r="AD233" s="4">
        <v>1.4</v>
      </c>
      <c r="AE233" s="4"/>
      <c r="AF233" s="4">
        <v>7.1</v>
      </c>
      <c r="AG233" s="4"/>
    </row>
    <row r="234" spans="1:33">
      <c r="A234" t="s">
        <v>148</v>
      </c>
      <c r="B234">
        <v>53.05</v>
      </c>
      <c r="C234">
        <v>270.553</v>
      </c>
      <c r="D234">
        <v>3</v>
      </c>
      <c r="E234">
        <v>3</v>
      </c>
      <c r="F234">
        <v>153.22399999999999</v>
      </c>
      <c r="G234">
        <v>79.5227</v>
      </c>
      <c r="H234">
        <f>9*F234*G234/(3*F234+G234)</f>
        <v>203.38307417190856</v>
      </c>
      <c r="I234">
        <f>(3*F234-2*G234)/2/(3*F234+G234)</f>
        <v>0.27877369714502009</v>
      </c>
      <c r="J234">
        <f>2*((G234)^3/(F234)^2)^0.585</f>
        <v>12.010457621544976</v>
      </c>
      <c r="K234">
        <v>-10.586399999999999</v>
      </c>
      <c r="L234">
        <v>-4.1591399999999998</v>
      </c>
      <c r="M234">
        <v>8.4686759252884833</v>
      </c>
      <c r="N234">
        <f>SQRT((F234+4/3*G234)/M234)</f>
        <v>5.5329303002990073</v>
      </c>
      <c r="O234">
        <f>SQRT(G234/M234)</f>
        <v>3.0643460072199007</v>
      </c>
      <c r="P234">
        <f>((1/3)*(N234^-3+2*O234^-3))^(-1/3)</f>
        <v>3.4137588255517537</v>
      </c>
      <c r="Q234">
        <f>76.3823356*(6*PI()*PI()/(B234/D234))^(1/3)*P234*E234^(-1/3)</f>
        <v>270.48777352723403</v>
      </c>
      <c r="R234">
        <f>-(1/2)*(B234/(F234+(4/3)*G234)*(K234+(4/3)*L234))-1/6</f>
        <v>1.4838333752484263</v>
      </c>
      <c r="S234">
        <f>-(1/2)*B234/G234*L234-1/6</f>
        <v>1.2206251192007649</v>
      </c>
      <c r="T234">
        <f>SQRT((R234^2+2*S234^2)/3)</f>
        <v>1.3142314419143608</v>
      </c>
      <c r="U234" s="1">
        <f>1/(1+1/T234+(8.3*10^5)/T234^2.4)</f>
        <v>2.3213069938636589E-6</v>
      </c>
      <c r="V234" s="7">
        <v>7.08</v>
      </c>
      <c r="W234">
        <f>U234*(C234/D234)*(B234/D234)^(1/3)*E234^(1/3)*(Q234^3)/(T234^2*300)</f>
        <v>30.042548075753551</v>
      </c>
      <c r="X234" s="3" t="s">
        <v>559</v>
      </c>
      <c r="Y234" t="s">
        <v>401</v>
      </c>
      <c r="Z234" s="4"/>
      <c r="AB234" s="4"/>
      <c r="AC234" s="4">
        <v>7.08</v>
      </c>
      <c r="AD234" s="4"/>
      <c r="AE234" s="4">
        <v>20.7</v>
      </c>
      <c r="AF234" s="4"/>
      <c r="AG234" s="4"/>
    </row>
    <row r="235" spans="1:33">
      <c r="A235" t="s">
        <v>350</v>
      </c>
      <c r="B235">
        <v>323.13</v>
      </c>
      <c r="C235">
        <v>1822.92</v>
      </c>
      <c r="D235">
        <v>12</v>
      </c>
      <c r="E235">
        <v>3</v>
      </c>
      <c r="F235">
        <v>78.341300000000004</v>
      </c>
      <c r="G235">
        <v>25.087499999999999</v>
      </c>
      <c r="H235">
        <f>9*F235*G235/(3*F235+G235)</f>
        <v>68.003502629065849</v>
      </c>
      <c r="I235">
        <f>(3*F235-2*G235)/2/(3*F235+G235)</f>
        <v>0.35532641014580679</v>
      </c>
      <c r="J235">
        <f>2*((G235)^3/(F235)^2)^0.585</f>
        <v>3.47622998740077</v>
      </c>
      <c r="K235">
        <v>-0.98302</v>
      </c>
      <c r="L235">
        <v>-0.64451999999999998</v>
      </c>
      <c r="M235">
        <f>C235/B235*1.658828390625</f>
        <v>9.3581884994835676</v>
      </c>
      <c r="N235">
        <f>SQRT((F235+4/3*G235)/M235)</f>
        <v>3.4562735582358979</v>
      </c>
      <c r="O235">
        <f>SQRT(G235/M235)</f>
        <v>1.6373171028477538</v>
      </c>
      <c r="P235">
        <f>((1/3)*(N235^-3+2*O235^-3))^(-1/3)</f>
        <v>1.8421816594431877</v>
      </c>
      <c r="Q235">
        <f>76.3823356*(6*PI()*PI()/(B235/D235))^(1/3)*P235*E235^(-1/3)</f>
        <v>126.87321847057113</v>
      </c>
      <c r="R235">
        <f>-(1/2)*(B235/(F235+(4/3)*G235)*(K235+(4/3)*L235))-1/6</f>
        <v>2.4960103457663223</v>
      </c>
      <c r="S235">
        <f>-(1/2)*B235/G235*L235-1/6</f>
        <v>3.9840806696562034</v>
      </c>
      <c r="T235">
        <f>SQRT((R235^2+2*S235^2)/3)</f>
        <v>3.5578956894410196</v>
      </c>
      <c r="U235" s="1">
        <f>1/(1+1/T235+(8.3*10^5)/T235^2.4)</f>
        <v>2.5337952486727153E-5</v>
      </c>
      <c r="V235" s="7">
        <v>7.05</v>
      </c>
      <c r="W235">
        <f>U235*(C235/D235)*(B235/D235)^(1/3)*E235^(1/3)*(Q235^3)/(T235^2*300)</f>
        <v>8.948134527780768</v>
      </c>
      <c r="X235" t="s">
        <v>777</v>
      </c>
      <c r="Y235" t="s">
        <v>688</v>
      </c>
      <c r="AC235">
        <v>7.05</v>
      </c>
      <c r="AE235">
        <v>1.72</v>
      </c>
    </row>
    <row r="236" spans="1:33">
      <c r="A236" t="s">
        <v>251</v>
      </c>
      <c r="B236">
        <v>94.37</v>
      </c>
      <c r="C236">
        <v>140.01000000000002</v>
      </c>
      <c r="D236">
        <v>3</v>
      </c>
      <c r="E236">
        <v>3</v>
      </c>
      <c r="F236">
        <v>24.8963</v>
      </c>
      <c r="G236">
        <v>10.4755</v>
      </c>
      <c r="H236">
        <f>9*F236*G236/(3*F236+G236)</f>
        <v>27.560937620061903</v>
      </c>
      <c r="I236">
        <f>(3*F236-2*G236)/2/(3*F236+G236)</f>
        <v>0.31549508949748956</v>
      </c>
      <c r="J236">
        <f>2*((G236)^3/(F236)^2)^0.585</f>
        <v>2.8705094140809972</v>
      </c>
      <c r="K236">
        <v>-0.83260999999999996</v>
      </c>
      <c r="L236">
        <v>-0.42670999999999998</v>
      </c>
      <c r="M236">
        <v>2.4636195893624984</v>
      </c>
      <c r="N236">
        <f>SQRT((F236+4/3*G236)/M236)</f>
        <v>3.971777174908707</v>
      </c>
      <c r="O236">
        <f>SQRT(G236/M236)</f>
        <v>2.0620564788072118</v>
      </c>
      <c r="P236">
        <f>((1/3)*(N236^-3+2*O236^-3))^(-1/3)</f>
        <v>2.3078469071587659</v>
      </c>
      <c r="Q236">
        <f>76.3823356*(6*PI()*PI()/(B236/D236))^(1/3)*P236*E236^(-1/3)</f>
        <v>150.9172711308772</v>
      </c>
      <c r="R236">
        <f>-(1/2)*(B236/(F236+(4/3)*G236)*(K236+(4/3)*L236))-1/6</f>
        <v>1.5349871841055633</v>
      </c>
      <c r="S236">
        <f>-(1/2)*B236/G236*L236-1/6</f>
        <v>1.7553715510795029</v>
      </c>
      <c r="T236">
        <f>SQRT((R236^2+2*S236^2)/3)</f>
        <v>1.6851156458877283</v>
      </c>
      <c r="U236" s="1">
        <f>1/(1+1/T236+(8.3*10^5)/T236^2.4)</f>
        <v>4.215317551319732E-6</v>
      </c>
      <c r="V236" s="7">
        <v>6.95</v>
      </c>
      <c r="W236">
        <f>U236*(C236/D236)*(B236/D236)^(1/3)*E236^(1/3)*(Q236^3)/(T236^2*300)</f>
        <v>3.6139508123207262</v>
      </c>
      <c r="X236" s="3" t="s">
        <v>676</v>
      </c>
      <c r="Y236" t="s">
        <v>401</v>
      </c>
      <c r="Z236" s="4"/>
      <c r="AB236" s="4"/>
      <c r="AC236" s="4"/>
      <c r="AD236" s="4"/>
      <c r="AE236" s="4">
        <v>6.95</v>
      </c>
      <c r="AF236" s="4"/>
      <c r="AG236" s="4"/>
    </row>
    <row r="237" spans="1:33">
      <c r="A237" t="s">
        <v>130</v>
      </c>
      <c r="B237">
        <v>52.42</v>
      </c>
      <c r="C237">
        <v>144.477</v>
      </c>
      <c r="D237">
        <v>2</v>
      </c>
      <c r="E237">
        <v>2</v>
      </c>
      <c r="F237">
        <v>51.658000000000001</v>
      </c>
      <c r="G237">
        <v>19.2209</v>
      </c>
      <c r="H237">
        <f>9*F237*G237/(3*F237+G237)</f>
        <v>51.300119979402382</v>
      </c>
      <c r="I237">
        <f>(3*F237-2*G237)/2/(3*F237+G237)</f>
        <v>0.33448797869512825</v>
      </c>
      <c r="J237">
        <f>2*((G237)^3/(F237)^2)^0.585</f>
        <v>3.545535964260043</v>
      </c>
      <c r="K237">
        <v>-3.5727699999999998</v>
      </c>
      <c r="L237">
        <v>0.48107</v>
      </c>
      <c r="M237">
        <v>4.5766768270982183</v>
      </c>
      <c r="N237">
        <f>SQRT((F237+4/3*G237)/M237)</f>
        <v>4.1093668894384594</v>
      </c>
      <c r="O237">
        <f>SQRT(G237/M237)</f>
        <v>2.0493292382490362</v>
      </c>
      <c r="P237">
        <f>((1/3)*(N237^-3+2*O237^-3))^(-1/3)</f>
        <v>2.2993173834197851</v>
      </c>
      <c r="Q237">
        <f>76.3823356*(6*PI()*PI()/(B237/D237))^(1/3)*P237*E237^(-1/3)</f>
        <v>182.91241470319531</v>
      </c>
      <c r="R237">
        <f>-(1/2)*(B237/(F237+(4/3)*G237)*(K237+(4/3)*L237))-1/6</f>
        <v>0.82744146824027631</v>
      </c>
      <c r="S237">
        <f>-(1/2)*B237/G237*L237-1/6</f>
        <v>-0.82266324851246986</v>
      </c>
      <c r="T237">
        <f>SQRT((R237^2+2*S237^2)/3)</f>
        <v>0.824259066125411</v>
      </c>
      <c r="U237" s="1">
        <f>1/(1+1/T237+(8.3*10^5)/T237^2.4)</f>
        <v>7.5765961304318068E-7</v>
      </c>
      <c r="V237" s="7">
        <v>6.91</v>
      </c>
      <c r="W237">
        <f>U237*(C237/D237)*(B237/D237)^(1/3)*E237^(1/3)*(Q237^3)/(T237^2*300)</f>
        <v>6.1502016952310745</v>
      </c>
      <c r="X237" s="3" t="s">
        <v>538</v>
      </c>
      <c r="Y237" t="s">
        <v>403</v>
      </c>
      <c r="Z237" s="4"/>
      <c r="AB237" s="4"/>
      <c r="AC237" s="4">
        <v>6.91</v>
      </c>
      <c r="AD237" s="4"/>
      <c r="AE237" s="4"/>
      <c r="AF237" s="4"/>
      <c r="AG237" s="4"/>
    </row>
    <row r="238" spans="1:33">
      <c r="A238" t="s">
        <v>67</v>
      </c>
      <c r="B238">
        <v>85.23</v>
      </c>
      <c r="C238">
        <v>186.65600000000001</v>
      </c>
      <c r="D238">
        <v>3</v>
      </c>
      <c r="E238">
        <v>3</v>
      </c>
      <c r="F238">
        <v>33.801400000000001</v>
      </c>
      <c r="G238">
        <v>8.6674399999999991</v>
      </c>
      <c r="H238">
        <f>9*F238*G238/(3*F238+G238)</f>
        <v>23.954803051394524</v>
      </c>
      <c r="I238">
        <f>(3*F238-2*G238)/2/(3*F238+G238)</f>
        <v>0.38188456172725327</v>
      </c>
      <c r="J238">
        <f>2*((G238)^3/(F238)^2)^0.585</f>
        <v>1.4393779365424637</v>
      </c>
      <c r="K238">
        <v>-1.41544</v>
      </c>
      <c r="L238">
        <v>-0.25007000000000001</v>
      </c>
      <c r="M238">
        <v>3.6366207670655246</v>
      </c>
      <c r="N238">
        <f>SQRT((F238+4/3*G238)/M238)</f>
        <v>3.531651792935381</v>
      </c>
      <c r="O238">
        <f>SQRT(G238/M238)</f>
        <v>1.5438191180094858</v>
      </c>
      <c r="P238">
        <f>((1/3)*(N238^-3+2*O238^-3))^(-1/3)</f>
        <v>1.7432917362831468</v>
      </c>
      <c r="Q238">
        <f>76.3823356*(6*PI()*PI()/(B238/D238))^(1/3)*P238*E238^(-1/3)</f>
        <v>117.93675512886411</v>
      </c>
      <c r="R238">
        <f>-(1/2)*(B238/(F238+(4/3)*G238)*(K238+(4/3)*L238))-1/6</f>
        <v>1.4764387371887076</v>
      </c>
      <c r="S238">
        <f>-(1/2)*B238/G238*L238-1/6</f>
        <v>1.0628466671435473</v>
      </c>
      <c r="T238">
        <f>SQRT((R238^2+2*S238^2)/3)</f>
        <v>1.2164370678868783</v>
      </c>
      <c r="U238" s="1">
        <f>1/(1+1/T238+(8.3*10^5)/T238^2.4)</f>
        <v>1.9281265355358966E-6</v>
      </c>
      <c r="V238" s="7">
        <v>6.91</v>
      </c>
      <c r="W238">
        <f>U238*(C238/D238)*(B238/D238)^(1/3)*E238^(1/3)*(Q238^3)/(T238^2*300)</f>
        <v>1.9508956424167032</v>
      </c>
      <c r="X238" s="3" t="s">
        <v>462</v>
      </c>
      <c r="Y238" t="s">
        <v>401</v>
      </c>
      <c r="Z238" s="4"/>
      <c r="AB238" s="4"/>
      <c r="AC238" s="4"/>
      <c r="AD238" s="4"/>
      <c r="AE238" s="4">
        <v>6.91</v>
      </c>
      <c r="AF238" s="4"/>
      <c r="AG238" s="4"/>
    </row>
    <row r="239" spans="1:33">
      <c r="A239" t="s">
        <v>147</v>
      </c>
      <c r="B239">
        <v>68.53</v>
      </c>
      <c r="C239">
        <v>356.57600000000002</v>
      </c>
      <c r="D239">
        <v>3</v>
      </c>
      <c r="E239">
        <v>3</v>
      </c>
      <c r="F239">
        <v>115.78</v>
      </c>
      <c r="G239">
        <v>49.0852</v>
      </c>
      <c r="H239">
        <f>9*F239*G239/(3*F239+G239)</f>
        <v>129.02247411113117</v>
      </c>
      <c r="I239">
        <f>(3*F239-2*G239)/2/(3*F239+G239)</f>
        <v>0.31427063668000926</v>
      </c>
      <c r="J239">
        <f>2*((G239)^3/(F239)^2)^0.585</f>
        <v>7.1482048384247676</v>
      </c>
      <c r="K239">
        <v>-6.4258899999999999</v>
      </c>
      <c r="L239">
        <v>-2.6355499999999998</v>
      </c>
      <c r="M239">
        <v>8.6401230014068844</v>
      </c>
      <c r="N239">
        <f>SQRT((F239+4/3*G239)/M239)</f>
        <v>4.5798516242062455</v>
      </c>
      <c r="O239">
        <f>SQRT(G239/M239)</f>
        <v>2.3835008978487133</v>
      </c>
      <c r="P239">
        <f>((1/3)*(N239^-3+2*O239^-3))^(-1/3)</f>
        <v>2.6671840058913707</v>
      </c>
      <c r="Q239">
        <f>76.3823356*(6*PI()*PI()/(B239/D239))^(1/3)*P239*E239^(-1/3)</f>
        <v>194.04509390528051</v>
      </c>
      <c r="R239">
        <f>-(1/2)*(B239/(F239+(4/3)*G239)*(K239+(4/3)*L239))-1/6</f>
        <v>1.71270418025307</v>
      </c>
      <c r="S239">
        <f>-(1/2)*B239/G239*L239-1/6</f>
        <v>1.6731367924207974</v>
      </c>
      <c r="T239">
        <f>SQRT((R239^2+2*S239^2)/3)</f>
        <v>1.6864290736504604</v>
      </c>
      <c r="U239" s="1">
        <f>1/(1+1/T239+(8.3*10^5)/T239^2.4)</f>
        <v>4.2232071054808872E-6</v>
      </c>
      <c r="V239" s="7">
        <v>6.8</v>
      </c>
      <c r="W239">
        <f>U239*(C239/D239)*(B239/D239)^(1/3)*E239^(1/3)*(Q239^3)/(T239^2*300)</f>
        <v>17.590738075367291</v>
      </c>
      <c r="X239" s="3" t="s">
        <v>558</v>
      </c>
      <c r="Y239" t="s">
        <v>401</v>
      </c>
      <c r="Z239" s="4"/>
      <c r="AB239" s="4"/>
      <c r="AC239" s="4">
        <v>6.8</v>
      </c>
      <c r="AD239" s="4"/>
      <c r="AE239" s="4">
        <v>10.55</v>
      </c>
      <c r="AF239" s="4"/>
      <c r="AG239" s="4"/>
    </row>
    <row r="240" spans="1:33">
      <c r="A240" t="s">
        <v>19</v>
      </c>
      <c r="B240">
        <v>71.62</v>
      </c>
      <c r="C240">
        <v>119.038</v>
      </c>
      <c r="D240">
        <v>2</v>
      </c>
      <c r="E240">
        <v>2</v>
      </c>
      <c r="F240">
        <v>31.810400000000001</v>
      </c>
      <c r="G240">
        <v>7.2160700000000002</v>
      </c>
      <c r="H240">
        <f>9*F240*G240/(3*F240+G240)</f>
        <v>20.126347813750918</v>
      </c>
      <c r="I240">
        <f>(3*F240-2*G240)/2/(3*F240+G240)</f>
        <v>0.3945504834176301</v>
      </c>
      <c r="J240">
        <f>2*((G240)^3/(F240)^2)^0.585</f>
        <v>1.1203195318211057</v>
      </c>
      <c r="K240">
        <v>-1.40384</v>
      </c>
      <c r="L240">
        <v>0.4854</v>
      </c>
      <c r="M240">
        <v>2.7599413486655009</v>
      </c>
      <c r="N240">
        <f>SQRT((F240+4/3*G240)/M240)</f>
        <v>3.8745129255231348</v>
      </c>
      <c r="O240">
        <f>SQRT(G240/M240)</f>
        <v>1.6169643400201645</v>
      </c>
      <c r="P240">
        <f>((1/3)*(N240^-3+2*O240^-3))^(-1/3)</f>
        <v>1.8290673539839062</v>
      </c>
      <c r="Q240">
        <f>76.3823356*(6*PI()*PI()/(B240/D240))^(1/3)*P240*E240^(-1/3)</f>
        <v>131.12782530135988</v>
      </c>
      <c r="R240">
        <f>-(1/2)*(B240/(F240+(4/3)*G240)*(K240+(4/3)*L240))-1/6</f>
        <v>0.48730590900543347</v>
      </c>
      <c r="S240">
        <f>-(1/2)*B240/G240*L240-1/6</f>
        <v>-2.575481159874188</v>
      </c>
      <c r="T240">
        <f>SQRT((R240^2+2*S240^2)/3)</f>
        <v>2.1216089381006258</v>
      </c>
      <c r="U240" s="1">
        <f>1/(1+1/T240+(8.3*10^5)/T240^2.4)</f>
        <v>7.3267948770666774E-6</v>
      </c>
      <c r="V240" s="7">
        <v>6.78</v>
      </c>
      <c r="W240">
        <f>U240*(C240/D240)*(B240/D240)^(1/3)*E240^(1/3)*(Q240^3)/(T240^2*300)</f>
        <v>3.0237583438101021</v>
      </c>
      <c r="X240" s="3" t="s">
        <v>404</v>
      </c>
      <c r="Y240" t="s">
        <v>401</v>
      </c>
      <c r="Z240" s="4"/>
      <c r="AB240" s="4"/>
      <c r="AC240" s="4">
        <v>6.78</v>
      </c>
      <c r="AD240" s="4"/>
      <c r="AE240" s="4"/>
      <c r="AF240" s="4"/>
      <c r="AG240" s="4"/>
    </row>
    <row r="241" spans="1:33">
      <c r="A241" t="s">
        <v>332</v>
      </c>
      <c r="B241">
        <v>368.9</v>
      </c>
      <c r="C241">
        <v>1086.33</v>
      </c>
      <c r="D241">
        <v>12</v>
      </c>
      <c r="E241">
        <v>3</v>
      </c>
      <c r="F241">
        <v>41.5017</v>
      </c>
      <c r="G241">
        <v>11.9224</v>
      </c>
      <c r="H241">
        <f>9*F241*G241/(3*F241+G241)</f>
        <v>32.641504188818239</v>
      </c>
      <c r="I241">
        <f>(3*F241-2*G241)/2/(3*F241+G241)</f>
        <v>0.36891499147899065</v>
      </c>
      <c r="J241">
        <f>2*((G241)^3/(F241)^2)^0.585</f>
        <v>1.9811218205018413</v>
      </c>
      <c r="K241">
        <v>1.4470400000000001</v>
      </c>
      <c r="L241">
        <v>-0.14196</v>
      </c>
      <c r="M241">
        <f>C241/B241*1.658828390625</f>
        <v>4.8848876269657264</v>
      </c>
      <c r="N241">
        <f>SQRT((F241+4/3*G241)/M241)</f>
        <v>3.4278512994604768</v>
      </c>
      <c r="O241">
        <f>SQRT(G241/M241)</f>
        <v>1.562264468423523</v>
      </c>
      <c r="P241">
        <f>((1/3)*(N241^-3+2*O241^-3))^(-1/3)</f>
        <v>1.7609890542272857</v>
      </c>
      <c r="Q241">
        <f>76.3823356*(6*PI()*PI()/(B241/D241))^(1/3)*P241*E241^(-1/3)</f>
        <v>116.04248874595262</v>
      </c>
      <c r="R241">
        <f>-(1/2)*(B241/(F241+(4/3)*G241)*(K241+(4/3)*L241))-1/6</f>
        <v>-4.208495456983675</v>
      </c>
      <c r="S241">
        <f>-(1/2)*B241/G241*L241-1/6</f>
        <v>2.0295792234225773</v>
      </c>
      <c r="T241">
        <f>SQRT((R241^2+2*S241^2)/3)</f>
        <v>2.9410779010282049</v>
      </c>
      <c r="U241" s="1">
        <f>1/(1+1/T241+(8.3*10^5)/T241^2.4)</f>
        <v>1.6044575722348854E-5</v>
      </c>
      <c r="V241" s="7">
        <v>6.71</v>
      </c>
      <c r="W241">
        <f>U241*(C241/D241)*(B241/D241)^(1/3)*E241^(1/3)*(Q241^3)/(T241^2*300)</f>
        <v>3.9516194269644203</v>
      </c>
      <c r="X241" t="s">
        <v>759</v>
      </c>
      <c r="Y241" t="s">
        <v>688</v>
      </c>
      <c r="AE241">
        <v>6.71</v>
      </c>
    </row>
    <row r="242" spans="1:33">
      <c r="A242" t="s">
        <v>324</v>
      </c>
      <c r="B242">
        <v>300.56</v>
      </c>
      <c r="C242">
        <v>770.48</v>
      </c>
      <c r="D242">
        <v>12</v>
      </c>
      <c r="E242">
        <v>3</v>
      </c>
      <c r="F242">
        <v>47.473599999999998</v>
      </c>
      <c r="G242">
        <v>9.5949299999999997</v>
      </c>
      <c r="H242">
        <f>9*F242*G242/(3*F242+G242)</f>
        <v>26.967951406291963</v>
      </c>
      <c r="I242">
        <f>(3*F242-2*G242)/2/(3*F242+G242)</f>
        <v>0.40532298861440191</v>
      </c>
      <c r="J242">
        <f>2*((G242)^3/(F242)^2)^0.585</f>
        <v>1.1562835281150436</v>
      </c>
      <c r="K242">
        <v>-0.51637999999999995</v>
      </c>
      <c r="L242">
        <v>-1.9650000000000001E-2</v>
      </c>
      <c r="M242">
        <f>C242/B242*1.658828390625</f>
        <v>4.2523758930288462</v>
      </c>
      <c r="N242">
        <f>SQRT((F242+4/3*G242)/M242)</f>
        <v>3.7646394290967105</v>
      </c>
      <c r="O242">
        <f>SQRT(G242/M242)</f>
        <v>1.5021215669565233</v>
      </c>
      <c r="P242">
        <f>((1/3)*(N242^-3+2*O242^-3))^(-1/3)</f>
        <v>1.7016709466706121</v>
      </c>
      <c r="Q242">
        <f>76.3823356*(6*PI()*PI()/(B242/D242))^(1/3)*P242*E242^(-1/3)</f>
        <v>120.05911002824003</v>
      </c>
      <c r="R242">
        <f>-(1/2)*(B242/(F242+(4/3)*G242)*(K242+(4/3)*L242))-1/6</f>
        <v>1.1862982871951917</v>
      </c>
      <c r="S242">
        <f>-(1/2)*B242/G242*L242-1/6</f>
        <v>0.14110024773500177</v>
      </c>
      <c r="T242">
        <f>SQRT((R242^2+2*S242^2)/3)</f>
        <v>0.69453154140614892</v>
      </c>
      <c r="U242" s="1">
        <f>1/(1+1/T242+(8.3*10^5)/T242^2.4)</f>
        <v>5.0232189897735729E-7</v>
      </c>
      <c r="V242" s="7">
        <v>6.63</v>
      </c>
      <c r="W242">
        <f>U242*(C242/D242)*(B242/D242)^(1/3)*E242^(1/3)*(Q242^3)/(T242^2*300)</f>
        <v>1.6275441930150218</v>
      </c>
      <c r="X242" t="s">
        <v>750</v>
      </c>
      <c r="Y242" t="s">
        <v>688</v>
      </c>
      <c r="AE242">
        <v>6.63</v>
      </c>
    </row>
    <row r="243" spans="1:33" ht="16.149999999999999">
      <c r="A243" t="s">
        <v>177</v>
      </c>
      <c r="B243">
        <v>61.58</v>
      </c>
      <c r="C243">
        <v>183.5</v>
      </c>
      <c r="D243">
        <v>5</v>
      </c>
      <c r="E243">
        <v>5</v>
      </c>
      <c r="F243">
        <v>181.364</v>
      </c>
      <c r="G243">
        <v>110.23399999999999</v>
      </c>
      <c r="H243">
        <f>9*F243*G243/(3*F243+G243)</f>
        <v>274.9887862991842</v>
      </c>
      <c r="I243">
        <f>(3*F243-2*G243)/2/(3*F243+G243)</f>
        <v>0.24729569052735181</v>
      </c>
      <c r="J243">
        <f>2*((G243)^3/(F243)^2)^0.585</f>
        <v>17.489969214399476</v>
      </c>
      <c r="K243">
        <v>-9.9204000000000008</v>
      </c>
      <c r="L243">
        <v>-5.0083599999999997</v>
      </c>
      <c r="M243">
        <v>4.948173649097618</v>
      </c>
      <c r="N243">
        <f>SQRT((F243+4/3*G243)/M243)</f>
        <v>8.1459397659433943</v>
      </c>
      <c r="O243">
        <f>SQRT(G243/M243)</f>
        <v>4.7199273861054358</v>
      </c>
      <c r="P243">
        <f>((1/3)*(N243^-3+2*O243^-3))^(-1/3)</f>
        <v>5.2383601359493221</v>
      </c>
      <c r="Q243">
        <f>76.3823356*(6*PI()*PI()/(B243/D243))^(1/3)*P243*E243^(-1/3)</f>
        <v>394.93478803563863</v>
      </c>
      <c r="R243">
        <f>-(1/2)*(B243/(F243+(4/3)*G243)*(K243+(4/3)*L243))-1/6</f>
        <v>1.3898139263723128</v>
      </c>
      <c r="S243">
        <f>-(1/2)*B243/G243*L243-1/6</f>
        <v>1.2322429655702112</v>
      </c>
      <c r="T243">
        <f>SQRT((R243^2+2*S243^2)/3)</f>
        <v>1.2869120926119963</v>
      </c>
      <c r="U243" s="1">
        <f>1/(1+1/T243+(8.3*10^5)/T243^2.4)</f>
        <v>2.2071788224610916E-6</v>
      </c>
      <c r="V243" s="7">
        <v>6.44</v>
      </c>
      <c r="W243">
        <f>U243*(C243/D243)*(B243/D243)^(1/3)*E243^(1/3)*(Q243^3)/(T243^2*300)</f>
        <v>39.658897124831668</v>
      </c>
      <c r="X243" s="3" t="s">
        <v>592</v>
      </c>
      <c r="Y243" t="s">
        <v>416</v>
      </c>
      <c r="Z243" s="4">
        <v>6.44</v>
      </c>
      <c r="AA243">
        <v>2.36</v>
      </c>
      <c r="AB243" s="4"/>
      <c r="AC243" s="4"/>
      <c r="AD243" s="4"/>
      <c r="AE243" s="4"/>
      <c r="AF243" s="4">
        <v>10.5</v>
      </c>
      <c r="AG243" s="4">
        <v>4</v>
      </c>
    </row>
    <row r="244" spans="1:33" ht="16.149999999999999">
      <c r="A244" t="s">
        <v>182</v>
      </c>
      <c r="B244">
        <v>64.86</v>
      </c>
      <c r="C244">
        <v>151.93899999999999</v>
      </c>
      <c r="D244">
        <v>5</v>
      </c>
      <c r="E244">
        <v>5</v>
      </c>
      <c r="F244">
        <v>88.784999999999997</v>
      </c>
      <c r="G244">
        <v>45.4345</v>
      </c>
      <c r="H244">
        <f>9*F244*G244/(3*F244+G244)</f>
        <v>116.44112050758602</v>
      </c>
      <c r="I244">
        <f>(3*F244-2*G244)/2/(3*F244+G244)</f>
        <v>0.28141743067037217</v>
      </c>
      <c r="J244">
        <f>2*((G244)^3/(F244)^2)^0.585</f>
        <v>8.5150001791487817</v>
      </c>
      <c r="K244">
        <v>-5.5648299999999997</v>
      </c>
      <c r="L244">
        <v>-2.14317</v>
      </c>
      <c r="M244">
        <v>3.889921771798202</v>
      </c>
      <c r="N244">
        <f>SQRT((F244+4/3*G244)/M244)</f>
        <v>6.1965936641910657</v>
      </c>
      <c r="O244">
        <f>SQRT(G244/M244)</f>
        <v>3.4176095356586398</v>
      </c>
      <c r="P244">
        <f>((1/3)*(N244^-3+2*O244^-3))^(-1/3)</f>
        <v>3.8085408314461882</v>
      </c>
      <c r="Q244">
        <f>76.3823356*(6*PI()*PI()/(B244/D244))^(1/3)*P244*E244^(-1/3)</f>
        <v>282.21249210077985</v>
      </c>
      <c r="R244">
        <f>-(1/2)*(B244/(F244+(4/3)*G244)*(K244+(4/3)*L244))-1/6</f>
        <v>1.6620035493376004</v>
      </c>
      <c r="S244">
        <f>-(1/2)*B244/G244*L244-1/6</f>
        <v>1.3630740171749074</v>
      </c>
      <c r="T244">
        <f>SQRT((R244^2+2*S244^2)/3)</f>
        <v>1.4694894068582076</v>
      </c>
      <c r="U244" s="1">
        <f>1/(1+1/T244+(8.3*10^5)/T244^2.4)</f>
        <v>3.0347239775411664E-6</v>
      </c>
      <c r="V244" s="7">
        <v>6.37</v>
      </c>
      <c r="W244">
        <f>U244*(C244/D244)*(B244/D244)^(1/3)*E244^(1/3)*(Q244^3)/(T244^2*300)</f>
        <v>12.855391214726176</v>
      </c>
      <c r="X244" s="3" t="s">
        <v>598</v>
      </c>
      <c r="Y244" t="s">
        <v>416</v>
      </c>
      <c r="Z244" s="4">
        <v>6.37</v>
      </c>
      <c r="AA244">
        <v>1.72</v>
      </c>
      <c r="AB244" s="4"/>
      <c r="AC244" s="4"/>
      <c r="AD244" s="4"/>
      <c r="AE244" s="4"/>
      <c r="AF244" s="4">
        <v>3</v>
      </c>
      <c r="AG244" s="4"/>
    </row>
    <row r="245" spans="1:33">
      <c r="A245" t="s">
        <v>220</v>
      </c>
      <c r="B245">
        <v>54.68</v>
      </c>
      <c r="C245">
        <v>106.601</v>
      </c>
      <c r="D245">
        <v>3</v>
      </c>
      <c r="E245">
        <v>3</v>
      </c>
      <c r="F245">
        <v>56.911999999999999</v>
      </c>
      <c r="G245">
        <v>49.929600000000001</v>
      </c>
      <c r="H245">
        <f>9*F245*G245/(3*F245+G245)</f>
        <v>115.89636335160533</v>
      </c>
      <c r="I245">
        <f>(3*F245-2*G245)/2/(3*F245+G245)</f>
        <v>0.16059775515531191</v>
      </c>
      <c r="J245">
        <f>2*((G245)^3/(F245)^2)^0.585</f>
        <v>16.906742418636423</v>
      </c>
      <c r="K245">
        <v>-3.4585400000000002</v>
      </c>
      <c r="L245">
        <v>-1.97872</v>
      </c>
      <c r="M245">
        <v>3.2372878775029839</v>
      </c>
      <c r="N245">
        <f>SQRT((F245+4/3*G245)/M245)</f>
        <v>6.1761251940654205</v>
      </c>
      <c r="O245">
        <f>SQRT(G245/M245)</f>
        <v>3.9272485038205436</v>
      </c>
      <c r="P245">
        <f>((1/3)*(N245^-3+2*O245^-3))^(-1/3)</f>
        <v>4.3179536112596857</v>
      </c>
      <c r="Q245">
        <f>76.3823356*(6*PI()*PI()/(B245/D245))^(1/3)*P245*E245^(-1/3)</f>
        <v>338.69730129733574</v>
      </c>
      <c r="R245">
        <f>-(1/2)*(B245/(F245+(4/3)*G245)*(K245+(4/3)*L245))-1/6</f>
        <v>1.183195205671737</v>
      </c>
      <c r="S245">
        <f>-(1/2)*B245/G245*L245-1/6</f>
        <v>0.91682298275972574</v>
      </c>
      <c r="T245">
        <f>SQRT((R245^2+2*S245^2)/3)</f>
        <v>1.0134231854063509</v>
      </c>
      <c r="U245" s="1">
        <f>1/(1+1/T245+(8.3*10^5)/T245^2.4)</f>
        <v>1.2439955896106323E-6</v>
      </c>
      <c r="V245" s="7">
        <v>6.36</v>
      </c>
      <c r="W245">
        <f>U245*(C245/D245)*(B245/D245)^(1/3)*E245^(1/3)*(Q245^3)/(T245^2*300)</f>
        <v>21.157644483839697</v>
      </c>
      <c r="X245" s="3" t="s">
        <v>645</v>
      </c>
      <c r="Y245" t="s">
        <v>401</v>
      </c>
      <c r="Z245" s="4"/>
      <c r="AB245" s="4"/>
      <c r="AC245" s="4">
        <v>6.36</v>
      </c>
      <c r="AD245" s="4"/>
      <c r="AE245" s="4">
        <v>16.45</v>
      </c>
      <c r="AF245" s="4"/>
      <c r="AG245" s="4"/>
    </row>
    <row r="246" spans="1:33">
      <c r="A246" t="s">
        <v>356</v>
      </c>
      <c r="B246">
        <v>250.11</v>
      </c>
      <c r="C246">
        <v>901.73599999999999</v>
      </c>
      <c r="D246">
        <v>12</v>
      </c>
      <c r="E246">
        <v>3</v>
      </c>
      <c r="F246">
        <v>77.059299999999993</v>
      </c>
      <c r="G246">
        <v>36.183599999999998</v>
      </c>
      <c r="H246">
        <f>9*F246*G246/(3*F246+G246)</f>
        <v>93.8599835328572</v>
      </c>
      <c r="I246">
        <f>(3*F246-2*G246)/2/(3*F246+G246)</f>
        <v>0.29699620177175845</v>
      </c>
      <c r="J246">
        <f>2*((G246)^3/(F246)^2)^0.585</f>
        <v>6.7395800937254808</v>
      </c>
      <c r="K246">
        <v>-1.2310000000000001</v>
      </c>
      <c r="L246">
        <v>-0.26763999999999999</v>
      </c>
      <c r="M246">
        <f>C246/B246*1.658828390625</f>
        <v>5.9806696159634765</v>
      </c>
      <c r="N246">
        <f>SQRT((F246+4/3*G246)/M246)</f>
        <v>4.5772826885628808</v>
      </c>
      <c r="O246">
        <f>SQRT(G246/M246)</f>
        <v>2.4596934293151644</v>
      </c>
      <c r="P246">
        <f>((1/3)*(N246^-3+2*O246^-3))^(-1/3)</f>
        <v>2.7463798290970924</v>
      </c>
      <c r="Q246">
        <f>76.3823356*(6*PI()*PI()/(B246/D246))^(1/3)*P246*E246^(-1/3)</f>
        <v>206.00614648426804</v>
      </c>
      <c r="R246">
        <f>-(1/2)*(B246/(F246+(4/3)*G246)*(K246+(4/3)*L246))-1/6</f>
        <v>1.4180300719077297</v>
      </c>
      <c r="S246">
        <f>-(1/2)*B246/G246*L246-1/6</f>
        <v>0.7583302988094055</v>
      </c>
      <c r="T246">
        <f>SQRT((R246^2+2*S246^2)/3)</f>
        <v>1.0264727580439994</v>
      </c>
      <c r="U246" s="1">
        <f>1/(1+1/T246+(8.3*10^5)/T246^2.4)</f>
        <v>1.2827872504745224E-6</v>
      </c>
      <c r="V246" s="7">
        <v>6.19</v>
      </c>
      <c r="W246">
        <f>U246*(C246/D246)*(B246/D246)^(1/3)*E246^(1/3)*(Q246^3)/(T246^2*300)</f>
        <v>10.581995598702358</v>
      </c>
      <c r="X246" t="s">
        <v>783</v>
      </c>
      <c r="Y246" t="s">
        <v>688</v>
      </c>
      <c r="AE246">
        <v>6.19</v>
      </c>
    </row>
    <row r="247" spans="1:33">
      <c r="A247" t="s">
        <v>258</v>
      </c>
      <c r="B247">
        <v>74.11</v>
      </c>
      <c r="C247">
        <v>180.57400000000001</v>
      </c>
      <c r="D247">
        <v>3</v>
      </c>
      <c r="E247">
        <v>3</v>
      </c>
      <c r="F247">
        <v>55.0899</v>
      </c>
      <c r="G247">
        <v>16.5213</v>
      </c>
      <c r="H247">
        <f>9*F247*G247/(3*F247+G247)</f>
        <v>45.059496255755235</v>
      </c>
      <c r="I247">
        <f>(3*F247-2*G247)/2/(3*F247+G247)</f>
        <v>0.36367889499480177</v>
      </c>
      <c r="J247">
        <f>2*((G247)^3/(F247)^2)^0.585</f>
        <v>2.5214094477120921</v>
      </c>
      <c r="K247">
        <v>-2.2242299999999999</v>
      </c>
      <c r="L247">
        <v>-0.95542000000000005</v>
      </c>
      <c r="M247">
        <v>4.0460100141426416</v>
      </c>
      <c r="N247">
        <f>SQRT((F247+4/3*G247)/M247)</f>
        <v>4.3658141791804974</v>
      </c>
      <c r="O247">
        <f>SQRT(G247/M247)</f>
        <v>2.0207315955093232</v>
      </c>
      <c r="P247">
        <f>((1/3)*(N247^-3+2*O247^-3))^(-1/3)</f>
        <v>2.2761487284042765</v>
      </c>
      <c r="Q247">
        <f>76.3823356*(6*PI()*PI()/(B247/D247))^(1/3)*P247*E247^(-1/3)</f>
        <v>161.33117537722592</v>
      </c>
      <c r="R247">
        <f>-(1/2)*(B247/(F247+(4/3)*G247)*(K247+(4/3)*L247))-1/6</f>
        <v>1.5141660295502708</v>
      </c>
      <c r="S247">
        <f>-(1/2)*B247/G247*L247-1/6</f>
        <v>1.9762087789701777</v>
      </c>
      <c r="T247">
        <f>SQRT((R247^2+2*S247^2)/3)</f>
        <v>1.8351658454757009</v>
      </c>
      <c r="U247" s="1">
        <f>1/(1+1/T247+(8.3*10^5)/T247^2.4)</f>
        <v>5.1729609481768491E-6</v>
      </c>
      <c r="V247" s="7">
        <v>6.12</v>
      </c>
      <c r="W247">
        <f>U247*(C247/D247)*(B247/D247)^(1/3)*E247^(1/3)*(Q247^3)/(T247^2*300)</f>
        <v>5.4356118618948077</v>
      </c>
      <c r="X247" s="3" t="s">
        <v>683</v>
      </c>
      <c r="Y247" t="s">
        <v>401</v>
      </c>
      <c r="Z247" s="4"/>
      <c r="AB247" s="4"/>
      <c r="AC247" s="4"/>
      <c r="AD247" s="4"/>
      <c r="AE247" s="4">
        <v>6.12</v>
      </c>
      <c r="AF247" s="4"/>
      <c r="AG247" s="4"/>
    </row>
    <row r="248" spans="1:33">
      <c r="A248" t="s">
        <v>361</v>
      </c>
      <c r="B248">
        <v>235.8</v>
      </c>
      <c r="C248">
        <v>723.63599999999997</v>
      </c>
      <c r="D248">
        <v>12</v>
      </c>
      <c r="E248">
        <v>3</v>
      </c>
      <c r="F248">
        <v>93.808400000000006</v>
      </c>
      <c r="G248">
        <v>27.993200000000002</v>
      </c>
      <c r="H248">
        <f>9*F248*G248/(3*F248+G248)</f>
        <v>76.381933737360157</v>
      </c>
      <c r="I248">
        <f>(3*F248-2*G248)/2/(3*F248+G248)</f>
        <v>0.36429443110041293</v>
      </c>
      <c r="J248">
        <f>2*((G248)^3/(F248)^2)^0.585</f>
        <v>3.4125921946939939</v>
      </c>
      <c r="K248">
        <v>-0.24859000000000001</v>
      </c>
      <c r="L248">
        <v>-0.22166</v>
      </c>
      <c r="M248">
        <f>C248/B248*1.658828390625</f>
        <v>5.0907037373974235</v>
      </c>
      <c r="N248">
        <f>SQRT((F248+4/3*G248)/M248)</f>
        <v>5.0753562869145572</v>
      </c>
      <c r="O248">
        <f>SQRT(G248/M248)</f>
        <v>2.3449703827373911</v>
      </c>
      <c r="P248">
        <f>((1/3)*(N248^-3+2*O248^-3))^(-1/3)</f>
        <v>2.6415921612184774</v>
      </c>
      <c r="Q248">
        <f>76.3823356*(6*PI()*PI()/(B248/D248))^(1/3)*P248*E248^(-1/3)</f>
        <v>202.07585729536709</v>
      </c>
      <c r="R248">
        <f>-(1/2)*(B248/(F248+(4/3)*G248)*(K248+(4/3)*L248))-1/6</f>
        <v>0.32256088151608975</v>
      </c>
      <c r="S248">
        <f>-(1/2)*B248/G248*L248-1/6</f>
        <v>0.76690698693492243</v>
      </c>
      <c r="T248">
        <f>SQRT((R248^2+2*S248^2)/3)</f>
        <v>0.65328354627569374</v>
      </c>
      <c r="U248" s="1">
        <f>1/(1+1/T248+(8.3*10^5)/T248^2.4)</f>
        <v>4.3367617039760482E-7</v>
      </c>
      <c r="V248" s="7">
        <v>6.11</v>
      </c>
      <c r="W248">
        <f>U248*(C248/D248)*(B248/D248)^(1/3)*E248^(1/3)*(Q248^3)/(T248^2*300)</f>
        <v>6.5597055031356675</v>
      </c>
      <c r="X248" t="s">
        <v>788</v>
      </c>
      <c r="Y248" t="s">
        <v>688</v>
      </c>
      <c r="AE248">
        <v>6.11</v>
      </c>
    </row>
    <row r="249" spans="1:33">
      <c r="A249" t="s">
        <v>57</v>
      </c>
      <c r="B249">
        <v>89.27</v>
      </c>
      <c r="C249">
        <v>184.81799999999998</v>
      </c>
      <c r="D249">
        <v>3</v>
      </c>
      <c r="E249">
        <v>3</v>
      </c>
      <c r="F249">
        <v>29.342199999999998</v>
      </c>
      <c r="G249">
        <v>9.5188199999999998</v>
      </c>
      <c r="H249">
        <f>9*F249*G249/(3*F249+G249)</f>
        <v>25.769821708041231</v>
      </c>
      <c r="I249">
        <f>(3*F249-2*G249)/2/(3*F249+G249)</f>
        <v>0.35362480370682703</v>
      </c>
      <c r="J249">
        <f>2*((G249)^3/(F249)^2)^0.585</f>
        <v>2.0020592870502516</v>
      </c>
      <c r="K249">
        <v>-1.0699099999999999</v>
      </c>
      <c r="L249">
        <v>-0.73621000000000003</v>
      </c>
      <c r="M249">
        <v>3.437852817665302</v>
      </c>
      <c r="N249">
        <f>SQRT((F249+4/3*G249)/M249)</f>
        <v>3.4966850240783454</v>
      </c>
      <c r="O249">
        <f>SQRT(G249/M249)</f>
        <v>1.6639792926064534</v>
      </c>
      <c r="P249">
        <f>((1/3)*(N249^-3+2*O249^-3))^(-1/3)</f>
        <v>1.8717492428087008</v>
      </c>
      <c r="Q249">
        <f>76.3823356*(6*PI()*PI()/(B249/D249))^(1/3)*P249*E249^(-1/3)</f>
        <v>124.68735732870442</v>
      </c>
      <c r="R249">
        <f>-(1/2)*(B249/(F249+(4/3)*G249)*(K249+(4/3)*L249))-1/6</f>
        <v>2.0118038838913428</v>
      </c>
      <c r="S249">
        <f>-(1/2)*B249/G249*L249-1/6</f>
        <v>3.2855189351201095</v>
      </c>
      <c r="T249">
        <f>SQRT((R249^2+2*S249^2)/3)</f>
        <v>2.9232758002684731</v>
      </c>
      <c r="U249" s="1">
        <f>1/(1+1/T249+(8.3*10^5)/T249^2.4)</f>
        <v>1.5812487323861918E-5</v>
      </c>
      <c r="V249" s="7">
        <v>5.92</v>
      </c>
      <c r="W249">
        <f>U249*(C249/D249)*(B249/D249)^(1/3)*E249^(1/3)*(Q249^3)/(T249^2*300)</f>
        <v>3.2920377297581926</v>
      </c>
      <c r="X249" s="3" t="s">
        <v>451</v>
      </c>
      <c r="Y249" t="s">
        <v>401</v>
      </c>
      <c r="Z249" s="4"/>
      <c r="AB249" s="4"/>
      <c r="AC249" s="4"/>
      <c r="AD249" s="4"/>
      <c r="AE249" s="4">
        <v>5.92</v>
      </c>
      <c r="AF249" s="4"/>
      <c r="AG249" s="4"/>
    </row>
    <row r="250" spans="1:33">
      <c r="A250" t="s">
        <v>254</v>
      </c>
      <c r="B250">
        <v>82.67</v>
      </c>
      <c r="C250">
        <v>157.6</v>
      </c>
      <c r="D250">
        <v>3</v>
      </c>
      <c r="E250">
        <v>3</v>
      </c>
      <c r="F250">
        <v>22.849699999999999</v>
      </c>
      <c r="G250">
        <v>8.7823399999999996</v>
      </c>
      <c r="H250">
        <f>9*F250*G250/(3*F250+G250)</f>
        <v>23.354854231112206</v>
      </c>
      <c r="I250">
        <f>(3*F250-2*G250)/2/(3*F250+G250)</f>
        <v>0.32964871726169848</v>
      </c>
      <c r="J250">
        <f>2*((G250)^3/(F250)^2)^0.585</f>
        <v>2.329033794288351</v>
      </c>
      <c r="K250">
        <v>-0.81472</v>
      </c>
      <c r="L250">
        <v>-0.11201</v>
      </c>
      <c r="M250">
        <v>3.1656057322476494</v>
      </c>
      <c r="N250">
        <f>SQRT((F250+4/3*G250)/M250)</f>
        <v>3.3041155713687789</v>
      </c>
      <c r="O250">
        <f>SQRT(G250/M250)</f>
        <v>1.6656230081798904</v>
      </c>
      <c r="P250">
        <f>((1/3)*(N250^-3+2*O250^-3))^(-1/3)</f>
        <v>1.8676098038529387</v>
      </c>
      <c r="Q250">
        <f>76.3823356*(6*PI()*PI()/(B250/D250))^(1/3)*P250*E250^(-1/3)</f>
        <v>127.63803172549149</v>
      </c>
      <c r="R250">
        <f>-(1/2)*(B250/(F250+(4/3)*G250)*(K250+(4/3)*L250))-1/6</f>
        <v>0.98640878410681132</v>
      </c>
      <c r="S250">
        <f>-(1/2)*B250/G250*L250-1/6</f>
        <v>0.3605200910767139</v>
      </c>
      <c r="T250">
        <f>SQRT((R250^2+2*S250^2)/3)</f>
        <v>0.64108027617530139</v>
      </c>
      <c r="U250" s="1">
        <f>1/(1+1/T250+(8.3*10^5)/T250^2.4)</f>
        <v>4.1448731476212239E-7</v>
      </c>
      <c r="V250" s="7">
        <v>5.68</v>
      </c>
      <c r="W250">
        <f>U250*(C250/D250)*(B250/D250)^(1/3)*E250^(1/3)*(Q250^3)/(T250^2*300)</f>
        <v>1.5997657374306731</v>
      </c>
      <c r="X250" s="3" t="s">
        <v>679</v>
      </c>
      <c r="Y250" t="s">
        <v>401</v>
      </c>
      <c r="Z250" s="4"/>
      <c r="AB250" s="4"/>
      <c r="AC250" s="4"/>
      <c r="AD250" s="4"/>
      <c r="AE250" s="4">
        <v>5.68</v>
      </c>
      <c r="AF250" s="4"/>
      <c r="AG250" s="4"/>
    </row>
    <row r="251" spans="1:33">
      <c r="A251" t="s">
        <v>382</v>
      </c>
      <c r="B251">
        <v>227.44</v>
      </c>
      <c r="C251">
        <v>890.072</v>
      </c>
      <c r="D251">
        <v>12</v>
      </c>
      <c r="E251">
        <v>3</v>
      </c>
      <c r="F251">
        <v>95.487399999999994</v>
      </c>
      <c r="G251">
        <v>48.236699999999999</v>
      </c>
      <c r="H251">
        <f>9*F251*G251/(3*F251+G251)</f>
        <v>123.85452598804477</v>
      </c>
      <c r="I251">
        <f>(3*F251-2*G251)/2/(3*F251+G251)</f>
        <v>0.28382047266961441</v>
      </c>
      <c r="J251">
        <f>2*((G251)^3/(F251)^2)^0.585</f>
        <v>8.6860187876886545</v>
      </c>
      <c r="K251">
        <v>-1.1306499999999999</v>
      </c>
      <c r="L251">
        <v>-0.79107000000000005</v>
      </c>
      <c r="M251">
        <f>C251/B251*1.658828390625</f>
        <v>6.4917195889042167</v>
      </c>
      <c r="N251">
        <f>SQRT((F251+4/3*G251)/M251)</f>
        <v>4.9614953423657493</v>
      </c>
      <c r="O251">
        <f>SQRT(G251/M251)</f>
        <v>2.7258937155776839</v>
      </c>
      <c r="P251">
        <f>((1/3)*(N251^-3+2*O251^-3))^(-1/3)</f>
        <v>3.038602476694225</v>
      </c>
      <c r="Q251">
        <f>76.3823356*(6*PI()*PI()/(B251/D251))^(1/3)*P251*E251^(-1/3)</f>
        <v>235.26005900847409</v>
      </c>
      <c r="R251">
        <f>-(1/2)*(B251/(F251+(4/3)*G251)*(K251+(4/3)*L251))-1/6</f>
        <v>1.3885283246664122</v>
      </c>
      <c r="S251">
        <f>-(1/2)*B251/G251*L251-1/6</f>
        <v>1.6983133257457494</v>
      </c>
      <c r="T251">
        <f>SQRT((R251^2+2*S251^2)/3)</f>
        <v>1.6017227405944399</v>
      </c>
      <c r="U251" s="1">
        <f>1/(1+1/T251+(8.3*10^5)/T251^2.4)</f>
        <v>3.7318905207027914E-6</v>
      </c>
      <c r="V251" s="7">
        <v>5.62</v>
      </c>
      <c r="W251">
        <f>U251*(C251/D251)*(B251/D251)^(1/3)*E251^(1/3)*(Q251^3)/(T251^2*300)</f>
        <v>18.00765133787943</v>
      </c>
      <c r="X251" t="s">
        <v>809</v>
      </c>
      <c r="Y251" t="s">
        <v>688</v>
      </c>
      <c r="AE251">
        <v>5.62</v>
      </c>
    </row>
    <row r="252" spans="1:33" ht="16.149999999999999">
      <c r="A252" t="s">
        <v>163</v>
      </c>
      <c r="B252">
        <v>76.790000000000006</v>
      </c>
      <c r="C252">
        <v>276.55099999999999</v>
      </c>
      <c r="D252">
        <v>5</v>
      </c>
      <c r="E252">
        <v>5</v>
      </c>
      <c r="F252">
        <v>158.71299999999999</v>
      </c>
      <c r="G252">
        <v>94.659300000000002</v>
      </c>
      <c r="H252">
        <f>9*F252*G252/(3*F252+G252)</f>
        <v>236.88394539384578</v>
      </c>
      <c r="I252">
        <f>(3*F252-2*G252)/2/(3*F252+G252)</f>
        <v>0.25124496691738568</v>
      </c>
      <c r="J252">
        <f>2*((G252)^3/(F252)^2)^0.585</f>
        <v>15.648760404156361</v>
      </c>
      <c r="K252">
        <v>-7.3542100000000001</v>
      </c>
      <c r="L252">
        <v>-3.1646299999999998</v>
      </c>
      <c r="M252">
        <v>5.9802468884004485</v>
      </c>
      <c r="N252">
        <f>SQRT((F252+4/3*G252)/M252)</f>
        <v>6.9024938194306813</v>
      </c>
      <c r="O252">
        <f>SQRT(G252/M252)</f>
        <v>3.9785249633692996</v>
      </c>
      <c r="P252">
        <f>((1/3)*(N252^-3+2*O252^-3))^(-1/3)</f>
        <v>4.4175615968144371</v>
      </c>
      <c r="Q252">
        <f>76.3823356*(6*PI()*PI()/(B252/D252))^(1/3)*P252*E252^(-1/3)</f>
        <v>309.4266085138085</v>
      </c>
      <c r="R252">
        <f>-(1/2)*(B252/(F252+(4/3)*G252)*(K252+(4/3)*L252))-1/6</f>
        <v>1.3929445558381246</v>
      </c>
      <c r="S252">
        <f>-(1/2)*B252/G252*L252-1/6</f>
        <v>1.1169469756273287</v>
      </c>
      <c r="T252">
        <f>SQRT((R252^2+2*S252^2)/3)</f>
        <v>1.2159270302071508</v>
      </c>
      <c r="U252" s="1">
        <f>1/(1+1/T252+(8.3*10^5)/T252^2.4)</f>
        <v>1.9261868529204144E-6</v>
      </c>
      <c r="V252" s="7">
        <v>5.61</v>
      </c>
      <c r="W252">
        <f>U252*(C252/D252)*(B252/D252)^(1/3)*E252^(1/3)*(Q252^3)/(T252^2*300)</f>
        <v>30.246506702949738</v>
      </c>
      <c r="X252" s="3" t="s">
        <v>576</v>
      </c>
      <c r="Y252" t="s">
        <v>416</v>
      </c>
      <c r="Z252" s="4">
        <v>5.61</v>
      </c>
      <c r="AA252">
        <v>2.13</v>
      </c>
      <c r="AB252" s="4"/>
      <c r="AC252" s="4"/>
      <c r="AD252" s="4"/>
      <c r="AE252" s="4"/>
      <c r="AF252" s="4">
        <v>5.2</v>
      </c>
      <c r="AG252" s="4">
        <v>2.9</v>
      </c>
    </row>
    <row r="253" spans="1:33">
      <c r="A253" t="s">
        <v>21</v>
      </c>
      <c r="B253">
        <v>53.44</v>
      </c>
      <c r="C253">
        <v>151.905</v>
      </c>
      <c r="D253">
        <v>2</v>
      </c>
      <c r="E253">
        <v>2</v>
      </c>
      <c r="F253">
        <v>48.695300000000003</v>
      </c>
      <c r="G253">
        <v>29.6721</v>
      </c>
      <c r="H253">
        <f>9*F253*G253/(3*F253+G253)</f>
        <v>73.988246908647113</v>
      </c>
      <c r="I253">
        <f>(3*F253-2*G253)/2/(3*F253+G253)</f>
        <v>0.24676458539582838</v>
      </c>
      <c r="J253">
        <f>2*((G253)^3/(F253)^2)^0.585</f>
        <v>8.1403183680384714</v>
      </c>
      <c r="K253">
        <v>-2.2904399999999998</v>
      </c>
      <c r="L253">
        <v>-1.6472500000000001</v>
      </c>
      <c r="M253">
        <v>4.7201322578962959</v>
      </c>
      <c r="N253">
        <f>SQRT((F253+4/3*G253)/M253)</f>
        <v>4.3241445468271769</v>
      </c>
      <c r="O253">
        <f>SQRT(G253/M253)</f>
        <v>2.5072466408441856</v>
      </c>
      <c r="P253">
        <f>((1/3)*(N253^-3+2*O253^-3))^(-1/3)</f>
        <v>2.782468350684189</v>
      </c>
      <c r="Q253">
        <f>76.3823356*(6*PI()*PI()/(B253/D253))^(1/3)*P253*E253^(-1/3)</f>
        <v>219.93010549977458</v>
      </c>
      <c r="R253">
        <f>-(1/2)*(B253/(F253+(4/3)*G253)*(K253+(4/3)*L253))-1/6</f>
        <v>1.1916968542641788</v>
      </c>
      <c r="S253">
        <f>-(1/2)*B253/G253*L253-1/6</f>
        <v>1.3166971666986833</v>
      </c>
      <c r="T253">
        <f>SQRT((R253^2+2*S253^2)/3)</f>
        <v>1.2763912997258873</v>
      </c>
      <c r="U253" s="1">
        <f>1/(1+1/T253+(8.3*10^5)/T253^2.4)</f>
        <v>2.1641204851647723E-6</v>
      </c>
      <c r="V253" s="7">
        <v>5.57</v>
      </c>
      <c r="W253">
        <f>U253*(C253/D253)*(B253/D253)^(1/3)*E253^(1/3)*(Q253^3)/(T253^2*300)</f>
        <v>13.475476002557006</v>
      </c>
      <c r="X253" s="3" t="s">
        <v>407</v>
      </c>
      <c r="Y253" t="s">
        <v>408</v>
      </c>
      <c r="Z253" s="4"/>
      <c r="AB253" s="4"/>
      <c r="AC253" s="4">
        <v>5.57</v>
      </c>
      <c r="AD253" s="4"/>
      <c r="AE253" s="4"/>
      <c r="AF253" s="4"/>
      <c r="AG253" s="4"/>
    </row>
    <row r="254" spans="1:33">
      <c r="A254" t="s">
        <v>376</v>
      </c>
      <c r="B254">
        <v>264.52</v>
      </c>
      <c r="C254">
        <v>1080.99</v>
      </c>
      <c r="D254">
        <v>12</v>
      </c>
      <c r="E254">
        <v>3</v>
      </c>
      <c r="F254">
        <v>85.451499999999996</v>
      </c>
      <c r="G254">
        <v>17.277899999999999</v>
      </c>
      <c r="H254">
        <f>9*F254*G254/(3*F254+G254)</f>
        <v>48.560778060821747</v>
      </c>
      <c r="I254">
        <f>(3*F254-2*G254)/2/(3*F254+G254)</f>
        <v>0.40528588719756869</v>
      </c>
      <c r="J254">
        <f>2*((G254)^3/(F254)^2)^0.585</f>
        <v>1.6319790733222659</v>
      </c>
      <c r="K254">
        <v>-1.14211</v>
      </c>
      <c r="L254">
        <v>-0.30149999999999999</v>
      </c>
      <c r="M254">
        <f>C254/B254*1.658828390625</f>
        <v>6.778984205283983</v>
      </c>
      <c r="N254">
        <f>SQRT((F254+4/3*G254)/M254)</f>
        <v>4.0004600851642449</v>
      </c>
      <c r="O254">
        <f>SQRT(G254/M254)</f>
        <v>1.5964788412222575</v>
      </c>
      <c r="P254">
        <f>((1/3)*(N254^-3+2*O254^-3))^(-1/3)</f>
        <v>1.8085539432617832</v>
      </c>
      <c r="Q254">
        <f>76.3823356*(6*PI()*PI()/(B254/D254))^(1/3)*P254*E254^(-1/3)</f>
        <v>133.15022108601141</v>
      </c>
      <c r="R254">
        <f>-(1/2)*(B254/(F254+(4/3)*G254)*(K254+(4/3)*L254))-1/6</f>
        <v>1.7157781280446716</v>
      </c>
      <c r="S254">
        <f>-(1/2)*B254/G254*L254-1/6</f>
        <v>2.1412752707215579</v>
      </c>
      <c r="T254">
        <f>SQRT((R254^2+2*S254^2)/3)</f>
        <v>2.0094787180330989</v>
      </c>
      <c r="U254" s="1">
        <f>1/(1+1/T254+(8.3*10^5)/T254^2.4)</f>
        <v>6.4315834776691785E-6</v>
      </c>
      <c r="V254" s="7">
        <v>5.48</v>
      </c>
      <c r="W254">
        <f>U254*(C254/D254)*(B254/D254)^(1/3)*E254^(1/3)*(Q254^3)/(T254^2*300)</f>
        <v>4.5655746449390922</v>
      </c>
      <c r="X254" t="s">
        <v>803</v>
      </c>
      <c r="Y254" t="s">
        <v>688</v>
      </c>
      <c r="Z254">
        <v>5.48</v>
      </c>
      <c r="AC254">
        <v>9.43</v>
      </c>
      <c r="AE254">
        <v>4.3099999999999996</v>
      </c>
    </row>
    <row r="255" spans="1:33">
      <c r="A255" t="s">
        <v>377</v>
      </c>
      <c r="B255">
        <v>297.52999999999997</v>
      </c>
      <c r="C255">
        <v>1084.1600000000001</v>
      </c>
      <c r="D255">
        <v>12</v>
      </c>
      <c r="E255">
        <v>3</v>
      </c>
      <c r="F255">
        <v>57.225900000000003</v>
      </c>
      <c r="G255">
        <v>29.4389</v>
      </c>
      <c r="H255">
        <f>9*F255*G255/(3*F255+G255)</f>
        <v>75.38914205784107</v>
      </c>
      <c r="I255">
        <f>(3*F255-2*G255)/2/(3*F255+G255)</f>
        <v>0.28043408649509788</v>
      </c>
      <c r="J255">
        <f>2*((G255)^3/(F255)^2)^0.585</f>
        <v>6.6466680040482791</v>
      </c>
      <c r="K255">
        <v>-0.66766999999999999</v>
      </c>
      <c r="L255">
        <v>-0.11803</v>
      </c>
      <c r="M255">
        <f>C255/B255*1.658828390625</f>
        <v>6.0445514334016757</v>
      </c>
      <c r="N255">
        <f>SQRT((F255+4/3*G255)/M255)</f>
        <v>3.9951361307025413</v>
      </c>
      <c r="O255">
        <f>SQRT(G255/M255)</f>
        <v>2.2068801606543125</v>
      </c>
      <c r="P255">
        <f>((1/3)*(N255^-3+2*O255^-3))^(-1/3)</f>
        <v>2.4590216838758332</v>
      </c>
      <c r="Q255">
        <f>76.3823356*(6*PI()*PI()/(B255/D255))^(1/3)*P255*E255^(-1/3)</f>
        <v>174.0799289140264</v>
      </c>
      <c r="R255">
        <f>-(1/2)*(B255/(F255+(4/3)*G255)*(K255+(4/3)*L255))-1/6</f>
        <v>1.1055183737208767</v>
      </c>
      <c r="S255">
        <f>-(1/2)*B255/G255*L255-1/6</f>
        <v>0.4297799719645321</v>
      </c>
      <c r="T255">
        <f>SQRT((R255^2+2*S255^2)/3)</f>
        <v>0.72837548083345949</v>
      </c>
      <c r="U255" s="1">
        <f>1/(1+1/T255+(8.3*10^5)/T255^2.4)</f>
        <v>5.630851707655029E-7</v>
      </c>
      <c r="V255" s="7">
        <v>5.48</v>
      </c>
      <c r="W255">
        <f>U255*(C255/D255)*(B255/D255)^(1/3)*E255^(1/3)*(Q255^3)/(T255^2*300)</f>
        <v>7.0912700743216828</v>
      </c>
      <c r="X255" t="s">
        <v>804</v>
      </c>
      <c r="Y255" t="s">
        <v>688</v>
      </c>
      <c r="AE255">
        <v>5.48</v>
      </c>
    </row>
    <row r="256" spans="1:33">
      <c r="A256" t="s">
        <v>174</v>
      </c>
      <c r="B256">
        <v>72.31</v>
      </c>
      <c r="C256">
        <v>405.73599999999999</v>
      </c>
      <c r="D256">
        <v>3</v>
      </c>
      <c r="E256">
        <v>3</v>
      </c>
      <c r="F256">
        <v>92.275800000000004</v>
      </c>
      <c r="G256">
        <v>46.325600000000001</v>
      </c>
      <c r="H256">
        <f>9*F256*G256/(3*F256+G256)</f>
        <v>119.05378011134044</v>
      </c>
      <c r="I256">
        <f>(3*F256-2*G256)/2/(3*F256+G256)</f>
        <v>0.28496749217862744</v>
      </c>
      <c r="J256">
        <f>2*((G256)^3/(F256)^2)^0.585</f>
        <v>8.4215725670635919</v>
      </c>
      <c r="K256">
        <v>-7.2820900000000002</v>
      </c>
      <c r="L256">
        <v>-4.1307499999999999</v>
      </c>
      <c r="M256">
        <v>9.3173783231708533</v>
      </c>
      <c r="N256">
        <f>SQRT((F256+4/3*G256)/M256)</f>
        <v>4.066066665855586</v>
      </c>
      <c r="O256">
        <f>SQRT(G256/M256)</f>
        <v>2.22978844969419</v>
      </c>
      <c r="P256">
        <f>((1/3)*(N256^-3+2*O256^-3))^(-1/3)</f>
        <v>2.4859379072979135</v>
      </c>
      <c r="Q256">
        <f>76.3823356*(6*PI()*PI()/(B256/D256))^(1/3)*P256*E256^(-1/3)</f>
        <v>177.65090417326306</v>
      </c>
      <c r="R256">
        <f>-(1/2)*(B256/(F256+(4/3)*G256)*(K256+(4/3)*L256))-1/6</f>
        <v>2.8351760122733189</v>
      </c>
      <c r="S256">
        <f>-(1/2)*B256/G256*L256-1/6</f>
        <v>3.0571937096695279</v>
      </c>
      <c r="T256">
        <f>SQRT((R256^2+2*S256^2)/3)</f>
        <v>2.9850231588970906</v>
      </c>
      <c r="U256" s="1">
        <f>1/(1+1/T256+(8.3*10^5)/T256^2.4)</f>
        <v>1.662596108948073E-5</v>
      </c>
      <c r="V256" s="7">
        <v>5.44</v>
      </c>
      <c r="W256">
        <f>U256*(C256/D256)*(B256/D256)^(1/3)*E256^(1/3)*(Q256^3)/(T256^2*300)</f>
        <v>19.648411167860598</v>
      </c>
      <c r="X256" s="3" t="s">
        <v>588</v>
      </c>
      <c r="Y256" t="s">
        <v>401</v>
      </c>
      <c r="Z256" s="4"/>
      <c r="AB256" s="4"/>
      <c r="AC256" s="4"/>
      <c r="AD256" s="4"/>
      <c r="AE256" s="4">
        <v>5.44</v>
      </c>
      <c r="AF256" s="4"/>
      <c r="AG256" s="4"/>
    </row>
    <row r="257" spans="1:33">
      <c r="A257" t="s">
        <v>238</v>
      </c>
      <c r="B257">
        <v>74.36</v>
      </c>
      <c r="C257">
        <v>122.00999999999999</v>
      </c>
      <c r="D257">
        <v>3</v>
      </c>
      <c r="E257">
        <v>3</v>
      </c>
      <c r="F257">
        <v>37.861400000000003</v>
      </c>
      <c r="G257">
        <v>18.9498</v>
      </c>
      <c r="H257">
        <f>9*F257*G257/(3*F257+G257)</f>
        <v>48.721034749422785</v>
      </c>
      <c r="I257">
        <f>(3*F257-2*G257)/2/(3*F257+G257)</f>
        <v>0.28552899633301648</v>
      </c>
      <c r="J257">
        <f>2*((G257)^3/(F257)^2)^0.585</f>
        <v>4.9743463420408514</v>
      </c>
      <c r="K257">
        <v>-1.43604</v>
      </c>
      <c r="L257">
        <v>-0.35959999999999998</v>
      </c>
      <c r="M257">
        <v>2.7246115553414736</v>
      </c>
      <c r="N257">
        <f>SQRT((F257+4/3*G257)/M257)</f>
        <v>4.8134673480223515</v>
      </c>
      <c r="O257">
        <f>SQRT(G257/M257)</f>
        <v>2.6372422105874516</v>
      </c>
      <c r="P257">
        <f>((1/3)*(N257^-3+2*O257^-3))^(-1/3)</f>
        <v>2.9404029602271624</v>
      </c>
      <c r="Q257">
        <f>76.3823356*(6*PI()*PI()/(B257/D257))^(1/3)*P257*E257^(-1/3)</f>
        <v>208.17903457711148</v>
      </c>
      <c r="R257">
        <f>-(1/2)*(B257/(F257+(4/3)*G257)*(K257+(4/3)*L257))-1/6</f>
        <v>0.96149775323497189</v>
      </c>
      <c r="S257">
        <f>-(1/2)*B257/G257*L257-1/6</f>
        <v>0.53887787733907477</v>
      </c>
      <c r="T257">
        <f>SQRT((R257^2+2*S257^2)/3)</f>
        <v>0.70834470489228918</v>
      </c>
      <c r="U257" s="1">
        <f>1/(1+1/T257+(8.3*10^5)/T257^2.4)</f>
        <v>5.2663354660188943E-7</v>
      </c>
      <c r="V257" s="7">
        <v>5.41</v>
      </c>
      <c r="W257">
        <f>U257*(C257/D257)*(B257/D257)^(1/3)*E257^(1/3)*(Q257^3)/(T257^2*300)</f>
        <v>5.398373122613493</v>
      </c>
      <c r="X257" s="3" t="s">
        <v>663</v>
      </c>
      <c r="Y257" t="s">
        <v>401</v>
      </c>
      <c r="Z257" s="4"/>
      <c r="AB257" s="4"/>
      <c r="AC257" s="4"/>
      <c r="AD257" s="4"/>
      <c r="AE257" s="4">
        <v>5.41</v>
      </c>
      <c r="AF257" s="4"/>
      <c r="AG257" s="4"/>
    </row>
    <row r="258" spans="1:33">
      <c r="A258" t="s">
        <v>50</v>
      </c>
      <c r="B258">
        <v>75.13</v>
      </c>
      <c r="C258">
        <v>168.83799999999999</v>
      </c>
      <c r="D258">
        <v>3</v>
      </c>
      <c r="E258">
        <v>3</v>
      </c>
      <c r="F258">
        <v>36.534100000000002</v>
      </c>
      <c r="G258">
        <v>25.164400000000001</v>
      </c>
      <c r="H258">
        <f>9*F258*G258/(3*F258+G258)</f>
        <v>61.396682966637897</v>
      </c>
      <c r="I258">
        <f>(3*F258-2*G258)/2/(3*F258+G258)</f>
        <v>0.2199115211695471</v>
      </c>
      <c r="J258">
        <f>2*((G258)^3/(F258)^2)^0.585</f>
        <v>8.5320481941646182</v>
      </c>
      <c r="K258">
        <v>-1.46848</v>
      </c>
      <c r="L258">
        <v>-1.1891700000000001</v>
      </c>
      <c r="M258">
        <v>3.7316882778105915</v>
      </c>
      <c r="N258">
        <f>SQRT((F258+4/3*G258)/M258)</f>
        <v>4.3337606332871674</v>
      </c>
      <c r="O258">
        <f>SQRT(G258/M258)</f>
        <v>2.5968126063242458</v>
      </c>
      <c r="P258">
        <f>((1/3)*(N258^-3+2*O258^-3))^(-1/3)</f>
        <v>2.8730759800384376</v>
      </c>
      <c r="Q258">
        <f>76.3823356*(6*PI()*PI()/(B258/D258))^(1/3)*P258*E258^(-1/3)</f>
        <v>202.7150133200449</v>
      </c>
      <c r="R258">
        <f>-(1/2)*(B258/(F258+(4/3)*G258)*(K258+(4/3)*L258))-1/6</f>
        <v>1.4702362225670862</v>
      </c>
      <c r="S258">
        <f>-(1/2)*B258/G258*L258-1/6</f>
        <v>1.6085066356969899</v>
      </c>
      <c r="T258">
        <f>SQRT((R258^2+2*S258^2)/3)</f>
        <v>1.5637755320922111</v>
      </c>
      <c r="U258" s="1">
        <f>1/(1+1/T258+(8.3*10^5)/T258^2.4)</f>
        <v>3.5232056327314812E-6</v>
      </c>
      <c r="V258" s="7">
        <v>5.25</v>
      </c>
      <c r="W258">
        <f>U258*(C258/D258)*(B258/D258)^(1/3)*E258^(1/3)*(Q258^3)/(T258^2*300)</f>
        <v>9.5004839024288632</v>
      </c>
      <c r="X258" s="3" t="s">
        <v>444</v>
      </c>
      <c r="Y258" t="s">
        <v>403</v>
      </c>
      <c r="Z258" s="4"/>
      <c r="AB258" s="4"/>
      <c r="AC258" s="4"/>
      <c r="AD258" s="4"/>
      <c r="AE258" s="4">
        <v>5.25</v>
      </c>
      <c r="AF258" s="4"/>
      <c r="AG258" s="4"/>
    </row>
    <row r="259" spans="1:33">
      <c r="A259" t="s">
        <v>249</v>
      </c>
      <c r="B259">
        <v>60.06</v>
      </c>
      <c r="C259">
        <v>149.994</v>
      </c>
      <c r="D259">
        <v>3</v>
      </c>
      <c r="E259">
        <v>3</v>
      </c>
      <c r="F259">
        <v>43.242400000000004</v>
      </c>
      <c r="G259">
        <v>7.7078100000000003</v>
      </c>
      <c r="H259">
        <f>9*F259*G259/(3*F259+G259)</f>
        <v>21.826591552589111</v>
      </c>
      <c r="I259">
        <f>(3*F259-2*G259)/2/(3*F259+G259)</f>
        <v>0.41587503795430292</v>
      </c>
      <c r="J259">
        <f>2*((G259)^3/(F259)^2)^0.585</f>
        <v>0.8781717208703389</v>
      </c>
      <c r="K259">
        <v>-2.21522</v>
      </c>
      <c r="L259">
        <v>-0.73495999999999995</v>
      </c>
      <c r="M259">
        <v>4.1470293326577892</v>
      </c>
      <c r="N259">
        <f>SQRT((F259+4/3*G259)/M259)</f>
        <v>3.5924223442347807</v>
      </c>
      <c r="O259">
        <f>SQRT(G259/M259)</f>
        <v>1.3633173028755892</v>
      </c>
      <c r="P259">
        <f>((1/3)*(N259^-3+2*O259^-3))^(-1/3)</f>
        <v>1.5466465340845554</v>
      </c>
      <c r="Q259">
        <f>76.3823356*(6*PI()*PI()/(B259/D259))^(1/3)*P259*E259^(-1/3)</f>
        <v>117.58156310654202</v>
      </c>
      <c r="R259">
        <f>-(1/2)*(B259/(F259+(4/3)*G259)*(K259+(4/3)*L259))-1/6</f>
        <v>1.626154470608957</v>
      </c>
      <c r="S259">
        <f>-(1/2)*B259/G259*L259-1/6</f>
        <v>2.696772987398496</v>
      </c>
      <c r="T259">
        <f>SQRT((R259^2+2*S259^2)/3)</f>
        <v>2.3937103315011417</v>
      </c>
      <c r="U259" s="1">
        <f>1/(1+1/T259+(8.3*10^5)/T259^2.4)</f>
        <v>9.7878590610183861E-6</v>
      </c>
      <c r="V259" s="7">
        <v>5.25</v>
      </c>
      <c r="W259">
        <f>U259*(C259/D259)*(B259/D259)^(1/3)*E259^(1/3)*(Q259^3)/(T259^2*300)</f>
        <v>1.8124054524552853</v>
      </c>
      <c r="X259" s="3" t="s">
        <v>674</v>
      </c>
      <c r="Y259" t="s">
        <v>401</v>
      </c>
      <c r="Z259" s="4"/>
      <c r="AB259" s="4"/>
      <c r="AC259" s="4"/>
      <c r="AD259" s="4"/>
      <c r="AE259" s="4">
        <v>5.25</v>
      </c>
      <c r="AF259" s="4"/>
      <c r="AG259" s="4"/>
    </row>
    <row r="260" spans="1:33">
      <c r="A260" t="s">
        <v>348</v>
      </c>
      <c r="B260">
        <v>305.95999999999998</v>
      </c>
      <c r="C260">
        <v>964.68399999999997</v>
      </c>
      <c r="D260">
        <v>12</v>
      </c>
      <c r="E260">
        <v>3</v>
      </c>
      <c r="F260">
        <v>37.155000000000001</v>
      </c>
      <c r="G260">
        <v>20.975300000000001</v>
      </c>
      <c r="H260">
        <f>9*F260*G260/(3*F260+G260)</f>
        <v>52.959978522398387</v>
      </c>
      <c r="I260">
        <f>(3*F260-2*G260)/2/(3*F260+G260)</f>
        <v>0.26243673564617415</v>
      </c>
      <c r="J260">
        <f>2*((G260)^3/(F260)^2)^0.585</f>
        <v>6.0772577008631252</v>
      </c>
      <c r="K260">
        <v>-0.57430999999999999</v>
      </c>
      <c r="L260">
        <v>-0.20701</v>
      </c>
      <c r="M260">
        <f>C260/B260*1.658828390625</f>
        <v>5.2302431925143411</v>
      </c>
      <c r="N260">
        <f>SQRT((F260+4/3*G260)/M260)</f>
        <v>3.5286058178339523</v>
      </c>
      <c r="O260">
        <f>SQRT(G260/M260)</f>
        <v>2.0025950995323734</v>
      </c>
      <c r="P260">
        <f>((1/3)*(N260^-3+2*O260^-3))^(-1/3)</f>
        <v>2.2265327703985167</v>
      </c>
      <c r="Q260">
        <f>76.3823356*(6*PI()*PI()/(B260/D260))^(1/3)*P260*E260^(-1/3)</f>
        <v>156.16036081841972</v>
      </c>
      <c r="R260">
        <f>-(1/2)*(B260/(F260+(4/3)*G260)*(K260+(4/3)*L260))-1/6</f>
        <v>1.8308507677718386</v>
      </c>
      <c r="S260">
        <f>-(1/2)*B260/G260*L260-1/6</f>
        <v>1.3431277009943439</v>
      </c>
      <c r="T260">
        <f>SQRT((R260^2+2*S260^2)/3)</f>
        <v>1.5231544653785045</v>
      </c>
      <c r="U260" s="1">
        <f>1/(1+1/T260+(8.3*10^5)/T260^2.4)</f>
        <v>3.3075392253850895E-6</v>
      </c>
      <c r="V260" s="7">
        <v>5.19</v>
      </c>
      <c r="W260">
        <f>U260*(C260/D260)*(B260/D260)^(1/3)*E260^(1/3)*(Q260^3)/(T260^2*300)</f>
        <v>6.1756164263047317</v>
      </c>
      <c r="X260" t="s">
        <v>775</v>
      </c>
      <c r="Y260" t="s">
        <v>688</v>
      </c>
      <c r="AE260">
        <v>5.19</v>
      </c>
    </row>
    <row r="261" spans="1:33">
      <c r="A261" t="s">
        <v>255</v>
      </c>
      <c r="B261">
        <v>86.3</v>
      </c>
      <c r="C261">
        <v>183.09300000000002</v>
      </c>
      <c r="D261">
        <v>3</v>
      </c>
      <c r="E261">
        <v>3</v>
      </c>
      <c r="F261">
        <v>34.483699999999999</v>
      </c>
      <c r="G261">
        <v>19.246200000000002</v>
      </c>
      <c r="H261">
        <f>9*F261*G261/(3*F261+G261)</f>
        <v>48.681769545540128</v>
      </c>
      <c r="I261">
        <f>(3*F261-2*G261)/2/(3*F261+G261)</f>
        <v>0.26471120391402253</v>
      </c>
      <c r="J261">
        <f>2*((G261)^3/(F261)^2)^0.585</f>
        <v>5.7022630393905889</v>
      </c>
      <c r="K261">
        <v>-0.86692000000000002</v>
      </c>
      <c r="L261">
        <v>-0.85068999999999995</v>
      </c>
      <c r="M261">
        <v>3.5229744468847914</v>
      </c>
      <c r="N261">
        <f>SQRT((F261+4/3*G261)/M261)</f>
        <v>4.1318647882099713</v>
      </c>
      <c r="O261">
        <f>SQRT(G261/M261)</f>
        <v>2.337317715045319</v>
      </c>
      <c r="P261">
        <f>((1/3)*(N261^-3+2*O261^-3))^(-1/3)</f>
        <v>2.5993929745530191</v>
      </c>
      <c r="Q261">
        <f>76.3823356*(6*PI()*PI()/(B261/D261))^(1/3)*P261*E261^(-1/3)</f>
        <v>175.12370689584708</v>
      </c>
      <c r="R261">
        <f>-(1/2)*(B261/(F261+(4/3)*G261)*(K261+(4/3)*L261))-1/6</f>
        <v>1.2690337011647901</v>
      </c>
      <c r="S261">
        <f>-(1/2)*B261/G261*L261-1/6</f>
        <v>1.740581179661439</v>
      </c>
      <c r="T261">
        <f>SQRT((R261^2+2*S261^2)/3)</f>
        <v>1.598925912466993</v>
      </c>
      <c r="U261" s="1">
        <f>1/(1+1/T261+(8.3*10^5)/T261^2.4)</f>
        <v>3.7162703658920488E-6</v>
      </c>
      <c r="V261" s="7">
        <v>5.15</v>
      </c>
      <c r="W261">
        <f>U261*(C261/D261)*(B261/D261)^(1/3)*E261^(1/3)*(Q261^3)/(T261^2*300)</f>
        <v>7.0186180387412866</v>
      </c>
      <c r="X261" s="3" t="s">
        <v>680</v>
      </c>
      <c r="Y261" t="s">
        <v>403</v>
      </c>
      <c r="Z261" s="4"/>
      <c r="AB261" s="4"/>
      <c r="AC261" s="4"/>
      <c r="AD261" s="4"/>
      <c r="AE261" s="4">
        <v>5.15</v>
      </c>
      <c r="AF261" s="4"/>
      <c r="AG261" s="4"/>
    </row>
    <row r="262" spans="1:33" ht="16.149999999999999">
      <c r="A262" t="s">
        <v>178</v>
      </c>
      <c r="B262">
        <v>154.61000000000001</v>
      </c>
      <c r="C262">
        <v>394.80200000000002</v>
      </c>
      <c r="D262">
        <v>8</v>
      </c>
      <c r="E262">
        <v>8</v>
      </c>
      <c r="F262">
        <v>78.731099999999998</v>
      </c>
      <c r="G262">
        <v>34.170900000000003</v>
      </c>
      <c r="H262">
        <f>9*F262*G262/(3*F262+G262)</f>
        <v>89.556283357448947</v>
      </c>
      <c r="I262">
        <f>(3*F262-2*G262)/2/(3*F262+G262)</f>
        <v>0.31041739253939687</v>
      </c>
      <c r="J262">
        <f>2*((G262)^3/(F262)^2)^0.585</f>
        <v>5.9443697409790444</v>
      </c>
      <c r="K262">
        <v>-2.3997099999999998</v>
      </c>
      <c r="L262">
        <v>-5.0349999999999999E-2</v>
      </c>
      <c r="M262">
        <v>4.2402387643699333</v>
      </c>
      <c r="N262">
        <f>SQRT((F262+4/3*G262)/M262)</f>
        <v>5.4141085174119361</v>
      </c>
      <c r="O262">
        <f>SQRT(G262/M262)</f>
        <v>2.8387886012855406</v>
      </c>
      <c r="P262">
        <f>((1/3)*(N262^-3+2*O262^-3))^(-1/3)</f>
        <v>3.1750824042813304</v>
      </c>
      <c r="Q262">
        <f>76.3823356*(6*PI()*PI()/(B262/D262))^(1/3)*P262*E262^(-1/3)</f>
        <v>176.1242163358198</v>
      </c>
      <c r="R262">
        <f>-(1/2)*(B262/(F262+(4/3)*G262)*(K262+(4/3)*L262))-1/6</f>
        <v>1.3676144101444738</v>
      </c>
      <c r="S262">
        <f>-(1/2)*B262/G262*L262-1/6</f>
        <v>-5.2759606858467284E-2</v>
      </c>
      <c r="T262">
        <f>SQRT((R262^2+2*S262^2)/3)</f>
        <v>0.79076678548240698</v>
      </c>
      <c r="U262" s="1">
        <f>1/(1+1/T262+(8.3*10^5)/T262^2.4)</f>
        <v>6.858631023965721E-7</v>
      </c>
      <c r="V262" s="7">
        <v>5.09</v>
      </c>
      <c r="W262">
        <f>U262*(C262/D262)*(B262/D262)^(1/3)*E262^(1/3)*(Q262^3)/(T262^2*300)</f>
        <v>5.2906835309994973</v>
      </c>
      <c r="X262" s="3" t="s">
        <v>593</v>
      </c>
      <c r="Y262" t="s">
        <v>594</v>
      </c>
      <c r="Z262" s="4"/>
      <c r="AB262" s="4"/>
      <c r="AC262" s="4">
        <v>2.79</v>
      </c>
      <c r="AD262" s="4">
        <v>3.78</v>
      </c>
      <c r="AE262" s="4"/>
      <c r="AF262" s="4">
        <v>5.09</v>
      </c>
      <c r="AG262" s="4"/>
    </row>
    <row r="263" spans="1:33" ht="16.149999999999999">
      <c r="A263" t="s">
        <v>175</v>
      </c>
      <c r="B263">
        <v>131.53</v>
      </c>
      <c r="C263">
        <v>466.41399999999999</v>
      </c>
      <c r="D263">
        <v>10</v>
      </c>
      <c r="E263">
        <v>10</v>
      </c>
      <c r="F263">
        <v>165.85499999999999</v>
      </c>
      <c r="G263">
        <v>108.584</v>
      </c>
      <c r="H263">
        <f>9*F263*G263/(3*F263+G263)</f>
        <v>267.39760996058732</v>
      </c>
      <c r="I263">
        <f>(3*F263-2*G263)/2/(3*F263+G263)</f>
        <v>0.23129379080061171</v>
      </c>
      <c r="J263">
        <f>2*((G263)^3/(F263)^2)^0.585</f>
        <v>18.911092228738919</v>
      </c>
      <c r="K263">
        <v>-5.0754099999999998</v>
      </c>
      <c r="L263">
        <v>-2.60161</v>
      </c>
      <c r="M263">
        <v>5.888372907991398</v>
      </c>
      <c r="N263">
        <f>SQRT((F263+4/3*G263)/M263)</f>
        <v>7.2631766781535569</v>
      </c>
      <c r="O263">
        <f>SQRT(G263/M263)</f>
        <v>4.2942296387465033</v>
      </c>
      <c r="P263">
        <f>((1/3)*(N263^-3+2*O263^-3))^(-1/3)</f>
        <v>4.7571472987878867</v>
      </c>
      <c r="Q263">
        <f>76.3823356*(6*PI()*PI()/(B263/D263))^(1/3)*P263*E263^(-1/3)</f>
        <v>278.49341125249407</v>
      </c>
      <c r="R263">
        <f>-(1/2)*(B263/(F263+(4/3)*G263)*(K263+(4/3)*L263))-1/6</f>
        <v>1.6422513863775947</v>
      </c>
      <c r="S263">
        <f>-(1/2)*B263/G263*L263-1/6</f>
        <v>1.4090247947825338</v>
      </c>
      <c r="T263">
        <f>SQRT((R263^2+2*S263^2)/3)</f>
        <v>1.4908265448717875</v>
      </c>
      <c r="U263" s="1">
        <f>1/(1+1/T263+(8.3*10^5)/T263^2.4)</f>
        <v>3.1415552994155394E-6</v>
      </c>
      <c r="V263" s="7">
        <v>4.99</v>
      </c>
      <c r="W263">
        <f>U263*(C263/D263)*(B263/D263)^(1/3)*E263^(1/3)*(Q263^3)/(T263^2*300)</f>
        <v>24.13943935508739</v>
      </c>
      <c r="X263" s="3" t="s">
        <v>589</v>
      </c>
      <c r="Y263" t="s">
        <v>416</v>
      </c>
      <c r="Z263" s="4">
        <v>4.99</v>
      </c>
      <c r="AA263">
        <v>2.5099999999999998</v>
      </c>
      <c r="AB263" s="4"/>
      <c r="AC263" s="4"/>
      <c r="AD263" s="4"/>
      <c r="AE263" s="4"/>
      <c r="AF263" s="5" t="s">
        <v>590</v>
      </c>
      <c r="AG263" s="4"/>
    </row>
    <row r="264" spans="1:33" ht="16.149999999999999">
      <c r="A264" t="s">
        <v>190</v>
      </c>
      <c r="B264">
        <v>46.88</v>
      </c>
      <c r="C264">
        <v>116.16300000000001</v>
      </c>
      <c r="D264">
        <v>5</v>
      </c>
      <c r="E264">
        <v>5</v>
      </c>
      <c r="F264">
        <v>218.86699999999999</v>
      </c>
      <c r="G264">
        <v>153.13900000000001</v>
      </c>
      <c r="H264">
        <f>9*F264*G264/(3*F264+G264)</f>
        <v>372.53150593647342</v>
      </c>
      <c r="I264">
        <f>(3*F264-2*G264)/2/(3*F264+G264)</f>
        <v>0.21631820090399387</v>
      </c>
      <c r="J264">
        <f>2*((G264)^3/(F264)^2)^0.585</f>
        <v>24.994511492234587</v>
      </c>
      <c r="K264">
        <v>-17.596599999999999</v>
      </c>
      <c r="L264">
        <v>-10.5548</v>
      </c>
      <c r="M264">
        <v>4.1146108279305267</v>
      </c>
      <c r="N264">
        <f>SQRT((F264+4/3*G264)/M264)</f>
        <v>10.139876489922235</v>
      </c>
      <c r="O264">
        <f>SQRT(G264/M264)</f>
        <v>6.1006838717872576</v>
      </c>
      <c r="P264">
        <f>((1/3)*(N264^-3+2*O264^-3))^(-1/3)</f>
        <v>6.7470222812973351</v>
      </c>
      <c r="Q264">
        <f>76.3823356*(6*PI()*PI()/(B264/D264))^(1/3)*P264*E264^(-1/3)</f>
        <v>557.09108586694367</v>
      </c>
      <c r="R264">
        <f>-(1/2)*(B264/(F264+(4/3)*G264)*(K264+(4/3)*L264))-1/6</f>
        <v>1.5880500153513972</v>
      </c>
      <c r="S264">
        <f>-(1/2)*B264/G264*L264-1/6</f>
        <v>1.4488885609370135</v>
      </c>
      <c r="T264">
        <f>SQRT((R264^2+2*S264^2)/3)</f>
        <v>1.4967140647972625</v>
      </c>
      <c r="U264" s="1">
        <f>1/(1+1/T264+(8.3*10^5)/T264^2.4)</f>
        <v>3.1714131714471748E-6</v>
      </c>
      <c r="V264" s="7">
        <v>4.8899999999999997</v>
      </c>
      <c r="W264">
        <f>U264*(C264/D264)*(B264/D264)^(1/3)*E264^(1/3)*(Q264^3)/(T264^2*1000)</f>
        <v>20.504418467572048</v>
      </c>
      <c r="X264" s="3" t="s">
        <v>607</v>
      </c>
      <c r="Y264" t="s">
        <v>416</v>
      </c>
      <c r="Z264" s="4"/>
      <c r="AA264">
        <v>4.8899999999999997</v>
      </c>
      <c r="AB264" s="4"/>
      <c r="AC264" s="4"/>
      <c r="AD264" s="4"/>
      <c r="AE264" s="4"/>
      <c r="AF264" s="4"/>
      <c r="AG264" s="4"/>
    </row>
    <row r="265" spans="1:33">
      <c r="A265" t="s">
        <v>366</v>
      </c>
      <c r="B265">
        <v>330.1</v>
      </c>
      <c r="C265">
        <v>737.29600000000005</v>
      </c>
      <c r="D265">
        <v>12</v>
      </c>
      <c r="E265">
        <v>3</v>
      </c>
      <c r="F265">
        <v>34.483899999999998</v>
      </c>
      <c r="G265">
        <v>8.8635599999999997</v>
      </c>
      <c r="H265">
        <f>9*F265*G265/(3*F265+G265)</f>
        <v>24.492228840105966</v>
      </c>
      <c r="I265">
        <f>(3*F265-2*G265)/2/(3*F265+G265)</f>
        <v>0.38162481215820537</v>
      </c>
      <c r="J265">
        <f>2*((G265)^3/(F265)^2)^0.585</f>
        <v>1.4624169299058825</v>
      </c>
      <c r="K265">
        <v>-0.63127</v>
      </c>
      <c r="L265">
        <v>-0.2747</v>
      </c>
      <c r="M265">
        <f>C265/B265*1.658828390625</f>
        <v>3.7050819057687066</v>
      </c>
      <c r="N265">
        <f>SQRT((F265+4/3*G265)/M265)</f>
        <v>3.5350932558304229</v>
      </c>
      <c r="O265">
        <f>SQRT(G265/M265)</f>
        <v>1.5466968032341926</v>
      </c>
      <c r="P265">
        <f>((1/3)*(N265^-3+2*O265^-3))^(-1/3)</f>
        <v>1.746478961634337</v>
      </c>
      <c r="Q265">
        <f>76.3823356*(6*PI()*PI()/(B265/D265))^(1/3)*P265*E265^(-1/3)</f>
        <v>119.42945395628061</v>
      </c>
      <c r="R265">
        <f>-(1/2)*(B265/(F265+(4/3)*G265)*(K265+(4/3)*L265))-1/6</f>
        <v>3.3891948069319429</v>
      </c>
      <c r="S265">
        <f>-(1/2)*B265/G265*L265-1/6</f>
        <v>4.9485731466814693</v>
      </c>
      <c r="T265">
        <f>SQRT((R265^2+2*S265^2)/3)</f>
        <v>4.4893724066008875</v>
      </c>
      <c r="U265" s="1">
        <f>1/(1+1/T265+(8.3*10^5)/T265^2.4)</f>
        <v>4.4273506032462489E-5</v>
      </c>
      <c r="V265" s="7">
        <v>4.8</v>
      </c>
      <c r="W265">
        <f>U265*(C265/D265)*(B265/D265)^(1/3)*E265^(1/3)*(Q265^3)/(T265^2*300)</f>
        <v>3.3366312333420574</v>
      </c>
      <c r="X265" t="s">
        <v>793</v>
      </c>
      <c r="Y265" t="s">
        <v>688</v>
      </c>
      <c r="AE265">
        <v>4.8</v>
      </c>
    </row>
    <row r="266" spans="1:33">
      <c r="A266" t="s">
        <v>31</v>
      </c>
      <c r="B266">
        <v>28.84</v>
      </c>
      <c r="C266">
        <v>82.543999999999997</v>
      </c>
      <c r="D266">
        <v>2</v>
      </c>
      <c r="E266">
        <v>2</v>
      </c>
      <c r="F266">
        <v>70.128100000000003</v>
      </c>
      <c r="G266">
        <v>8.2790400000000002</v>
      </c>
      <c r="H266">
        <f>9*F266*G266/(3*F266+G266)</f>
        <v>23.896735983343163</v>
      </c>
      <c r="I266">
        <f>(3*F266-2*G266)/2/(3*F266+G266)</f>
        <v>0.44320694086169177</v>
      </c>
      <c r="J266">
        <f>2*((G266)^3/(F266)^2)^0.585</f>
        <v>0.56544600127957023</v>
      </c>
      <c r="K266">
        <v>-18.003599999999999</v>
      </c>
      <c r="L266">
        <v>37.496000000000002</v>
      </c>
      <c r="M266">
        <v>4.7526825015322318</v>
      </c>
      <c r="N266">
        <f>SQRT((F266+4/3*G266)/M266)</f>
        <v>4.132566628290161</v>
      </c>
      <c r="O266">
        <f>SQRT(G266/M266)</f>
        <v>1.3198378813804155</v>
      </c>
      <c r="P266">
        <f>((1/3)*(N266^-3+2*O266^-3))^(-1/3)</f>
        <v>1.5027222587179869</v>
      </c>
      <c r="Q266">
        <f>76.3823356*(6*PI()*PI()/(B266/D266))^(1/3)*P266*E266^(-1/3)</f>
        <v>145.88934235722215</v>
      </c>
      <c r="R266">
        <f>-(1/2)*(B266/(F266+(4/3)*G266)*(K266+(4/3)*L266))-1/6</f>
        <v>-5.8501612440485742</v>
      </c>
      <c r="S266">
        <f>-(1/2)*B266/G266*L266-1/6</f>
        <v>-65.475243506493513</v>
      </c>
      <c r="T266">
        <f>SQRT((R266^2+2*S266^2)/3)</f>
        <v>53.56690337341584</v>
      </c>
      <c r="U266" s="1">
        <f>1/(1+1/T266+(8.3*10^5)/T266^2.4)</f>
        <v>1.6703986659389009E-2</v>
      </c>
      <c r="V266" s="7">
        <v>4.66</v>
      </c>
      <c r="W266">
        <f>U266*(C266/D266)*(B266/D266)^(1/3)*E266^(1/3)*(Q266^3)/(T266^2*300)</f>
        <v>7.6260052053721621</v>
      </c>
      <c r="X266" s="3" t="s">
        <v>422</v>
      </c>
      <c r="Y266" t="s">
        <v>401</v>
      </c>
      <c r="Z266" s="4"/>
      <c r="AB266" s="4"/>
      <c r="AC266" s="4">
        <v>4.66</v>
      </c>
      <c r="AD266" s="4"/>
      <c r="AE266" s="4"/>
      <c r="AF266" s="4"/>
      <c r="AG266" s="4"/>
    </row>
    <row r="267" spans="1:33" ht="16.149999999999999">
      <c r="A267" t="s">
        <v>181</v>
      </c>
      <c r="B267">
        <v>68.239999999999995</v>
      </c>
      <c r="C267">
        <v>198.309</v>
      </c>
      <c r="D267">
        <v>5</v>
      </c>
      <c r="E267">
        <v>5</v>
      </c>
      <c r="F267">
        <v>84.928899999999999</v>
      </c>
      <c r="G267">
        <v>45.317799999999998</v>
      </c>
      <c r="H267">
        <f>9*F267*G267/(3*F267+G267)</f>
        <v>115.42352127269001</v>
      </c>
      <c r="I267">
        <f>(3*F267-2*G267)/2/(3*F267+G267)</f>
        <v>0.27348990101781212</v>
      </c>
      <c r="J267">
        <f>2*((G267)^3/(F267)^2)^0.585</f>
        <v>8.9286713588472502</v>
      </c>
      <c r="K267">
        <v>-2.0516299999999998</v>
      </c>
      <c r="L267">
        <v>-2.7761300000000002</v>
      </c>
      <c r="M267">
        <v>4.8256070522420176</v>
      </c>
      <c r="N267">
        <f>SQRT((F267+4/3*G267)/M267)</f>
        <v>5.4882700776253222</v>
      </c>
      <c r="O267">
        <f>SQRT(G267/M267)</f>
        <v>3.0644915766077001</v>
      </c>
      <c r="P267">
        <f>((1/3)*(N267^-3+2*O267^-3))^(-1/3)</f>
        <v>3.4117181266717722</v>
      </c>
      <c r="Q267">
        <f>76.3823356*(6*PI()*PI()/(B267/D267))^(1/3)*P267*E267^(-1/3)</f>
        <v>248.56314547581923</v>
      </c>
      <c r="R267">
        <f>-(1/2)*(B267/(F267+(4/3)*G267)*(K267+(4/3)*L267))-1/6</f>
        <v>1.1838215808802759</v>
      </c>
      <c r="S267">
        <f>-(1/2)*B267/G267*L267-1/6</f>
        <v>1.9234956006984747</v>
      </c>
      <c r="T267">
        <f>SQRT((R267^2+2*S267^2)/3)</f>
        <v>1.7128051248532477</v>
      </c>
      <c r="U267" s="1">
        <f>1/(1+1/T267+(8.3*10^5)/T267^2.4)</f>
        <v>4.3834694222512629E-6</v>
      </c>
      <c r="V267" s="7">
        <v>4.62</v>
      </c>
      <c r="W267">
        <f>U267*(C267/D267)*(B267/D267)^(1/3)*E267^(1/3)*(Q267^3)/(T267^2*300)</f>
        <v>12.396805493918931</v>
      </c>
      <c r="X267" s="3" t="s">
        <v>597</v>
      </c>
      <c r="Y267" t="s">
        <v>416</v>
      </c>
      <c r="Z267" s="4">
        <v>4.62</v>
      </c>
      <c r="AA267">
        <v>1.0900000000000001</v>
      </c>
      <c r="AB267" s="4"/>
      <c r="AC267" s="4"/>
      <c r="AD267" s="4"/>
      <c r="AE267" s="4"/>
      <c r="AF267" s="4"/>
      <c r="AG267" s="4"/>
    </row>
    <row r="268" spans="1:33">
      <c r="A268" t="s">
        <v>385</v>
      </c>
      <c r="B268">
        <v>343.9</v>
      </c>
      <c r="C268">
        <v>1622.79</v>
      </c>
      <c r="D268">
        <v>12</v>
      </c>
      <c r="E268">
        <v>3</v>
      </c>
      <c r="F268">
        <v>50.030299999999997</v>
      </c>
      <c r="G268">
        <v>23.683199999999999</v>
      </c>
      <c r="H268">
        <f>9*F268*G268/(3*F268+G268)</f>
        <v>61.366443035181888</v>
      </c>
      <c r="I268">
        <f>(3*F268-2*G268)/2/(3*F268+G268)</f>
        <v>0.29556907502326296</v>
      </c>
      <c r="J268">
        <f>2*((G268)^3/(F268)^2)^0.585</f>
        <v>5.3097018063045667</v>
      </c>
      <c r="K268">
        <v>-0.64473000000000003</v>
      </c>
      <c r="L268">
        <v>-0.13932</v>
      </c>
      <c r="M268">
        <f>C268/B268*1.658828390625</f>
        <v>7.8276537482475828</v>
      </c>
      <c r="N268">
        <f>SQRT((F268+4/3*G268)/M268)</f>
        <v>3.2288680518207356</v>
      </c>
      <c r="O268">
        <f>SQRT(G268/M268)</f>
        <v>1.7394197141108303</v>
      </c>
      <c r="P268">
        <f>((1/3)*(N268^-3+2*O268^-3))^(-1/3)</f>
        <v>1.9418063451903247</v>
      </c>
      <c r="Q268">
        <f>76.3823356*(6*PI()*PI()/(B268/D268))^(1/3)*P268*E268^(-1/3)</f>
        <v>130.98607246895776</v>
      </c>
      <c r="R268">
        <f>-(1/2)*(B268/(F268+(4/3)*G268)*(K268+(4/3)*L268))-1/6</f>
        <v>1.5831976908281344</v>
      </c>
      <c r="S268">
        <f>-(1/2)*B268/G268*L268-1/6</f>
        <v>0.8448551715984326</v>
      </c>
      <c r="T268">
        <f>SQRT((R268^2+2*S268^2)/3)</f>
        <v>1.1451456166789111</v>
      </c>
      <c r="U268" s="1">
        <f>1/(1+1/T268+(8.3*10^5)/T268^2.4)</f>
        <v>1.6679624401957219E-6</v>
      </c>
      <c r="V268" s="7">
        <v>4.58</v>
      </c>
      <c r="W268">
        <f>U268*(C268/D268)*(B268/D268)^(1/3)*E268^(1/3)*(Q268^3)/(T268^2*300)</f>
        <v>5.6870984679363676</v>
      </c>
      <c r="X268" t="s">
        <v>812</v>
      </c>
      <c r="Y268" t="s">
        <v>688</v>
      </c>
      <c r="AE268">
        <v>4.58</v>
      </c>
    </row>
    <row r="269" spans="1:33" ht="16.149999999999999">
      <c r="A269" t="s">
        <v>214</v>
      </c>
      <c r="B269">
        <v>70.239999999999995</v>
      </c>
      <c r="C269">
        <v>166.767</v>
      </c>
      <c r="D269">
        <v>5</v>
      </c>
      <c r="E269">
        <v>5</v>
      </c>
      <c r="F269">
        <v>68.828500000000005</v>
      </c>
      <c r="G269">
        <v>46.012700000000002</v>
      </c>
      <c r="H269">
        <f>9*F269*G269/(3*F269+G269)</f>
        <v>112.88344272375012</v>
      </c>
      <c r="I269">
        <f>(3*F269-2*G269)/2/(3*F269+G269)</f>
        <v>0.2266552791267423</v>
      </c>
      <c r="J269">
        <f>2*((G269)^3/(F269)^2)^0.585</f>
        <v>11.727122837853933</v>
      </c>
      <c r="K269">
        <v>-3.5252599999999998</v>
      </c>
      <c r="L269">
        <v>-2.1240999999999999</v>
      </c>
      <c r="M269">
        <v>3.9425223270893301</v>
      </c>
      <c r="N269">
        <f>SQRT((F269+4/3*G269)/M269)</f>
        <v>5.7462298730522976</v>
      </c>
      <c r="O269">
        <f>SQRT(G269/M269)</f>
        <v>3.416266783737171</v>
      </c>
      <c r="P269">
        <f>((1/3)*(N269^-3+2*O269^-3))^(-1/3)</f>
        <v>3.7825587062949704</v>
      </c>
      <c r="Q269">
        <f>76.3823356*(6*PI()*PI()/(B269/D269))^(1/3)*P269*E269^(-1/3)</f>
        <v>272.94016016114369</v>
      </c>
      <c r="R269">
        <f>-(1/2)*(B269/(F269+(4/3)*G269)*(K269+(4/3)*L269))-1/6</f>
        <v>1.5484490897943841</v>
      </c>
      <c r="S269">
        <f>-(1/2)*B269/G269*L269-1/6</f>
        <v>1.454589899455295</v>
      </c>
      <c r="T269">
        <f>SQRT((R269^2+2*S269^2)/3)</f>
        <v>1.486534912122796</v>
      </c>
      <c r="U269" s="1">
        <f>1/(1+1/T269+(8.3*10^5)/T269^2.4)</f>
        <v>3.1198945333695515E-6</v>
      </c>
      <c r="V269" s="7">
        <v>4.54</v>
      </c>
      <c r="W269">
        <f>U269*(C269/D269)*(B269/D269)^(1/3)*E269^(1/3)*(Q269^3)/(T269^2*300)</f>
        <v>13.168582760212033</v>
      </c>
      <c r="X269" s="3" t="s">
        <v>638</v>
      </c>
      <c r="Y269" t="s">
        <v>416</v>
      </c>
      <c r="Z269" s="4">
        <v>4.54</v>
      </c>
      <c r="AA269">
        <v>1.37</v>
      </c>
      <c r="AB269" s="4"/>
      <c r="AC269" s="4"/>
      <c r="AD269" s="4"/>
      <c r="AE269" s="4"/>
      <c r="AF269" s="4"/>
      <c r="AG269" s="4"/>
    </row>
    <row r="270" spans="1:33">
      <c r="A270" t="s">
        <v>51</v>
      </c>
      <c r="B270">
        <v>85.65</v>
      </c>
      <c r="C270">
        <v>271.19900000000001</v>
      </c>
      <c r="D270">
        <v>3</v>
      </c>
      <c r="E270">
        <v>3</v>
      </c>
      <c r="F270">
        <v>53.9649</v>
      </c>
      <c r="G270">
        <v>22.333100000000002</v>
      </c>
      <c r="H270">
        <f>9*F270*G270/(3*F270+G270)</f>
        <v>58.877278965009623</v>
      </c>
      <c r="I270">
        <f>(3*F270-2*G270)/2/(3*F270+G270)</f>
        <v>0.31816180836985514</v>
      </c>
      <c r="J270">
        <f>2*((G270)^3/(F270)^2)^0.585</f>
        <v>4.3839460254256943</v>
      </c>
      <c r="K270">
        <v>-0.75927</v>
      </c>
      <c r="L270">
        <v>-1.18933</v>
      </c>
      <c r="M270">
        <v>5.2578629856014896</v>
      </c>
      <c r="N270">
        <f>SQRT((F270+4/3*G270)/M270)</f>
        <v>3.9908736917260446</v>
      </c>
      <c r="O270">
        <f>SQRT(G270/M270)</f>
        <v>2.060961471402782</v>
      </c>
      <c r="P270">
        <f>((1/3)*(N270^-3+2*O270^-3))^(-1/3)</f>
        <v>2.3074191810123916</v>
      </c>
      <c r="Q270">
        <f>76.3823356*(6*PI()*PI()/(B270/D270))^(1/3)*P270*E270^(-1/3)</f>
        <v>155.84539545209705</v>
      </c>
      <c r="R270">
        <f>-(1/2)*(B270/(F270+(4/3)*G270)*(K270+(4/3)*L270))-1/6</f>
        <v>1.0325647946287111</v>
      </c>
      <c r="S270">
        <f>-(1/2)*B270/G270*L270-1/6</f>
        <v>2.1139418135711865</v>
      </c>
      <c r="T270">
        <f>SQRT((R270^2+2*S270^2)/3)</f>
        <v>1.8260786800715814</v>
      </c>
      <c r="U270" s="1">
        <f>1/(1+1/T270+(8.3*10^5)/T270^2.4)</f>
        <v>5.111698595731871E-6</v>
      </c>
      <c r="V270" s="7">
        <v>4.49</v>
      </c>
      <c r="W270">
        <f>U270*(C270/D270)*(B270/D270)^(1/3)*E270^(1/3)*(Q270^3)/(T270^2*300)</f>
        <v>7.7071927843561552</v>
      </c>
      <c r="X270" s="3" t="s">
        <v>445</v>
      </c>
      <c r="Y270" t="s">
        <v>403</v>
      </c>
      <c r="Z270" s="4"/>
      <c r="AB270" s="4"/>
      <c r="AC270" s="4"/>
      <c r="AD270" s="4"/>
      <c r="AE270" s="4">
        <v>4.49</v>
      </c>
      <c r="AF270" s="4"/>
      <c r="AG270" s="4"/>
    </row>
    <row r="271" spans="1:33">
      <c r="A271" t="s">
        <v>141</v>
      </c>
      <c r="B271">
        <v>59.83</v>
      </c>
      <c r="C271">
        <v>191.37099999999998</v>
      </c>
      <c r="D271">
        <v>2</v>
      </c>
      <c r="E271">
        <v>2</v>
      </c>
      <c r="F271">
        <v>44.572600000000001</v>
      </c>
      <c r="G271">
        <v>16.320699999999999</v>
      </c>
      <c r="H271">
        <f>9*F271*G271/(3*F271+G271)</f>
        <v>43.636162020947957</v>
      </c>
      <c r="I271">
        <f>(3*F271-2*G271)/2/(3*F271+G271)</f>
        <v>0.33683487904771109</v>
      </c>
      <c r="J271">
        <f>2*((G271)^3/(F271)^2)^0.585</f>
        <v>3.1621104486631211</v>
      </c>
      <c r="K271">
        <v>-3.05538</v>
      </c>
      <c r="L271">
        <v>0.27522999999999997</v>
      </c>
      <c r="M271">
        <v>5.3113591805612641</v>
      </c>
      <c r="N271">
        <f>SQRT((F271+4/3*G271)/M271)</f>
        <v>3.5339770902561449</v>
      </c>
      <c r="O271">
        <f>SQRT(G271/M271)</f>
        <v>1.752937997650688</v>
      </c>
      <c r="P271">
        <f>((1/3)*(N271^-3+2*O271^-3))^(-1/3)</f>
        <v>1.9673833775593528</v>
      </c>
      <c r="Q271">
        <f>76.3823356*(6*PI()*PI()/(B271/D271))^(1/3)*P271*E271^(-1/3)</f>
        <v>149.75888432967702</v>
      </c>
      <c r="R271">
        <f>-(1/2)*(B271/(F271+(4/3)*G271)*(K271+(4/3)*L271))-1/6</f>
        <v>1.0457470461563096</v>
      </c>
      <c r="S271">
        <f>-(1/2)*B271/G271*L271-1/6</f>
        <v>-0.6711490387462955</v>
      </c>
      <c r="T271">
        <f>SQRT((R271^2+2*S271^2)/3)</f>
        <v>0.81536677819755854</v>
      </c>
      <c r="U271" s="1">
        <f>1/(1+1/T271+(8.3*10^5)/T271^2.4)</f>
        <v>7.3819045168867841E-7</v>
      </c>
      <c r="V271" s="7">
        <v>4.4000000000000004</v>
      </c>
      <c r="W271">
        <f>U271*(C271/D271)*(B271/D271)^(1/3)*E271^(1/3)*(Q271^3)/(T271^2*300)</f>
        <v>4.6523394734391772</v>
      </c>
      <c r="X271" s="3" t="s">
        <v>551</v>
      </c>
      <c r="Y271" t="s">
        <v>401</v>
      </c>
      <c r="Z271" s="4"/>
      <c r="AB271" s="4"/>
      <c r="AC271" s="4">
        <v>2.04</v>
      </c>
      <c r="AD271" s="4">
        <v>4.99</v>
      </c>
      <c r="AE271" s="4"/>
      <c r="AF271" s="4">
        <v>4.4000000000000004</v>
      </c>
      <c r="AG271" s="4"/>
    </row>
    <row r="272" spans="1:33">
      <c r="A272" t="s">
        <v>379</v>
      </c>
      <c r="B272">
        <v>341.07</v>
      </c>
      <c r="C272">
        <v>1264.55</v>
      </c>
      <c r="D272">
        <v>12</v>
      </c>
      <c r="E272">
        <v>3</v>
      </c>
      <c r="F272">
        <v>48.7393</v>
      </c>
      <c r="G272">
        <v>22.380299999999998</v>
      </c>
      <c r="H272">
        <f>9*F272*G272/(3*F272+G272)</f>
        <v>58.228387978697285</v>
      </c>
      <c r="I272">
        <f>(3*F272-2*G272)/2/(3*F272+G272)</f>
        <v>0.30088488489200949</v>
      </c>
      <c r="J272">
        <f>2*((G272)^3/(F272)^2)^0.585</f>
        <v>4.9570795732331234</v>
      </c>
      <c r="K272">
        <v>-0.48887000000000003</v>
      </c>
      <c r="L272">
        <v>-7.4139999999999998E-2</v>
      </c>
      <c r="M272">
        <f>C272/B272*1.658828390625</f>
        <v>6.1502666354849262</v>
      </c>
      <c r="N272">
        <f>SQRT((F272+4/3*G272)/M272)</f>
        <v>3.5744416425926864</v>
      </c>
      <c r="O272">
        <f>SQRT(G272/M272)</f>
        <v>1.9075941403327819</v>
      </c>
      <c r="P272">
        <f>((1/3)*(N272^-3+2*O272^-3))^(-1/3)</f>
        <v>2.1309792344133318</v>
      </c>
      <c r="Q272">
        <f>76.3823356*(6*PI()*PI()/(B272/D272))^(1/3)*P272*E272^(-1/3)</f>
        <v>144.14335967451944</v>
      </c>
      <c r="R272">
        <f>-(1/2)*(B272/(F272+(4/3)*G272)*(K272+(4/3)*L272))-1/6</f>
        <v>1.1088204966846824</v>
      </c>
      <c r="S272">
        <f>-(1/2)*B272/G272*L272-1/6</f>
        <v>0.3982705727805258</v>
      </c>
      <c r="T272">
        <f>SQRT((R272^2+2*S272^2)/3)</f>
        <v>0.7180347698530859</v>
      </c>
      <c r="U272" s="1">
        <f>1/(1+1/T272+(8.3*10^5)/T272^2.4)</f>
        <v>5.4408967174025017E-7</v>
      </c>
      <c r="V272" s="7">
        <v>4.3899999999999997</v>
      </c>
      <c r="W272">
        <f>U272*(C272/D272)*(B272/D272)^(1/3)*E272^(1/3)*(Q272^3)/(T272^2*300)</f>
        <v>4.8864275983350938</v>
      </c>
      <c r="X272" t="s">
        <v>806</v>
      </c>
      <c r="Y272" t="s">
        <v>688</v>
      </c>
      <c r="AE272">
        <v>4.3899999999999997</v>
      </c>
    </row>
    <row r="273" spans="1:33">
      <c r="A273" t="s">
        <v>70</v>
      </c>
      <c r="B273">
        <v>54.08</v>
      </c>
      <c r="C273">
        <v>232.65600000000001</v>
      </c>
      <c r="D273">
        <v>2</v>
      </c>
      <c r="E273">
        <v>2</v>
      </c>
      <c r="F273">
        <v>48.719900000000003</v>
      </c>
      <c r="G273">
        <v>15.847099999999999</v>
      </c>
      <c r="H273">
        <f>9*F273*G273/(3*F273+G273)</f>
        <v>42.890928933908938</v>
      </c>
      <c r="I273">
        <f>(3*F273-2*G273)/2/(3*F273+G273)</f>
        <v>0.35327375147216045</v>
      </c>
      <c r="J273">
        <f>2*((G273)^3/(F273)^2)^0.585</f>
        <v>2.7059852049830497</v>
      </c>
      <c r="K273">
        <v>-4.2420600000000004</v>
      </c>
      <c r="L273">
        <v>1.17675</v>
      </c>
      <c r="M273">
        <v>7.1437479368645862</v>
      </c>
      <c r="N273">
        <f>SQRT((F273+4/3*G273)/M273)</f>
        <v>3.1269301153077333</v>
      </c>
      <c r="O273">
        <f>SQRT(G273/M273)</f>
        <v>1.489401675528663</v>
      </c>
      <c r="P273">
        <f>((1/3)*(N273^-3+2*O273^-3))^(-1/3)</f>
        <v>1.6752938463475673</v>
      </c>
      <c r="Q273">
        <f>76.3823356*(6*PI()*PI()/(B273/D273))^(1/3)*P273*E273^(-1/3)</f>
        <v>131.89308649790269</v>
      </c>
      <c r="R273">
        <f>-(1/2)*(B273/(F273+(4/3)*G273)*(K273+(4/3)*L273))-1/6</f>
        <v>0.86812499787240582</v>
      </c>
      <c r="S273">
        <f>-(1/2)*B273/G273*L273-1/6</f>
        <v>-2.174562117569355</v>
      </c>
      <c r="T273">
        <f>SQRT((R273^2+2*S273^2)/3)</f>
        <v>1.8449102795047061</v>
      </c>
      <c r="U273" s="1">
        <f>1/(1+1/T273+(8.3*10^5)/T273^2.4)</f>
        <v>5.2391278980610445E-6</v>
      </c>
      <c r="V273" s="7">
        <v>4.3499999999999996</v>
      </c>
      <c r="W273">
        <f>U273*(C273/D273)*(B273/D273)^(1/3)*E273^(1/3)*(Q273^3)/(T273^2*300)</f>
        <v>5.178649221570395</v>
      </c>
      <c r="X273" s="3" t="s">
        <v>465</v>
      </c>
      <c r="Y273" t="s">
        <v>401</v>
      </c>
      <c r="Z273" s="4"/>
      <c r="AB273" s="4"/>
      <c r="AC273" s="4">
        <v>4.3499999999999996</v>
      </c>
      <c r="AD273" s="4"/>
      <c r="AE273" s="4"/>
      <c r="AF273" s="4"/>
      <c r="AG273" s="4"/>
    </row>
    <row r="274" spans="1:33">
      <c r="A274" s="2" t="s">
        <v>41</v>
      </c>
      <c r="B274">
        <v>55.92</v>
      </c>
      <c r="C274">
        <v>193.83799999999999</v>
      </c>
      <c r="D274">
        <v>3</v>
      </c>
      <c r="E274">
        <v>3</v>
      </c>
      <c r="F274">
        <v>50.370100000000001</v>
      </c>
      <c r="G274">
        <v>2.0289299999999999</v>
      </c>
      <c r="H274">
        <f>9*F274*G274/(3*F274+G274)</f>
        <v>6.0061465826685954</v>
      </c>
      <c r="I274">
        <f>(3*F274-2*G274)/2/(3*F274+G274)</f>
        <v>0.48012661419284919</v>
      </c>
      <c r="J274">
        <f>2*((G274)^3/(F274)^2)^0.585</f>
        <v>7.0589726822744933E-2</v>
      </c>
      <c r="K274">
        <v>-3.4234499999999999</v>
      </c>
      <c r="L274">
        <v>-3.4403800000000002</v>
      </c>
      <c r="M274">
        <v>5.7559936421455742</v>
      </c>
      <c r="N274">
        <f>SQRT((F274+4/3*G274)/M274)</f>
        <v>3.0365905747161706</v>
      </c>
      <c r="O274">
        <f>SQRT(G274/M274)</f>
        <v>0.59370865366883363</v>
      </c>
      <c r="P274">
        <f>((1/3)*(N274^-3+2*O274^-3))^(-1/3)</f>
        <v>0.67878225026672079</v>
      </c>
      <c r="Q274">
        <f>76.3823356*(6*PI()*PI()/(B274/D274))^(1/3)*P274*E274^(-1/3)</f>
        <v>52.846718154349787</v>
      </c>
      <c r="R274">
        <f>-(1/2)*(B274/(F274+(4/3)*G274)*(K274+(4/3)*L274))-1/6</f>
        <v>4.0533162557225264</v>
      </c>
      <c r="S274">
        <f>-(1/2)*B274/G274*L274-1/6</f>
        <v>47.244049720788794</v>
      </c>
      <c r="T274">
        <f>SQRT((R274^2+2*S274^2)/3)</f>
        <v>38.645525142891735</v>
      </c>
      <c r="U274" s="1">
        <f>1/(1+1/T274+(8.3*10^5)/T274^2.4)</f>
        <v>7.7004410497928458E-3</v>
      </c>
      <c r="V274" s="7">
        <v>4.34</v>
      </c>
      <c r="W274">
        <f>U274*(C274/D274)*(B274/D274)^(1/3)*E274^(1/3)*(Q274^3)/(T274^2*300)</f>
        <v>0.62674378959130828</v>
      </c>
      <c r="X274" s="2" t="s">
        <v>435</v>
      </c>
      <c r="Y274" s="2" t="s">
        <v>401</v>
      </c>
      <c r="Z274" s="2"/>
      <c r="AA274" s="2"/>
      <c r="AB274" s="2"/>
      <c r="AC274" s="2"/>
      <c r="AD274" s="2"/>
      <c r="AE274" s="2">
        <v>4.34</v>
      </c>
      <c r="AF274" s="2"/>
      <c r="AG274" s="2"/>
    </row>
    <row r="275" spans="1:33">
      <c r="A275" t="s">
        <v>129</v>
      </c>
      <c r="B275">
        <v>41.31</v>
      </c>
      <c r="C275">
        <v>150.40700000000001</v>
      </c>
      <c r="D275">
        <v>3</v>
      </c>
      <c r="E275">
        <v>3</v>
      </c>
      <c r="F275">
        <v>109.822</v>
      </c>
      <c r="G275">
        <v>32.830399999999997</v>
      </c>
      <c r="H275">
        <f>9*F275*G275/(3*F275+G275)</f>
        <v>89.566172060224716</v>
      </c>
      <c r="I275">
        <f>(3*F275-2*G275)/2/(3*F275+G275)</f>
        <v>0.36407372527024834</v>
      </c>
      <c r="J275">
        <f>2*((G275)^3/(F275)^2)^0.585</f>
        <v>3.7539470584151724</v>
      </c>
      <c r="K275">
        <v>-8.7484999999999999</v>
      </c>
      <c r="L275">
        <v>-1.6928300000000001</v>
      </c>
      <c r="M275">
        <v>6.0459061604090616</v>
      </c>
      <c r="N275">
        <f>SQRT((F275+4/3*G275)/M275)</f>
        <v>5.0403310662059768</v>
      </c>
      <c r="O275">
        <f>SQRT(G275/M275)</f>
        <v>2.330276127142771</v>
      </c>
      <c r="P275">
        <f>((1/3)*(N275^-3+2*O275^-3))^(-1/3)</f>
        <v>2.624960289154572</v>
      </c>
      <c r="Q275">
        <f>76.3823356*(6*PI()*PI()/(B275/D275))^(1/3)*P275*E275^(-1/3)</f>
        <v>226.07243147469151</v>
      </c>
      <c r="R275">
        <f>-(1/2)*(B275/(F275+(4/3)*G275)*(K275+(4/3)*L275))-1/6</f>
        <v>1.3133263216429147</v>
      </c>
      <c r="S275">
        <f>-(1/2)*B275/G275*L275-1/6</f>
        <v>0.8983646351146094</v>
      </c>
      <c r="T275">
        <f>SQRT((R275^2+2*S275^2)/3)</f>
        <v>1.0549793145474968</v>
      </c>
      <c r="U275" s="1">
        <f>1/(1+1/T275+(8.3*10^5)/T275^2.4)</f>
        <v>1.3699547264194648E-6</v>
      </c>
      <c r="V275" s="7">
        <v>4.3</v>
      </c>
      <c r="W275">
        <f>U275*(C275/D275)*(B275/D275)^(1/3)*E275^(1/3)*(Q275^3)/(T275^2*300)</f>
        <v>8.2162140838984694</v>
      </c>
      <c r="X275" s="3" t="s">
        <v>537</v>
      </c>
      <c r="Y275" t="s">
        <v>408</v>
      </c>
      <c r="Z275" s="4"/>
      <c r="AB275" s="4">
        <v>3.01</v>
      </c>
      <c r="AC275" s="4"/>
      <c r="AD275" s="4"/>
      <c r="AE275" s="4"/>
      <c r="AF275" s="4">
        <v>4.3</v>
      </c>
      <c r="AG275" s="4"/>
    </row>
    <row r="276" spans="1:33">
      <c r="A276" s="2" t="s">
        <v>257</v>
      </c>
      <c r="B276">
        <v>110.28</v>
      </c>
      <c r="C276">
        <v>230.63499999999999</v>
      </c>
      <c r="D276">
        <v>3</v>
      </c>
      <c r="E276">
        <v>3</v>
      </c>
      <c r="F276">
        <v>19.7529</v>
      </c>
      <c r="G276">
        <v>4.7481200000000001</v>
      </c>
      <c r="H276">
        <f>9*F276*G276/(3*F276+G276)</f>
        <v>13.187692435462345</v>
      </c>
      <c r="I276">
        <f>(3*F276-2*G276)/2/(3*F276+G276)</f>
        <v>0.38872779494435122</v>
      </c>
      <c r="J276">
        <f>2*((G276)^3/(F276)^2)^0.585</f>
        <v>0.93850684209546353</v>
      </c>
      <c r="K276">
        <v>-0.94771000000000005</v>
      </c>
      <c r="L276">
        <v>-0.40640999999999999</v>
      </c>
      <c r="M276">
        <v>3.4727778673993051</v>
      </c>
      <c r="N276">
        <f>SQRT((F276+4/3*G276)/M276)</f>
        <v>2.7406041925680213</v>
      </c>
      <c r="O276">
        <f>SQRT(G276/M276)</f>
        <v>1.1692902831835896</v>
      </c>
      <c r="P276">
        <f>((1/3)*(N276^-3+2*O276^-3))^(-1/3)</f>
        <v>1.3216127418665329</v>
      </c>
      <c r="Q276">
        <f>76.3823356*(6*PI()*PI()/(B276/D276))^(1/3)*P276*E276^(-1/3)</f>
        <v>82.050625692489717</v>
      </c>
      <c r="R276">
        <f>-(1/2)*(B276/(F276+(4/3)*G276)*(K276+(4/3)*L276))-1/6</f>
        <v>2.9822695896300435</v>
      </c>
      <c r="S276">
        <f>-(1/2)*B276/G276*L276-1/6</f>
        <v>4.5529797196925657</v>
      </c>
      <c r="T276">
        <f>SQRT((R276^2+2*S276^2)/3)</f>
        <v>4.0968760684654892</v>
      </c>
      <c r="U276" s="1">
        <f>1/(1+1/T276+(8.3*10^5)/T276^2.4)</f>
        <v>3.5545897616447194E-5</v>
      </c>
      <c r="V276" s="7">
        <v>4.2300000000000004</v>
      </c>
      <c r="W276">
        <f>U276*(C276/D276)*(B276/D276)^(1/3)*E276^(1/3)*(Q276^3)/(T276^2*300)</f>
        <v>1.4376212423358965</v>
      </c>
      <c r="X276" s="2" t="s">
        <v>682</v>
      </c>
      <c r="Y276" s="2" t="s">
        <v>401</v>
      </c>
      <c r="Z276" s="2"/>
      <c r="AA276" s="2"/>
      <c r="AB276" s="2"/>
      <c r="AC276" s="2"/>
      <c r="AD276" s="2"/>
      <c r="AE276" s="2">
        <v>4.2300000000000004</v>
      </c>
      <c r="AF276" s="2"/>
      <c r="AG276" s="2"/>
    </row>
    <row r="277" spans="1:33" ht="16.149999999999999">
      <c r="A277" t="s">
        <v>261</v>
      </c>
      <c r="B277">
        <v>50.81</v>
      </c>
      <c r="C277">
        <v>194.79499999999999</v>
      </c>
      <c r="D277">
        <v>5</v>
      </c>
      <c r="E277">
        <v>5</v>
      </c>
      <c r="F277">
        <v>202.75399999999999</v>
      </c>
      <c r="G277">
        <v>120.45399999999999</v>
      </c>
      <c r="H277">
        <f>9*F277*G277/(3*F277+G277)</f>
        <v>301.63022747407769</v>
      </c>
      <c r="I277">
        <f>(3*F277-2*G277)/2/(3*F277+G277)</f>
        <v>0.25205567052184935</v>
      </c>
      <c r="J277">
        <f>2*((G277)^3/(F277)^2)^0.585</f>
        <v>17.935645606395362</v>
      </c>
      <c r="K277">
        <v>-14.190799999999999</v>
      </c>
      <c r="L277">
        <v>-9.22377</v>
      </c>
      <c r="M277">
        <v>6.3661542677721989</v>
      </c>
      <c r="N277">
        <f>SQRT((F277+4/3*G277)/M277)</f>
        <v>7.5549149709726295</v>
      </c>
      <c r="O277">
        <f>SQRT(G277/M277)</f>
        <v>4.3498274943063215</v>
      </c>
      <c r="P277">
        <f>((1/3)*(N277^-3+2*O277^-3))^(-1/3)</f>
        <v>4.8302975257700647</v>
      </c>
      <c r="Q277">
        <f>76.3823356*(6*PI()*PI()/(B277/D277))^(1/3)*P277*E277^(-1/3)</f>
        <v>388.27022125925771</v>
      </c>
      <c r="R277">
        <f>-(1/2)*(B277/(F277+(4/3)*G277)*(K277+(4/3)*L277))-1/6</f>
        <v>1.6853763333755321</v>
      </c>
      <c r="S277">
        <f>-(1/2)*B277/G277*L277-1/6</f>
        <v>1.778722252339759</v>
      </c>
      <c r="T277">
        <f>SQRT((R277^2+2*S277^2)/3)</f>
        <v>1.7481608513939828</v>
      </c>
      <c r="U277" s="1">
        <f>1/(1+1/T277+(8.3*10^5)/T277^2.4)</f>
        <v>4.6037751177233527E-6</v>
      </c>
      <c r="V277" s="7">
        <v>4.22</v>
      </c>
      <c r="W277">
        <f>U277*(C277/D277)*(B277/D277)^(1/3)*E277^(1/3)*(Q277^3)/(T277^2*300)</f>
        <v>42.412106966971265</v>
      </c>
      <c r="X277" s="3" t="s">
        <v>686</v>
      </c>
      <c r="Y277" t="s">
        <v>416</v>
      </c>
      <c r="Z277" s="4">
        <v>4.22</v>
      </c>
      <c r="AA277">
        <v>1.66</v>
      </c>
      <c r="AB277" s="4"/>
      <c r="AC277" s="4"/>
      <c r="AD277" s="4"/>
      <c r="AE277" s="4"/>
      <c r="AF277" s="4"/>
      <c r="AG277" s="4"/>
    </row>
    <row r="278" spans="1:33" ht="16.149999999999999">
      <c r="A278" t="s">
        <v>189</v>
      </c>
      <c r="B278">
        <v>70.67</v>
      </c>
      <c r="C278">
        <v>161.482</v>
      </c>
      <c r="D278">
        <v>5</v>
      </c>
      <c r="E278">
        <v>5</v>
      </c>
      <c r="F278">
        <v>68.6875</v>
      </c>
      <c r="G278">
        <v>37.982599999999998</v>
      </c>
      <c r="H278">
        <f>9*F278*G278/(3*F278+G278)</f>
        <v>96.213234920512647</v>
      </c>
      <c r="I278">
        <f>(3*F278-2*G278)/2/(3*F278+G278)</f>
        <v>0.26654356100573218</v>
      </c>
      <c r="J278">
        <f>2*((G278)^3/(F278)^2)^0.585</f>
        <v>8.3956476943308154</v>
      </c>
      <c r="K278">
        <v>-3.4039199999999998</v>
      </c>
      <c r="L278">
        <v>-1.45486</v>
      </c>
      <c r="M278">
        <v>3.7943516398470649</v>
      </c>
      <c r="N278">
        <f>SQRT((F278+4/3*G278)/M278)</f>
        <v>5.6079972389227501</v>
      </c>
      <c r="O278">
        <f>SQRT(G278/M278)</f>
        <v>3.163905888142565</v>
      </c>
      <c r="P278">
        <f>((1/3)*(N278^-3+2*O278^-3))^(-1/3)</f>
        <v>3.5194380898907642</v>
      </c>
      <c r="Q278">
        <f>76.3823356*(6*PI()*PI()/(B278/D278))^(1/3)*P278*E278^(-1/3)</f>
        <v>253.43790239836036</v>
      </c>
      <c r="R278">
        <f>-(1/2)*(B278/(F278+(4/3)*G278)*(K278+(4/3)*L278))-1/6</f>
        <v>1.4156620666685475</v>
      </c>
      <c r="S278">
        <f>-(1/2)*B278/G278*L278-1/6</f>
        <v>1.1867814411511237</v>
      </c>
      <c r="T278">
        <f>SQRT((R278^2+2*S278^2)/3)</f>
        <v>1.2676749669014451</v>
      </c>
      <c r="U278" s="1">
        <f>1/(1+1/T278+(8.3*10^5)/T278^2.4)</f>
        <v>2.1288215017123143E-6</v>
      </c>
      <c r="V278" s="7">
        <v>4.1500000000000004</v>
      </c>
      <c r="W278">
        <f>U278*(C278/D278)*(B278/D278)^(1/3)*E278^(1/3)*(Q278^3)/(T278^2*300)</f>
        <v>9.5980426073088676</v>
      </c>
      <c r="X278" s="3" t="s">
        <v>606</v>
      </c>
      <c r="Y278" t="s">
        <v>416</v>
      </c>
      <c r="Z278" s="4">
        <v>4.1500000000000004</v>
      </c>
      <c r="AA278">
        <v>1.33</v>
      </c>
      <c r="AB278" s="4"/>
      <c r="AC278" s="4"/>
      <c r="AD278" s="4"/>
      <c r="AE278" s="4"/>
      <c r="AF278" s="4">
        <v>5.5</v>
      </c>
      <c r="AG278" s="4"/>
    </row>
    <row r="279" spans="1:33">
      <c r="A279" t="s">
        <v>113</v>
      </c>
      <c r="B279">
        <v>87.44</v>
      </c>
      <c r="C279">
        <v>165.37200000000001</v>
      </c>
      <c r="D279">
        <v>2</v>
      </c>
      <c r="E279">
        <v>2</v>
      </c>
      <c r="F279">
        <v>9.7128999999999994</v>
      </c>
      <c r="G279">
        <v>6.9225500000000002</v>
      </c>
      <c r="H279">
        <f>9*F279*G279/(3*F279+G279)</f>
        <v>16.780958038198897</v>
      </c>
      <c r="I279">
        <f>(3*F279-2*G279)/2/(3*F279+G279)</f>
        <v>0.21205033103400464</v>
      </c>
      <c r="J279">
        <f>2*((G279)^3/(F279)^2)^0.585</f>
        <v>4.1734841639125646</v>
      </c>
      <c r="K279">
        <v>-0.51468000000000003</v>
      </c>
      <c r="L279">
        <v>-0.20013</v>
      </c>
      <c r="M279">
        <v>3.1405114271134629</v>
      </c>
      <c r="N279">
        <f>SQRT((F279+4/3*G279)/M279)</f>
        <v>2.4559742469800776</v>
      </c>
      <c r="O279">
        <f>SQRT(G279/M279)</f>
        <v>1.4846800116474073</v>
      </c>
      <c r="P279">
        <f>((1/3)*(N279^-3+2*O279^-3))^(-1/3)</f>
        <v>1.6412040095722871</v>
      </c>
      <c r="Q279">
        <f>76.3823356*(6*PI()*PI()/(B279/D279))^(1/3)*P279*E279^(-1/3)</f>
        <v>110.08693630497862</v>
      </c>
      <c r="R279">
        <f>-(1/2)*(B279/(F279+(4/3)*G279)*(K279+(4/3)*L279))-1/6</f>
        <v>1.6370663494571718</v>
      </c>
      <c r="S279">
        <f>-(1/2)*B279/G279*L279-1/6</f>
        <v>1.0972727198310832</v>
      </c>
      <c r="T279">
        <f>SQRT((R279^2+2*S279^2)/3)</f>
        <v>1.3023057853791529</v>
      </c>
      <c r="U279" s="1">
        <f>1/(1+1/T279+(8.3*10^5)/T279^2.4)</f>
        <v>2.2710740328356327E-6</v>
      </c>
      <c r="V279" s="7">
        <v>3.8</v>
      </c>
      <c r="W279">
        <f>U279*(C279/D279)*(B279/D279)^(1/3)*E279^(1/3)*(Q279^3)/(T279^2*300)</f>
        <v>2.1855470146845946</v>
      </c>
      <c r="X279" s="3" t="s">
        <v>521</v>
      </c>
      <c r="Y279" t="s">
        <v>408</v>
      </c>
      <c r="Z279" s="4"/>
      <c r="AB279" s="4">
        <v>1.68</v>
      </c>
      <c r="AC279" s="4">
        <v>0.55800000000000005</v>
      </c>
      <c r="AD279" s="4">
        <v>0.76</v>
      </c>
      <c r="AE279" s="4"/>
      <c r="AF279" s="4">
        <v>3.8</v>
      </c>
      <c r="AG279" s="4"/>
    </row>
    <row r="280" spans="1:33">
      <c r="A280" t="s">
        <v>316</v>
      </c>
      <c r="B280">
        <v>332.59</v>
      </c>
      <c r="C280">
        <v>742.12800000000004</v>
      </c>
      <c r="D280">
        <v>12</v>
      </c>
      <c r="E280">
        <v>3</v>
      </c>
      <c r="F280">
        <v>31.360800000000001</v>
      </c>
      <c r="G280">
        <v>7.0209599999999996</v>
      </c>
      <c r="H280">
        <f>9*F280*G280/(3*F280+G280)</f>
        <v>19.600202221884611</v>
      </c>
      <c r="I280">
        <f>(3*F280-2*G280)/2/(3*F280+G280)</f>
        <v>0.39583491587223213</v>
      </c>
      <c r="J280">
        <f>2*((G280)^3/(F280)^2)^0.585</f>
        <v>1.085632673791195</v>
      </c>
      <c r="K280">
        <v>-0.30285000000000001</v>
      </c>
      <c r="L280">
        <v>-0.23111000000000001</v>
      </c>
      <c r="M280">
        <f>C280/B280*1.658828390625</f>
        <v>3.7014432059825917</v>
      </c>
      <c r="N280">
        <f>SQRT((F280+4/3*G280)/M280)</f>
        <v>3.31687749266325</v>
      </c>
      <c r="O280">
        <f>SQRT(G280/M280)</f>
        <v>1.3772497567874231</v>
      </c>
      <c r="P280">
        <f>((1/3)*(N280^-3+2*O280^-3))^(-1/3)</f>
        <v>1.5581833160647891</v>
      </c>
      <c r="Q280">
        <f>76.3823356*(6*PI()*PI()/(B280/D280))^(1/3)*P280*E280^(-1/3)</f>
        <v>106.28665773915368</v>
      </c>
      <c r="R280">
        <f>-(1/2)*(B280/(F280+(4/3)*G280)*(K280+(4/3)*L280))-1/6</f>
        <v>2.3284340424163013</v>
      </c>
      <c r="S280">
        <f>-(1/2)*B280/G280*L280-1/6</f>
        <v>5.3072909473918095</v>
      </c>
      <c r="T280">
        <f>SQRT((R280^2+2*S280^2)/3)</f>
        <v>4.5371165399189097</v>
      </c>
      <c r="U280" s="1">
        <f>1/(1+1/T280+(8.3*10^5)/T280^2.4)</f>
        <v>4.5411900868477529E-5</v>
      </c>
      <c r="V280" s="7">
        <v>3.79</v>
      </c>
      <c r="W280">
        <f>U280*(C280/D280)*(B280/D280)^(1/3)*E280^(1/3)*(Q280^3)/(T280^2*300)</f>
        <v>2.3832637769704266</v>
      </c>
      <c r="X280" t="s">
        <v>742</v>
      </c>
      <c r="Y280" t="s">
        <v>688</v>
      </c>
      <c r="AE280">
        <v>3.79</v>
      </c>
    </row>
    <row r="281" spans="1:33">
      <c r="A281" t="s">
        <v>227</v>
      </c>
      <c r="B281">
        <v>53.14</v>
      </c>
      <c r="C281">
        <v>178.57</v>
      </c>
      <c r="D281">
        <v>3</v>
      </c>
      <c r="E281">
        <v>3</v>
      </c>
      <c r="F281">
        <v>114.249</v>
      </c>
      <c r="G281">
        <v>39.593800000000002</v>
      </c>
      <c r="H281">
        <f>9*F281*G281/(3*F281+G281)</f>
        <v>106.48083726821729</v>
      </c>
      <c r="I281">
        <f>(3*F281-2*G281)/2/(3*F281+G281)</f>
        <v>0.34466554445667325</v>
      </c>
      <c r="J281">
        <f>2*((G281)^3/(F281)^2)^0.585</f>
        <v>4.9794157494999896</v>
      </c>
      <c r="K281">
        <v>-11.056900000000001</v>
      </c>
      <c r="L281">
        <v>-4.13063</v>
      </c>
      <c r="M281">
        <v>5.5800166742133301</v>
      </c>
      <c r="N281">
        <f>SQRT((F281+4/3*G281)/M281)</f>
        <v>5.4713367506548334</v>
      </c>
      <c r="O281">
        <f>SQRT(G281/M281)</f>
        <v>2.6637646065610436</v>
      </c>
      <c r="P281">
        <f>((1/3)*(N281^-3+2*O281^-3))^(-1/3)</f>
        <v>2.9927612395280536</v>
      </c>
      <c r="Q281">
        <f>76.3823356*(6*PI()*PI()/(B281/D281))^(1/3)*P281*E281^(-1/3)</f>
        <v>236.99625664765023</v>
      </c>
      <c r="R281">
        <f>-(1/2)*(B281/(F281+(4/3)*G281)*(K281+(4/3)*L281))-1/6</f>
        <v>2.4681175344722974</v>
      </c>
      <c r="S281">
        <f>-(1/2)*B281/G281*L281-1/6</f>
        <v>2.6052531566390025</v>
      </c>
      <c r="T281">
        <f>SQRT((R281^2+2*S281^2)/3)</f>
        <v>2.5603575391160107</v>
      </c>
      <c r="U281" s="1">
        <f>1/(1+1/T281+(8.3*10^5)/T281^2.4)</f>
        <v>1.1503670648832102E-5</v>
      </c>
      <c r="V281" s="7">
        <v>3.78</v>
      </c>
      <c r="W281">
        <f>U281*(C281/D281)*(B281/D281)^(1/3)*E281^(1/3)*(Q281^3)/(T281^2*300)</f>
        <v>17.424734594707779</v>
      </c>
      <c r="X281" s="3" t="s">
        <v>652</v>
      </c>
      <c r="Y281" t="s">
        <v>403</v>
      </c>
      <c r="Z281" s="4"/>
      <c r="AB281" s="4"/>
      <c r="AC281" s="4"/>
      <c r="AD281" s="4"/>
      <c r="AE281" s="4">
        <v>3.78</v>
      </c>
      <c r="AF281" s="4"/>
      <c r="AG281" s="4"/>
    </row>
    <row r="282" spans="1:33">
      <c r="A282" t="s">
        <v>117</v>
      </c>
      <c r="B282">
        <v>39.86</v>
      </c>
      <c r="C282">
        <v>98.998999999999995</v>
      </c>
      <c r="D282">
        <v>2</v>
      </c>
      <c r="E282">
        <v>2</v>
      </c>
      <c r="F282">
        <v>55.838999999999999</v>
      </c>
      <c r="G282">
        <v>7.61808</v>
      </c>
      <c r="H282">
        <f>9*F282*G282/(3*F282+G282)</f>
        <v>21.860119183889374</v>
      </c>
      <c r="I282">
        <f>(3*F282-2*G282)/2/(3*F282+G282)</f>
        <v>0.43475253501468691</v>
      </c>
      <c r="J282">
        <f>2*((G282)^3/(F282)^2)^0.585</f>
        <v>0.63789892398410575</v>
      </c>
      <c r="K282">
        <v>-26.0411</v>
      </c>
      <c r="L282">
        <v>0.66918</v>
      </c>
      <c r="M282">
        <v>4.1242222560020547</v>
      </c>
      <c r="N282">
        <f>SQRT((F282+4/3*G282)/M282)</f>
        <v>4.000269250916471</v>
      </c>
      <c r="O282">
        <f>SQRT(G282/M282)</f>
        <v>1.3591010053785622</v>
      </c>
      <c r="P282">
        <f>((1/3)*(N282^-3+2*O282^-3))^(-1/3)</f>
        <v>1.545744061231803</v>
      </c>
      <c r="Q282">
        <f>76.3823356*(6*PI()*PI()/(B282/D282))^(1/3)*P282*E282^(-1/3)</f>
        <v>134.72093482802512</v>
      </c>
      <c r="R282">
        <f>-(1/2)*(B282/(F282+(4/3)*G282)*(K282+(4/3)*L282))-1/6</f>
        <v>7.4279366149648878</v>
      </c>
      <c r="S282">
        <f>-(1/2)*B282/G282*L282-1/6</f>
        <v>-1.9173384107281626</v>
      </c>
      <c r="T282">
        <f>SQRT((R282^2+2*S282^2)/3)</f>
        <v>4.5653264037541073</v>
      </c>
      <c r="U282" s="1">
        <f>1/(1+1/T282+(8.3*10^5)/T282^2.4)</f>
        <v>4.6092461828590471E-5</v>
      </c>
      <c r="V282" s="7">
        <v>3.76</v>
      </c>
      <c r="W282">
        <f>U282*(C282/D282)*(B282/D282)^(1/3)*E282^(1/3)*(Q282^3)/(T282^2*300)</f>
        <v>3.0477791234002551</v>
      </c>
      <c r="X282" s="3" t="s">
        <v>525</v>
      </c>
      <c r="Y282" t="s">
        <v>401</v>
      </c>
      <c r="Z282" s="4"/>
      <c r="AB282" s="4"/>
      <c r="AC282" s="4">
        <v>3.76</v>
      </c>
      <c r="AD282" s="4"/>
      <c r="AE282" s="4"/>
      <c r="AF282" s="4"/>
      <c r="AG282" s="4"/>
    </row>
    <row r="283" spans="1:33">
      <c r="A283" t="s">
        <v>166</v>
      </c>
      <c r="B283">
        <v>48.74</v>
      </c>
      <c r="C283">
        <v>231.624</v>
      </c>
      <c r="D283">
        <v>3</v>
      </c>
      <c r="E283">
        <v>3</v>
      </c>
      <c r="F283">
        <v>145.62299999999999</v>
      </c>
      <c r="G283">
        <v>48.159199999999998</v>
      </c>
      <c r="H283">
        <f>9*F283*G283/(3*F283+G283)</f>
        <v>130.13219568346747</v>
      </c>
      <c r="I283">
        <f>(3*F283-2*G283)/2/(3*F283+G283)</f>
        <v>0.35106268047919686</v>
      </c>
      <c r="J283">
        <f>2*((G283)^3/(F283)^2)^0.585</f>
        <v>5.2863149566276526</v>
      </c>
      <c r="K283">
        <v>-4.2120100000000003</v>
      </c>
      <c r="L283">
        <v>-2.1517300000000001</v>
      </c>
      <c r="M283">
        <v>7.8912641419048262</v>
      </c>
      <c r="N283">
        <f>SQRT((F283+4/3*G283)/M283)</f>
        <v>5.1566297548739506</v>
      </c>
      <c r="O283">
        <f>SQRT(G283/M283)</f>
        <v>2.4703946702075825</v>
      </c>
      <c r="P283">
        <f>((1/3)*(N283^-3+2*O283^-3))^(-1/3)</f>
        <v>2.7778956996303759</v>
      </c>
      <c r="Q283">
        <f>76.3823356*(6*PI()*PI()/(B283/D283))^(1/3)*P283*E283^(-1/3)</f>
        <v>226.41091495294748</v>
      </c>
      <c r="R283">
        <f>-(1/2)*(B283/(F283+(4/3)*G283)*(K283+(4/3)*L283))-1/6</f>
        <v>0.65570969825324377</v>
      </c>
      <c r="S283">
        <f>-(1/2)*B283/G283*L283-1/6</f>
        <v>0.92217326630564223</v>
      </c>
      <c r="T283">
        <f>SQRT((R283^2+2*S283^2)/3)</f>
        <v>0.84276573940824817</v>
      </c>
      <c r="U283" s="1">
        <f>1/(1+1/T283+(8.3*10^5)/T283^2.4)</f>
        <v>7.9913038102654155E-7</v>
      </c>
      <c r="V283" s="7">
        <v>3.73</v>
      </c>
      <c r="W283">
        <f>U283*(C283/D283)*(B283/D283)^(1/3)*E283^(1/3)*(Q283^3)/(T283^2*300)</f>
        <v>12.276244600268432</v>
      </c>
      <c r="X283" s="3" t="s">
        <v>579</v>
      </c>
      <c r="Y283" t="s">
        <v>401</v>
      </c>
      <c r="Z283" s="4"/>
      <c r="AB283" s="4"/>
      <c r="AC283" s="4"/>
      <c r="AD283" s="4"/>
      <c r="AE283" s="4">
        <v>3.73</v>
      </c>
      <c r="AF283" s="4"/>
      <c r="AG283" s="4"/>
    </row>
    <row r="284" spans="1:33" ht="16.149999999999999">
      <c r="A284" t="s">
        <v>260</v>
      </c>
      <c r="B284">
        <v>52.05</v>
      </c>
      <c r="C284">
        <v>283.28499999999997</v>
      </c>
      <c r="D284">
        <v>5</v>
      </c>
      <c r="E284">
        <v>5</v>
      </c>
      <c r="F284">
        <v>205.26300000000001</v>
      </c>
      <c r="G284">
        <v>122.86499999999999</v>
      </c>
      <c r="H284">
        <f>9*F284*G284/(3*F284+G284)</f>
        <v>307.28425819801964</v>
      </c>
      <c r="I284">
        <f>(3*F284-2*G284)/2/(3*F284+G284)</f>
        <v>0.25049549586139108</v>
      </c>
      <c r="J284">
        <f>2*((G284)^3/(F284)^2)^0.585</f>
        <v>18.30513659893046</v>
      </c>
      <c r="K284">
        <v>-14.545500000000001</v>
      </c>
      <c r="L284">
        <v>-9.0410299999999992</v>
      </c>
      <c r="M284">
        <v>9.0375641592923177</v>
      </c>
      <c r="N284">
        <f>SQRT((F284+4/3*G284)/M284)</f>
        <v>6.3905218527588827</v>
      </c>
      <c r="O284">
        <f>SQRT(G284/M284)</f>
        <v>3.6871295384610785</v>
      </c>
      <c r="P284">
        <f>((1/3)*(N284^-3+2*O284^-3))^(-1/3)</f>
        <v>4.0936505943185866</v>
      </c>
      <c r="Q284">
        <f>76.3823356*(6*PI()*PI()/(B284/D284))^(1/3)*P284*E284^(-1/3)</f>
        <v>326.4227802563895</v>
      </c>
      <c r="R284">
        <f>-(1/2)*(B284/(F284+(4/3)*G284)*(K284+(4/3)*L284))-1/6</f>
        <v>1.7089829257014453</v>
      </c>
      <c r="S284">
        <f>-(1/2)*B284/G284*L284-1/6</f>
        <v>1.7483848593985267</v>
      </c>
      <c r="T284">
        <f>SQRT((R284^2+2*S284^2)/3)</f>
        <v>1.7353502887013026</v>
      </c>
      <c r="U284" s="1">
        <f>1/(1+1/T284+(8.3*10^5)/T284^2.4)</f>
        <v>4.5232227650032099E-6</v>
      </c>
      <c r="V284" s="7">
        <v>3.69</v>
      </c>
      <c r="W284">
        <f>U284*(C284/D284)*(B284/D284)^(1/3)*E284^(1/3)*(Q284^3)/(T284^2*300)</f>
        <v>36.837285106111366</v>
      </c>
      <c r="X284" s="3" t="s">
        <v>685</v>
      </c>
      <c r="Y284" t="s">
        <v>416</v>
      </c>
      <c r="Z284" s="4">
        <v>3.69</v>
      </c>
      <c r="AA284">
        <v>1.66</v>
      </c>
      <c r="AB284" s="4"/>
      <c r="AC284" s="4"/>
      <c r="AD284" s="4"/>
      <c r="AE284" s="4"/>
      <c r="AF284" s="4"/>
      <c r="AG284" s="4"/>
    </row>
    <row r="285" spans="1:33">
      <c r="A285" t="s">
        <v>383</v>
      </c>
      <c r="B285">
        <v>274.39999999999998</v>
      </c>
      <c r="C285">
        <v>899.43600000000004</v>
      </c>
      <c r="D285">
        <v>12</v>
      </c>
      <c r="E285">
        <v>3</v>
      </c>
      <c r="F285">
        <v>70.287700000000001</v>
      </c>
      <c r="G285">
        <v>28.103200000000001</v>
      </c>
      <c r="H285">
        <f>9*F285*G285/(3*F285+G285)</f>
        <v>74.394521803953111</v>
      </c>
      <c r="I285">
        <f>(3*F285-2*G285)/2/(3*F285+G285)</f>
        <v>0.32359520986850449</v>
      </c>
      <c r="J285">
        <f>2*((G285)^3/(F285)^2)^0.585</f>
        <v>4.8166774035377271</v>
      </c>
      <c r="K285">
        <v>-0.79849999999999999</v>
      </c>
      <c r="L285">
        <v>-0.23855000000000001</v>
      </c>
      <c r="M285">
        <f>C285/B285*1.658828390625</f>
        <v>5.437354126640626</v>
      </c>
      <c r="N285">
        <f>SQRT((F285+4/3*G285)/M285)</f>
        <v>4.4517649715905652</v>
      </c>
      <c r="O285">
        <f>SQRT(G285/M285)</f>
        <v>2.2734430399025682</v>
      </c>
      <c r="P285">
        <f>((1/3)*(N285^-3+2*O285^-3))^(-1/3)</f>
        <v>2.547113614981344</v>
      </c>
      <c r="Q285">
        <f>76.3823356*(6*PI()*PI()/(B285/D285))^(1/3)*P285*E285^(-1/3)</f>
        <v>185.24658530843976</v>
      </c>
      <c r="R285">
        <f>-(1/2)*(B285/(F285+(4/3)*G285)*(K285+(4/3)*L285))-1/6</f>
        <v>1.2549637115953687</v>
      </c>
      <c r="S285">
        <f>-(1/2)*B285/G285*L285-1/6</f>
        <v>0.99793594086557158</v>
      </c>
      <c r="T285">
        <f>SQRT((R285^2+2*S285^2)/3)</f>
        <v>1.0903648015784642</v>
      </c>
      <c r="U285" s="1">
        <f>1/(1+1/T285+(8.3*10^5)/T285^2.4)</f>
        <v>1.4828357545073515E-6</v>
      </c>
      <c r="V285" s="7">
        <v>3.67</v>
      </c>
      <c r="W285">
        <f>U285*(C285/D285)*(B285/D285)^(1/3)*E285^(1/3)*(Q285^3)/(T285^2*300)</f>
        <v>8.1091594551200128</v>
      </c>
      <c r="X285" t="s">
        <v>810</v>
      </c>
      <c r="Y285" t="s">
        <v>688</v>
      </c>
      <c r="AE285">
        <v>3.67</v>
      </c>
    </row>
    <row r="286" spans="1:33" ht="16.149999999999999">
      <c r="A286" t="s">
        <v>34</v>
      </c>
      <c r="B286">
        <v>67.599999999999994</v>
      </c>
      <c r="C286">
        <v>314.416</v>
      </c>
      <c r="D286">
        <v>5</v>
      </c>
      <c r="E286">
        <v>5</v>
      </c>
      <c r="F286">
        <v>194.89</v>
      </c>
      <c r="G286">
        <v>127.542</v>
      </c>
      <c r="H286">
        <f>9*F286*G286/(3*F286+G286)</f>
        <v>314.10583284190659</v>
      </c>
      <c r="I286">
        <f>(3*F286-2*G286)/2/(3*F286+G286)</f>
        <v>0.23138194807164156</v>
      </c>
      <c r="J286">
        <f>2*((G286)^3/(F286)^2)^0.585</f>
        <v>20.768140912634983</v>
      </c>
      <c r="K286">
        <v>-10.737</v>
      </c>
      <c r="L286">
        <v>-4.7034399999999996</v>
      </c>
      <c r="M286">
        <v>7.7233637690572046</v>
      </c>
      <c r="N286">
        <f>SQRT((F286+4/3*G286)/M286)</f>
        <v>6.8740242310941158</v>
      </c>
      <c r="O286">
        <f>SQRT(G286/M286)</f>
        <v>4.0637161619629785</v>
      </c>
      <c r="P286">
        <f>((1/3)*(N286^-3+2*O286^-3))^(-1/3)</f>
        <v>4.5018294753329817</v>
      </c>
      <c r="Q286">
        <f>76.3823356*(6*PI()*PI()/(B286/D286))^(1/3)*P286*E286^(-1/3)</f>
        <v>329.0157900014886</v>
      </c>
      <c r="R286">
        <f>-(1/2)*(B286/(F286+(4/3)*G286)*(K286+(4/3)*L286))-1/6</f>
        <v>1.408577239737751</v>
      </c>
      <c r="S286">
        <f>-(1/2)*B286/G286*L286-1/6</f>
        <v>1.0797954556146208</v>
      </c>
      <c r="T286">
        <f>SQRT((R286^2+2*S286^2)/3)</f>
        <v>1.1994451901107159</v>
      </c>
      <c r="U286" s="1">
        <f>1/(1+1/T286+(8.3*10^5)/T286^2.4)</f>
        <v>1.8641180016270338E-6</v>
      </c>
      <c r="V286" s="7">
        <v>3.61</v>
      </c>
      <c r="W286">
        <f>U286*(C286/D286)*(B286/D286)^(1/3)*E286^(1/3)*(Q286^3)/(T286^2*1000)</f>
        <v>11.821692942552612</v>
      </c>
      <c r="X286" s="3" t="s">
        <v>425</v>
      </c>
      <c r="Y286" t="s">
        <v>416</v>
      </c>
      <c r="Z286" s="4"/>
      <c r="AA286">
        <v>3.61</v>
      </c>
      <c r="AB286" s="4"/>
      <c r="AC286" s="4"/>
      <c r="AD286" s="4"/>
      <c r="AE286" s="4"/>
      <c r="AF286" s="4"/>
      <c r="AG286" s="4"/>
    </row>
    <row r="287" spans="1:33">
      <c r="A287" t="s">
        <v>208</v>
      </c>
      <c r="B287">
        <v>404.25</v>
      </c>
      <c r="C287">
        <v>1497.12</v>
      </c>
      <c r="D287">
        <v>16</v>
      </c>
      <c r="E287">
        <v>16</v>
      </c>
      <c r="F287">
        <v>46.168300000000002</v>
      </c>
      <c r="G287">
        <v>26.8948</v>
      </c>
      <c r="H287">
        <f>9*F287*G287/(3*F287+G287)</f>
        <v>67.564722025251555</v>
      </c>
      <c r="I287">
        <f>(3*F287-2*G287)/2/(3*F287+G287)</f>
        <v>0.2560926652224883</v>
      </c>
      <c r="J287">
        <f>2*((G287)^3/(F287)^2)^0.585</f>
        <v>7.2914777031578621</v>
      </c>
      <c r="K287">
        <v>-2.49166</v>
      </c>
      <c r="L287">
        <v>-0.17874999999999999</v>
      </c>
      <c r="M287">
        <v>6.149717014098635</v>
      </c>
      <c r="N287">
        <f>SQRT((F287+4/3*G287)/M287)</f>
        <v>3.6521918564706657</v>
      </c>
      <c r="O287">
        <f>SQRT(G287/M287)</f>
        <v>2.091253080352097</v>
      </c>
      <c r="P287">
        <f>((1/3)*(N287^-3+2*O287^-3))^(-1/3)</f>
        <v>2.3233521785816462</v>
      </c>
      <c r="Q287">
        <f>76.3823356*(6*PI()*PI()/(B287/D287))^(1/3)*P287*E287^(-1/3)</f>
        <v>93.549535571018581</v>
      </c>
      <c r="R287">
        <f>-(1/2)*(B287/(F287+(4/3)*G287)*(K287+(4/3)*L287))-1/6</f>
        <v>6.5603006892088249</v>
      </c>
      <c r="S287">
        <f>-(1/2)*B287/G287*L287-1/6</f>
        <v>1.1767098875371198</v>
      </c>
      <c r="T287">
        <f>SQRT((R287^2+2*S287^2)/3)</f>
        <v>3.9075498483358695</v>
      </c>
      <c r="U287" s="1">
        <f>1/(1+1/T287+(8.3*10^5)/T287^2.4)</f>
        <v>3.1730394022627937E-5</v>
      </c>
      <c r="V287" s="7">
        <v>3.5</v>
      </c>
      <c r="W287">
        <f>U287*(C287/D287)*(B287/D287)^(1/3)*E287^(1/3)*(Q287^3)/(T287^2*300)</f>
        <v>3.9236479751537869</v>
      </c>
      <c r="X287" s="3" t="s">
        <v>632</v>
      </c>
      <c r="Y287" t="s">
        <v>633</v>
      </c>
      <c r="Z287" s="4"/>
      <c r="AB287" s="4"/>
      <c r="AC287" s="4">
        <v>1.23</v>
      </c>
      <c r="AD287" s="4">
        <v>1.24</v>
      </c>
      <c r="AE287" s="4"/>
      <c r="AF287" s="4">
        <v>3.5</v>
      </c>
      <c r="AG287" s="4"/>
    </row>
    <row r="288" spans="1:33" ht="16.149999999999999">
      <c r="A288" t="s">
        <v>168</v>
      </c>
      <c r="B288">
        <v>62.86</v>
      </c>
      <c r="C288">
        <v>251.93800000000002</v>
      </c>
      <c r="D288">
        <v>5</v>
      </c>
      <c r="E288">
        <v>5</v>
      </c>
      <c r="F288">
        <v>205.976</v>
      </c>
      <c r="G288">
        <v>114.014</v>
      </c>
      <c r="H288">
        <f>9*F288*G288/(3*F288+G288)</f>
        <v>288.76240053993348</v>
      </c>
      <c r="I288">
        <f>(3*F288-2*G288)/2/(3*F288+G288)</f>
        <v>0.26634624054911454</v>
      </c>
      <c r="J288">
        <f>2*((G288)^3/(F288)^2)^0.585</f>
        <v>15.989178852493698</v>
      </c>
      <c r="K288">
        <v>-11.309699999999999</v>
      </c>
      <c r="L288">
        <v>-3.14818</v>
      </c>
      <c r="M288">
        <v>6.6553032486374191</v>
      </c>
      <c r="N288">
        <f>SQRT((F288+4/3*G288)/M288)</f>
        <v>7.3342271065667903</v>
      </c>
      <c r="O288">
        <f>SQRT(G288/M288)</f>
        <v>4.1389975258965732</v>
      </c>
      <c r="P288">
        <f>((1/3)*(N288^-3+2*O288^-3))^(-1/3)</f>
        <v>4.6039927736129131</v>
      </c>
      <c r="Q288">
        <f>76.3823356*(6*PI()*PI()/(B288/D288))^(1/3)*P288*E288^(-1/3)</f>
        <v>344.73584294714527</v>
      </c>
      <c r="R288">
        <f>-(1/2)*(B288/(F288+(4/3)*G288)*(K288+(4/3)*L288))-1/6</f>
        <v>1.1947882550081439</v>
      </c>
      <c r="S288">
        <f>-(1/2)*B288/G288*L288-1/6</f>
        <v>0.7011855041193773</v>
      </c>
      <c r="T288">
        <f>SQRT((R288^2+2*S288^2)/3)</f>
        <v>0.89644505254174134</v>
      </c>
      <c r="U288" s="1">
        <f>1/(1+1/T288+(8.3*10^5)/T288^2.4)</f>
        <v>9.267826084150583E-7</v>
      </c>
      <c r="V288" s="7">
        <v>3.45</v>
      </c>
      <c r="W288">
        <f>U288*(C288/D288)*(B288/D288)^(1/3)*E288^(1/3)*(Q288^3)/(T288^2*1000)</f>
        <v>9.4661121522853318</v>
      </c>
      <c r="X288" s="3" t="s">
        <v>581</v>
      </c>
      <c r="Y288" t="s">
        <v>416</v>
      </c>
      <c r="Z288" s="4"/>
      <c r="AA288">
        <v>3.45</v>
      </c>
      <c r="AB288" s="4"/>
      <c r="AC288" s="4"/>
      <c r="AD288" s="4"/>
      <c r="AE288" s="4"/>
      <c r="AF288" s="4"/>
      <c r="AG288" s="4"/>
    </row>
    <row r="289" spans="1:33">
      <c r="A289" t="s">
        <v>123</v>
      </c>
      <c r="B289">
        <v>76.39</v>
      </c>
      <c r="C289">
        <v>119.002</v>
      </c>
      <c r="D289">
        <v>2</v>
      </c>
      <c r="E289">
        <v>2</v>
      </c>
      <c r="F289">
        <v>11.318300000000001</v>
      </c>
      <c r="G289">
        <v>7.9445699999999997</v>
      </c>
      <c r="H289">
        <f>9*F289*G289/(3*F289+G289)</f>
        <v>19.3145937091567</v>
      </c>
      <c r="I289">
        <f>(3*F289-2*G289)/2/(3*F289+G289)</f>
        <v>0.21558458854014148</v>
      </c>
      <c r="J289">
        <f>2*((G289)^3/(F289)^2)^0.585</f>
        <v>4.4435445163978136</v>
      </c>
      <c r="K289">
        <v>-1.3289599999999999</v>
      </c>
      <c r="L289">
        <v>-0.27154</v>
      </c>
      <c r="M289">
        <v>2.5868205270406768</v>
      </c>
      <c r="N289">
        <f>SQRT((F289+4/3*G289)/M289)</f>
        <v>2.9103722767495057</v>
      </c>
      <c r="O289">
        <f>SQRT(G289/M289)</f>
        <v>1.752475877634474</v>
      </c>
      <c r="P289">
        <f>((1/3)*(N289^-3+2*O289^-3))^(-1/3)</f>
        <v>1.9379854466092479</v>
      </c>
      <c r="Q289">
        <f>76.3823356*(6*PI()*PI()/(B289/D289))^(1/3)*P289*E289^(-1/3)</f>
        <v>135.98205725595037</v>
      </c>
      <c r="R289">
        <f>-(1/2)*(B289/(F289+(4/3)*G289)*(K289+(4/3)*L289))-1/6</f>
        <v>2.7810800086044827</v>
      </c>
      <c r="S289">
        <f>-(1/2)*B289/G289*L289-1/6</f>
        <v>1.1388124593275659</v>
      </c>
      <c r="T289">
        <f>SQRT((R289^2+2*S289^2)/3)</f>
        <v>1.8554598396173843</v>
      </c>
      <c r="U289" s="1">
        <f>1/(1+1/T289+(8.3*10^5)/T289^2.4)</f>
        <v>5.3113154850439191E-6</v>
      </c>
      <c r="V289" s="7">
        <v>3.4</v>
      </c>
      <c r="W289">
        <f>U289*(C289/D289)*(B289/D289)^(1/3)*E289^(1/3)*(Q289^3)/(T289^2*300)</f>
        <v>3.2645674775657398</v>
      </c>
      <c r="X289" s="3" t="s">
        <v>531</v>
      </c>
      <c r="Y289" t="s">
        <v>411</v>
      </c>
      <c r="Z289" s="4"/>
      <c r="AB289" s="4">
        <v>2.38</v>
      </c>
      <c r="AC289" s="4">
        <v>0.84199999999999997</v>
      </c>
      <c r="AD289" s="4">
        <v>1</v>
      </c>
      <c r="AE289" s="4"/>
      <c r="AF289" s="4">
        <v>3.4</v>
      </c>
      <c r="AG289" s="4"/>
    </row>
    <row r="290" spans="1:33">
      <c r="A290" t="s">
        <v>367</v>
      </c>
      <c r="B290">
        <v>415.39</v>
      </c>
      <c r="C290">
        <v>806.56</v>
      </c>
      <c r="D290">
        <v>12</v>
      </c>
      <c r="E290">
        <v>3</v>
      </c>
      <c r="F290">
        <v>22.946100000000001</v>
      </c>
      <c r="G290">
        <v>2.9613900000000002</v>
      </c>
      <c r="H290">
        <f>9*F290*G290/(3*F290+G290)</f>
        <v>8.5177409500096743</v>
      </c>
      <c r="I290">
        <f>(3*F290-2*G290)/2/(3*F290+G290)</f>
        <v>0.43813225377435477</v>
      </c>
      <c r="J290">
        <f>2*((G290)^3/(F290)^2)^0.585</f>
        <v>0.34393422243998339</v>
      </c>
      <c r="K290">
        <v>-0.17768</v>
      </c>
      <c r="L290">
        <v>-6.3509999999999997E-2</v>
      </c>
      <c r="M290">
        <f>C290/B290*1.658828390625</f>
        <v>3.2209360522460821</v>
      </c>
      <c r="N290">
        <f>SQRT((F290+4/3*G290)/M290)</f>
        <v>2.8896261240631826</v>
      </c>
      <c r="O290">
        <f>SQRT(G290/M290)</f>
        <v>0.95886342133984859</v>
      </c>
      <c r="P290">
        <f>((1/3)*(N290^-3+2*O290^-3))^(-1/3)</f>
        <v>1.0910207085470631</v>
      </c>
      <c r="Q290">
        <f>76.3823356*(6*PI()*PI()/(B290/D290))^(1/3)*P290*E290^(-1/3)</f>
        <v>69.105229123227161</v>
      </c>
      <c r="R290">
        <f>-(1/2)*(B290/(F290+(4/3)*G290)*(K290+(4/3)*L290))-1/6</f>
        <v>1.8594210861998912</v>
      </c>
      <c r="S290">
        <f>-(1/2)*B290/G290*L290-1/6</f>
        <v>4.2875624115702413</v>
      </c>
      <c r="T290">
        <f>SQRT((R290^2+2*S290^2)/3)</f>
        <v>3.6616858431613544</v>
      </c>
      <c r="U290" s="1">
        <f>1/(1+1/T290+(8.3*10^5)/T290^2.4)</f>
        <v>2.7148228223043743E-5</v>
      </c>
      <c r="V290" s="7">
        <v>3.35</v>
      </c>
      <c r="W290">
        <f>U290*(C290/D290)*(B290/D290)^(1/3)*E290^(1/3)*(Q290^3)/(T290^2*300)</f>
        <v>0.70368494218589539</v>
      </c>
      <c r="X290" s="2" t="s">
        <v>794</v>
      </c>
      <c r="Y290" s="2" t="s">
        <v>688</v>
      </c>
      <c r="Z290" s="2"/>
      <c r="AA290" s="2"/>
      <c r="AB290" s="2"/>
      <c r="AC290" s="2"/>
      <c r="AD290" s="2"/>
      <c r="AE290" s="2">
        <v>3.35</v>
      </c>
      <c r="AF290" s="2"/>
      <c r="AG290" s="2"/>
    </row>
    <row r="291" spans="1:33">
      <c r="A291" t="s">
        <v>63</v>
      </c>
      <c r="B291">
        <v>64.099999999999994</v>
      </c>
      <c r="C291">
        <v>133.553</v>
      </c>
      <c r="D291">
        <v>3</v>
      </c>
      <c r="E291">
        <v>3</v>
      </c>
      <c r="F291">
        <v>58.585799999999999</v>
      </c>
      <c r="G291">
        <v>24.191199999999998</v>
      </c>
      <c r="H291">
        <f>9*F291*G291/(3*F291+G291)</f>
        <v>63.793131057881872</v>
      </c>
      <c r="I291">
        <f>(3*F291-2*G291)/2/(3*F291+G291)</f>
        <v>0.31851935947538518</v>
      </c>
      <c r="J291">
        <f>2*((G291)^3/(F291)^2)^0.585</f>
        <v>4.581753149394463</v>
      </c>
      <c r="K291">
        <v>-2.69015</v>
      </c>
      <c r="L291">
        <v>-2.22838</v>
      </c>
      <c r="M291">
        <v>3.4597456077519873</v>
      </c>
      <c r="N291">
        <f>SQRT((F291+4/3*G291)/M291)</f>
        <v>5.1241075009625527</v>
      </c>
      <c r="O291">
        <f>SQRT(G291/M291)</f>
        <v>2.6442750221533262</v>
      </c>
      <c r="P291">
        <f>((1/3)*(N291^-3+2*O291^-3))^(-1/3)</f>
        <v>2.9606251562279642</v>
      </c>
      <c r="Q291">
        <f>76.3823356*(6*PI()*PI()/(B291/D291))^(1/3)*P291*E291^(-1/3)</f>
        <v>220.24565414261977</v>
      </c>
      <c r="R291">
        <f>-(1/2)*(B291/(F291+(4/3)*G291)*(K291+(4/3)*L291))-1/6</f>
        <v>1.8307347872332358</v>
      </c>
      <c r="S291">
        <f>-(1/2)*B291/G291*L291-1/6</f>
        <v>2.7856291681823695</v>
      </c>
      <c r="T291">
        <f>SQRT((R291^2+2*S291^2)/3)</f>
        <v>2.5080569894138316</v>
      </c>
      <c r="U291" s="1">
        <f>1/(1+1/T291+(8.3*10^5)/T291^2.4)</f>
        <v>1.0947753710677794E-5</v>
      </c>
      <c r="V291" s="7">
        <v>3.1</v>
      </c>
      <c r="W291">
        <f>U291*(C291/D291)*(B291/D291)^(1/3)*E291^(1/3)*(Q291^3)/(T291^2*300)</f>
        <v>11.042550883415982</v>
      </c>
      <c r="X291" s="3" t="s">
        <v>458</v>
      </c>
      <c r="Y291" t="s">
        <v>403</v>
      </c>
      <c r="Z291" s="4"/>
      <c r="AB291" s="4"/>
      <c r="AC291" s="4"/>
      <c r="AD291" s="4"/>
      <c r="AE291" s="4">
        <v>3.1</v>
      </c>
      <c r="AF291" s="4"/>
      <c r="AG291" s="4"/>
    </row>
    <row r="292" spans="1:33">
      <c r="A292" t="s">
        <v>62</v>
      </c>
      <c r="B292">
        <v>65.87</v>
      </c>
      <c r="C292">
        <v>194.15</v>
      </c>
      <c r="D292">
        <v>3</v>
      </c>
      <c r="E292">
        <v>3</v>
      </c>
      <c r="F292">
        <v>44.214399999999998</v>
      </c>
      <c r="G292">
        <v>27.229099999999999</v>
      </c>
      <c r="H292">
        <f>9*F292*G292/(3*F292+G292)</f>
        <v>67.774497967190072</v>
      </c>
      <c r="I292">
        <f>(3*F292-2*G292)/2/(3*F292+G292)</f>
        <v>0.2445232851469579</v>
      </c>
      <c r="J292">
        <f>2*((G292)^3/(F292)^2)^0.585</f>
        <v>7.8379744447247894</v>
      </c>
      <c r="K292">
        <v>-2.1206200000000002</v>
      </c>
      <c r="L292">
        <v>-1.01115</v>
      </c>
      <c r="M292">
        <v>4.8943867011121638</v>
      </c>
      <c r="N292">
        <f>SQRT((F292+4/3*G292)/M292)</f>
        <v>4.0560414424777518</v>
      </c>
      <c r="O292">
        <f>SQRT(G292/M292)</f>
        <v>2.3586717399904376</v>
      </c>
      <c r="P292">
        <f>((1/3)*(N292^-3+2*O292^-3))^(-1/3)</f>
        <v>2.6169027982992175</v>
      </c>
      <c r="Q292">
        <f>76.3823356*(6*PI()*PI()/(B292/D292))^(1/3)*P292*E292^(-1/3)</f>
        <v>192.91602422000778</v>
      </c>
      <c r="R292">
        <f>-(1/2)*(B292/(F292+(4/3)*G292)*(K292+(4/3)*L292))-1/6</f>
        <v>1.2521830089413408</v>
      </c>
      <c r="S292">
        <f>-(1/2)*B292/G292*L292-1/6</f>
        <v>1.056371379027095</v>
      </c>
      <c r="T292">
        <f>SQRT((R292^2+2*S292^2)/3)</f>
        <v>1.1254337339794234</v>
      </c>
      <c r="U292" s="1">
        <f>1/(1+1/T292+(8.3*10^5)/T292^2.4)</f>
        <v>1.5998837384535961E-6</v>
      </c>
      <c r="V292" s="7">
        <v>3.09</v>
      </c>
      <c r="W292">
        <f>U292*(C292/D292)*(B292/D292)^(1/3)*E292^(1/3)*(Q292^3)/(T292^2*300)</f>
        <v>7.9009185106811719</v>
      </c>
      <c r="X292" s="3" t="s">
        <v>456</v>
      </c>
      <c r="Y292" t="s">
        <v>457</v>
      </c>
      <c r="Z292" s="4"/>
      <c r="AB292" s="4"/>
      <c r="AC292" s="4">
        <v>3.09</v>
      </c>
      <c r="AD292" s="4"/>
      <c r="AE292" s="4">
        <v>6.44</v>
      </c>
      <c r="AF292" s="4"/>
      <c r="AG292" s="4"/>
    </row>
    <row r="293" spans="1:33">
      <c r="A293" s="2" t="s">
        <v>162</v>
      </c>
      <c r="B293">
        <v>52.94</v>
      </c>
      <c r="C293">
        <v>186.82799999999997</v>
      </c>
      <c r="D293">
        <v>2</v>
      </c>
      <c r="E293">
        <v>2</v>
      </c>
      <c r="F293">
        <v>55.205199999999998</v>
      </c>
      <c r="G293">
        <v>4.0753599999999999</v>
      </c>
      <c r="H293">
        <f>9*F293*G293/(3*F293+G293)</f>
        <v>11.932454002546747</v>
      </c>
      <c r="I293">
        <f>(3*F293-2*G293)/2/(3*F293+G293)</f>
        <v>0.46397545278782087</v>
      </c>
      <c r="J293">
        <f>2*((G293)^3/(F293)^2)^0.585</f>
        <v>0.21565260192986113</v>
      </c>
      <c r="K293">
        <v>-3.93912</v>
      </c>
      <c r="L293">
        <v>1.00003</v>
      </c>
      <c r="M293">
        <v>5.860120897906949</v>
      </c>
      <c r="N293">
        <f>SQRT((F293+4/3*G293)/M293)</f>
        <v>3.2167904826180491</v>
      </c>
      <c r="O293">
        <f>SQRT(G293/M293)</f>
        <v>0.83393019928016177</v>
      </c>
      <c r="P293">
        <f>((1/3)*(N293^-3+2*O293^-3))^(-1/3)</f>
        <v>0.9518557472831416</v>
      </c>
      <c r="Q293">
        <f>76.3823356*(6*PI()*PI()/(B293/D293))^(1/3)*P293*E293^(-1/3)</f>
        <v>75.472098104684264</v>
      </c>
      <c r="R293">
        <f>-(1/2)*(B293/(F293+(4/3)*G293)*(K293+(4/3)*L293))-1/6</f>
        <v>0.97078776201137262</v>
      </c>
      <c r="S293">
        <f>-(1/2)*B293/G293*L293-1/6</f>
        <v>-6.6619932390430945</v>
      </c>
      <c r="T293">
        <f>SQRT((R293^2+2*S293^2)/3)</f>
        <v>5.4682945760990496</v>
      </c>
      <c r="U293" s="1">
        <f>1/(1+1/T293+(8.3*10^5)/T293^2.4)</f>
        <v>7.1077142110155577E-5</v>
      </c>
      <c r="V293" s="7">
        <v>3.09</v>
      </c>
      <c r="W293">
        <f>U293*(C293/D293)*(B293/D293)^(1/3)*E293^(1/3)*(Q293^3)/(T293^2*300)</f>
        <v>1.1947327912242645</v>
      </c>
      <c r="X293" s="2" t="s">
        <v>575</v>
      </c>
      <c r="Y293" s="2" t="s">
        <v>401</v>
      </c>
      <c r="Z293" s="2"/>
      <c r="AA293" s="2"/>
      <c r="AB293" s="2"/>
      <c r="AC293" s="2">
        <v>3.09</v>
      </c>
      <c r="AD293" s="2"/>
      <c r="AE293" s="2"/>
      <c r="AF293" s="2"/>
      <c r="AG293" s="2"/>
    </row>
    <row r="294" spans="1:33" ht="16.149999999999999">
      <c r="A294" t="s">
        <v>203</v>
      </c>
      <c r="B294">
        <v>95.67</v>
      </c>
      <c r="C294">
        <v>229.97200000000001</v>
      </c>
      <c r="D294">
        <v>5</v>
      </c>
      <c r="E294">
        <v>5</v>
      </c>
      <c r="F294">
        <v>56.837400000000002</v>
      </c>
      <c r="G294">
        <v>30.033999999999999</v>
      </c>
      <c r="H294">
        <f>9*F294*G294/(3*F294+G294)</f>
        <v>76.608234134578467</v>
      </c>
      <c r="I294">
        <f>(3*F294-2*G294)/2/(3*F294+G294)</f>
        <v>0.27535849594756723</v>
      </c>
      <c r="J294">
        <f>2*((G294)^3/(F294)^2)^0.585</f>
        <v>6.9393549549267188</v>
      </c>
      <c r="K294">
        <v>-1.7755799999999999</v>
      </c>
      <c r="L294">
        <v>-0.74560999999999999</v>
      </c>
      <c r="M294">
        <v>3.9916066395751564</v>
      </c>
      <c r="N294">
        <f>SQRT((F294+4/3*G294)/M294)</f>
        <v>4.9266229237930066</v>
      </c>
      <c r="O294">
        <f>SQRT(G294/M294)</f>
        <v>2.7430436592159064</v>
      </c>
      <c r="P294">
        <f>((1/3)*(N294^-3+2*O294^-3))^(-1/3)</f>
        <v>3.0545433826446278</v>
      </c>
      <c r="Q294">
        <f>76.3823356*(6*PI()*PI()/(B294/D294))^(1/3)*P294*E294^(-1/3)</f>
        <v>198.83720003520219</v>
      </c>
      <c r="R294">
        <f>-(1/2)*(B294/(F294+(4/3)*G294)*(K294+(4/3)*L294))-1/6</f>
        <v>1.2008615867338361</v>
      </c>
      <c r="S294">
        <f>-(1/2)*B294/G294*L294-1/6</f>
        <v>1.0208626118177175</v>
      </c>
      <c r="T294">
        <f>SQRT((R294^2+2*S294^2)/3)</f>
        <v>1.0841877904538326</v>
      </c>
      <c r="U294" s="1">
        <f>1/(1+1/T294+(8.3*10^5)/T294^2.4)</f>
        <v>1.4627547452129628E-6</v>
      </c>
      <c r="V294" s="7">
        <v>3.03</v>
      </c>
      <c r="W294">
        <f>U294*(C294/D294)*(B294/D294)^(1/3)*E294^(1/3)*(Q294^3)/(T294^2*300)</f>
        <v>6.8595827958274622</v>
      </c>
      <c r="X294" s="3" t="s">
        <v>627</v>
      </c>
      <c r="Y294" t="s">
        <v>416</v>
      </c>
      <c r="Z294" s="4">
        <v>3.03</v>
      </c>
      <c r="AA294">
        <v>0.98</v>
      </c>
      <c r="AB294" s="4"/>
      <c r="AC294" s="4"/>
      <c r="AD294" s="4"/>
      <c r="AE294" s="4"/>
      <c r="AF294" s="4"/>
      <c r="AG294" s="4"/>
    </row>
    <row r="295" spans="1:33">
      <c r="A295" t="s">
        <v>211</v>
      </c>
      <c r="B295">
        <v>61.75</v>
      </c>
      <c r="C295">
        <v>279.55</v>
      </c>
      <c r="D295">
        <v>2</v>
      </c>
      <c r="E295">
        <v>2</v>
      </c>
      <c r="F295">
        <v>44.56</v>
      </c>
      <c r="G295">
        <v>14.372299999999999</v>
      </c>
      <c r="H295">
        <f>9*F295*G295/(3*F295+G295)</f>
        <v>38.931291118071108</v>
      </c>
      <c r="I295">
        <f>(3*F295-2*G295)/2/(3*F295+G295)</f>
        <v>0.35438625404671192</v>
      </c>
      <c r="J295">
        <f>2*((G295)^3/(F295)^2)^0.585</f>
        <v>2.530595568413506</v>
      </c>
      <c r="K295">
        <v>-2.7455099999999999</v>
      </c>
      <c r="L295">
        <v>0.52417000000000002</v>
      </c>
      <c r="M295">
        <v>7.5174592537996556</v>
      </c>
      <c r="N295">
        <f>SQRT((F295+4/3*G295)/M295)</f>
        <v>2.9114731718604441</v>
      </c>
      <c r="O295">
        <f>SQRT(G295/M295)</f>
        <v>1.3826988305431347</v>
      </c>
      <c r="P295">
        <f>((1/3)*(N295^-3+2*O295^-3))^(-1/3)</f>
        <v>1.5555072293856285</v>
      </c>
      <c r="Q295">
        <f>76.3823356*(6*PI()*PI()/(B295/D295))^(1/3)*P295*E295^(-1/3)</f>
        <v>117.16637111942828</v>
      </c>
      <c r="R295">
        <f>-(1/2)*(B295/(F295+(4/3)*G295)*(K295+(4/3)*L295))-1/6</f>
        <v>0.82495682053733899</v>
      </c>
      <c r="S295">
        <f>-(1/2)*B295/G295*L295-1/6</f>
        <v>-1.2927041658839111</v>
      </c>
      <c r="T295">
        <f>SQRT((R295^2+2*S295^2)/3)</f>
        <v>1.1579755145278781</v>
      </c>
      <c r="U295" s="1">
        <f>1/(1+1/T295+(8.3*10^5)/T295^2.4)</f>
        <v>1.7131643335142029E-6</v>
      </c>
      <c r="V295" s="7">
        <v>3</v>
      </c>
      <c r="W295">
        <f>U295*(C295/D295)*(B295/D295)^(1/3)*E295^(1/3)*(Q295^3)/(T295^2*300)</f>
        <v>3.7843948480230147</v>
      </c>
      <c r="X295" s="3" t="s">
        <v>635</v>
      </c>
      <c r="Y295" t="s">
        <v>401</v>
      </c>
      <c r="Z295" s="4"/>
      <c r="AB295" s="4"/>
      <c r="AC295" s="4">
        <v>1.32</v>
      </c>
      <c r="AD295" s="4">
        <v>3.22</v>
      </c>
      <c r="AE295" s="4"/>
      <c r="AF295" s="4">
        <v>3</v>
      </c>
      <c r="AG295" s="4"/>
    </row>
    <row r="296" spans="1:33" ht="16.149999999999999">
      <c r="A296" t="s">
        <v>218</v>
      </c>
      <c r="B296">
        <v>65.58</v>
      </c>
      <c r="C296">
        <v>180.00799999999998</v>
      </c>
      <c r="D296">
        <v>5</v>
      </c>
      <c r="E296">
        <v>5</v>
      </c>
      <c r="F296">
        <v>174.04599999999999</v>
      </c>
      <c r="G296">
        <v>116.09399999999999</v>
      </c>
      <c r="H296">
        <f>9*F296*G296/(3*F296+G296)</f>
        <v>284.92972291580492</v>
      </c>
      <c r="I296">
        <f>(3*F296-2*G296)/2/(3*F296+G296)</f>
        <v>0.227150941977212</v>
      </c>
      <c r="J296">
        <f>2*((G296)^3/(F296)^2)^0.585</f>
        <v>20.099914788338619</v>
      </c>
      <c r="K296">
        <v>-9.3317099999999993</v>
      </c>
      <c r="L296">
        <v>-4.0723799999999999</v>
      </c>
      <c r="M296">
        <v>4.5579435532967301</v>
      </c>
      <c r="N296">
        <f>SQRT((F296+4/3*G296)/M296)</f>
        <v>8.4938879557306493</v>
      </c>
      <c r="O296">
        <f>SQRT(G296/M296)</f>
        <v>5.0468502234466825</v>
      </c>
      <c r="P296">
        <f>((1/3)*(N296^-3+2*O296^-3))^(-1/3)</f>
        <v>5.5882847957220996</v>
      </c>
      <c r="Q296">
        <f>76.3823356*(6*PI()*PI()/(B296/D296))^(1/3)*P296*E296^(-1/3)</f>
        <v>412.57033027268989</v>
      </c>
      <c r="R296">
        <f>-(1/2)*(B296/(F296+(4/3)*G296)*(K296+(4/3)*L296))-1/6</f>
        <v>1.3052776478590267</v>
      </c>
      <c r="S296">
        <f>-(1/2)*B296/G296*L296-1/6</f>
        <v>0.98355074508587881</v>
      </c>
      <c r="T296">
        <f>SQRT((R296^2+2*S296^2)/3)</f>
        <v>1.1012861986965314</v>
      </c>
      <c r="U296" s="1">
        <f>1/(1+1/T296+(8.3*10^5)/T296^2.4)</f>
        <v>1.518731921166262E-6</v>
      </c>
      <c r="V296" s="7">
        <v>2.94</v>
      </c>
      <c r="W296">
        <f>U296*(C296/D296)*(B296/D296)^(1/3)*E296^(1/3)*(Q296^3)/(T296^2*1000)</f>
        <v>12.766944756450854</v>
      </c>
      <c r="X296" s="3" t="s">
        <v>643</v>
      </c>
      <c r="Y296" t="s">
        <v>416</v>
      </c>
      <c r="Z296" s="4"/>
      <c r="AA296">
        <v>2.94</v>
      </c>
      <c r="AB296" s="4"/>
      <c r="AC296" s="4"/>
      <c r="AD296" s="4"/>
      <c r="AE296" s="4"/>
      <c r="AF296" s="4">
        <v>10</v>
      </c>
      <c r="AG296" s="4"/>
    </row>
    <row r="297" spans="1:33">
      <c r="A297" t="s">
        <v>116</v>
      </c>
      <c r="B297">
        <v>46.87</v>
      </c>
      <c r="C297">
        <v>143.44999999999999</v>
      </c>
      <c r="D297">
        <v>2</v>
      </c>
      <c r="E297">
        <v>2</v>
      </c>
      <c r="F297">
        <v>51.006999999999998</v>
      </c>
      <c r="G297">
        <v>10.121700000000001</v>
      </c>
      <c r="H297">
        <f>9*F297*G297/(3*F297+G297)</f>
        <v>28.481188352895963</v>
      </c>
      <c r="I297">
        <f>(3*F297-2*G297)/2/(3*F297+G297)</f>
        <v>0.40693699442267411</v>
      </c>
      <c r="J297">
        <f>2*((G297)^3/(F297)^2)^0.585</f>
        <v>1.1676776720663617</v>
      </c>
      <c r="K297">
        <v>-10.746</v>
      </c>
      <c r="L297">
        <v>-1.866E-2</v>
      </c>
      <c r="M297">
        <v>5.0822280309819572</v>
      </c>
      <c r="N297">
        <f>SQRT((F297+4/3*G297)/M297)</f>
        <v>3.5625546628188309</v>
      </c>
      <c r="O297">
        <f>SQRT(G297/M297)</f>
        <v>1.4112360334665259</v>
      </c>
      <c r="P297">
        <f>((1/3)*(N297^-3+2*O297^-3))^(-1/3)</f>
        <v>1.5990642793418448</v>
      </c>
      <c r="Q297">
        <f>76.3823356*(6*PI()*PI()/(B297/D297))^(1/3)*P297*E297^(-1/3)</f>
        <v>132.04162790281922</v>
      </c>
      <c r="R297">
        <f>-(1/2)*(B297/(F297+(4/3)*G297)*(K297+(4/3)*L297))-1/6</f>
        <v>3.7465953227725182</v>
      </c>
      <c r="S297">
        <f>-(1/2)*B297/G297*L297-1/6</f>
        <v>-0.12346274835254947</v>
      </c>
      <c r="T297">
        <f>SQRT((R297^2+2*S297^2)/3)</f>
        <v>2.1654454978966369</v>
      </c>
      <c r="U297" s="1">
        <f>1/(1+1/T297+(8.3*10^5)/T297^2.4)</f>
        <v>7.6953865518669535E-6</v>
      </c>
      <c r="V297" s="7">
        <v>2.94</v>
      </c>
      <c r="W297">
        <f>U297*(C297/D297)*(B297/D297)^(1/3)*E297^(1/3)*(Q297^3)/(T297^2*300)</f>
        <v>3.2567380015789604</v>
      </c>
      <c r="X297" s="3" t="s">
        <v>524</v>
      </c>
      <c r="Y297" t="s">
        <v>401</v>
      </c>
      <c r="Z297" s="4"/>
      <c r="AB297" s="4"/>
      <c r="AC297" s="4">
        <v>2.94</v>
      </c>
      <c r="AD297" s="4"/>
      <c r="AE297" s="4"/>
      <c r="AF297" s="4"/>
      <c r="AG297" s="4"/>
    </row>
    <row r="298" spans="1:33">
      <c r="A298" t="s">
        <v>64</v>
      </c>
      <c r="B298">
        <v>108.27</v>
      </c>
      <c r="C298">
        <v>253.03200000000001</v>
      </c>
      <c r="D298">
        <v>3</v>
      </c>
      <c r="E298">
        <v>3</v>
      </c>
      <c r="F298">
        <v>24.533300000000001</v>
      </c>
      <c r="G298">
        <v>7.7951199999999998</v>
      </c>
      <c r="H298">
        <f>9*F298*G298/(3*F298+G298)</f>
        <v>21.14576736345786</v>
      </c>
      <c r="I298">
        <f>(3*F298-2*G298)/2/(3*F298+G298)</f>
        <v>0.35634649392554973</v>
      </c>
      <c r="J298">
        <f>2*((G298)^3/(F298)^2)^0.585</f>
        <v>1.7384593272539148</v>
      </c>
      <c r="K298">
        <v>-0.80306999999999995</v>
      </c>
      <c r="L298">
        <v>-0.58850999999999998</v>
      </c>
      <c r="M298">
        <v>3.8807517285531801</v>
      </c>
      <c r="N298">
        <f>SQRT((F298+4/3*G298)/M298)</f>
        <v>3.0000011929110273</v>
      </c>
      <c r="O298">
        <f>SQRT(G298/M298)</f>
        <v>1.4172728668674688</v>
      </c>
      <c r="P298">
        <f>((1/3)*(N298^-3+2*O298^-3))^(-1/3)</f>
        <v>1.5948251990402047</v>
      </c>
      <c r="Q298">
        <f>76.3823356*(6*PI()*PI()/(B298/D298))^(1/3)*P298*E298^(-1/3)</f>
        <v>99.621629868696587</v>
      </c>
      <c r="R298">
        <f>-(1/2)*(B298/(F298+(4/3)*G298)*(K298+(4/3)*L298))-1/6</f>
        <v>2.2942762956512781</v>
      </c>
      <c r="S298">
        <f>-(1/2)*B298/G298*L298-1/6</f>
        <v>3.9203761049648151</v>
      </c>
      <c r="T298">
        <f>SQRT((R298^2+2*S298^2)/3)</f>
        <v>3.4642171472328127</v>
      </c>
      <c r="U298" s="1">
        <f>1/(1+1/T298+(8.3*10^5)/T298^2.4)</f>
        <v>2.3766261058777242E-5</v>
      </c>
      <c r="V298" s="7">
        <v>2.92</v>
      </c>
      <c r="W298">
        <f>U298*(C298/D298)*(B298/D298)^(1/3)*E298^(1/3)*(Q298^3)/(T298^2*300)</f>
        <v>2.6236983080294962</v>
      </c>
      <c r="X298" s="3" t="s">
        <v>459</v>
      </c>
      <c r="Y298" t="s">
        <v>401</v>
      </c>
      <c r="Z298" s="4"/>
      <c r="AB298" s="4"/>
      <c r="AC298" s="4"/>
      <c r="AD298" s="4"/>
      <c r="AE298" s="4">
        <v>2.92</v>
      </c>
      <c r="AF298" s="4"/>
      <c r="AG298" s="4"/>
    </row>
    <row r="299" spans="1:33">
      <c r="A299" t="s">
        <v>315</v>
      </c>
      <c r="B299">
        <v>371.76</v>
      </c>
      <c r="C299">
        <v>940.95600000000002</v>
      </c>
      <c r="D299">
        <v>12</v>
      </c>
      <c r="E299">
        <v>3</v>
      </c>
      <c r="F299">
        <v>28.4757</v>
      </c>
      <c r="G299">
        <v>4.4876899999999997</v>
      </c>
      <c r="H299">
        <f>9*F299*G299/(3*F299+G299)</f>
        <v>12.791121763138188</v>
      </c>
      <c r="I299">
        <f>(3*F299-2*G299)/2/(3*F299+G299)</f>
        <v>0.42513428547183391</v>
      </c>
      <c r="J299">
        <f>2*((G299)^3/(F299)^2)^0.585</f>
        <v>0.55410878743538394</v>
      </c>
      <c r="K299">
        <v>-0.27113999999999999</v>
      </c>
      <c r="L299">
        <v>-0.17862</v>
      </c>
      <c r="M299">
        <f>C299/B299*1.658828390625</f>
        <v>4.1986349449347369</v>
      </c>
      <c r="N299">
        <f>SQRT((F299+4/3*G299)/M299)</f>
        <v>2.864831501230571</v>
      </c>
      <c r="O299">
        <f>SQRT(G299/M299)</f>
        <v>1.0338496059333322</v>
      </c>
      <c r="P299">
        <f>((1/3)*(N299^-3+2*O299^-3))^(-1/3)</f>
        <v>1.1743350229716407</v>
      </c>
      <c r="Q299">
        <f>76.3823356*(6*PI()*PI()/(B299/D299))^(1/3)*P299*E299^(-1/3)</f>
        <v>77.185263276008172</v>
      </c>
      <c r="R299">
        <f>-(1/2)*(B299/(F299+(4/3)*G299)*(K299+(4/3)*L299))-1/6</f>
        <v>2.5805951938516301</v>
      </c>
      <c r="S299">
        <f>-(1/2)*B299/G299*L299-1/6</f>
        <v>7.2317689650280359</v>
      </c>
      <c r="T299">
        <f>SQRT((R299^2+2*S299^2)/3)</f>
        <v>6.0897847877029685</v>
      </c>
      <c r="U299" s="1">
        <f>1/(1+1/T299+(8.3*10^5)/T299^2.4)</f>
        <v>9.2028012507347988E-5</v>
      </c>
      <c r="V299" s="7">
        <v>2.91</v>
      </c>
      <c r="W299">
        <f>U299*(C299/D299)*(B299/D299)^(1/3)*E299^(1/3)*(Q299^3)/(T299^2*300)</f>
        <v>1.3509948503397204</v>
      </c>
      <c r="X299" s="2" t="s">
        <v>741</v>
      </c>
      <c r="Y299" s="2" t="s">
        <v>688</v>
      </c>
      <c r="Z299" s="2"/>
      <c r="AA299" s="2"/>
      <c r="AB299" s="2"/>
      <c r="AC299" s="2"/>
      <c r="AD299" s="2"/>
      <c r="AE299" s="2">
        <v>2.91</v>
      </c>
      <c r="AF299" s="2"/>
      <c r="AG299" s="2"/>
    </row>
    <row r="300" spans="1:33">
      <c r="A300" t="s">
        <v>104</v>
      </c>
      <c r="B300">
        <v>53.67</v>
      </c>
      <c r="C300">
        <v>239.26599999999999</v>
      </c>
      <c r="D300">
        <v>2</v>
      </c>
      <c r="E300">
        <v>2</v>
      </c>
      <c r="F300">
        <v>54.4024</v>
      </c>
      <c r="G300">
        <v>32.173400000000001</v>
      </c>
      <c r="H300">
        <f>9*F300*G300/(3*F300+G300)</f>
        <v>80.626180825731922</v>
      </c>
      <c r="I300">
        <f>(3*F300-2*G300)/2/(3*F300+G300)</f>
        <v>0.25299441193240269</v>
      </c>
      <c r="J300">
        <f>2*((G300)^3/(F300)^2)^0.585</f>
        <v>8.2416473618736124</v>
      </c>
      <c r="K300">
        <v>-3.5875499999999998</v>
      </c>
      <c r="L300">
        <v>-1.43618</v>
      </c>
      <c r="M300">
        <v>7.402832826024099</v>
      </c>
      <c r="N300">
        <f>SQRT((F300+4/3*G300)/M300)</f>
        <v>3.6254176457284157</v>
      </c>
      <c r="O300">
        <f>SQRT(G300/M300)</f>
        <v>2.0847285219144238</v>
      </c>
      <c r="P300">
        <f>((1/3)*(N300^-3+2*O300^-3))^(-1/3)</f>
        <v>2.3152573661649303</v>
      </c>
      <c r="Q300">
        <f>76.3823356*(6*PI()*PI()/(B300/D300))^(1/3)*P300*E300^(-1/3)</f>
        <v>182.73932179328239</v>
      </c>
      <c r="R300">
        <f>-(1/2)*(B300/(F300+(4/3)*G300)*(K300+(4/3)*L300))-1/6</f>
        <v>1.3508874953979799</v>
      </c>
      <c r="S300">
        <f>-(1/2)*B300/G300*L300-1/6</f>
        <v>1.031213889942209</v>
      </c>
      <c r="T300">
        <f>SQRT((R300^2+2*S300^2)/3)</f>
        <v>1.14770803471413</v>
      </c>
      <c r="U300" s="1">
        <f>1/(1+1/T300+(8.3*10^5)/T300^2.4)</f>
        <v>1.6769339513652463E-6</v>
      </c>
      <c r="V300" s="7">
        <v>2.9</v>
      </c>
      <c r="W300">
        <f>U300*(C300/D300)*(B300/D300)^(1/3)*E300^(1/3)*(Q300^3)/(T300^2*300)</f>
        <v>11.685736174259958</v>
      </c>
      <c r="X300" s="3" t="s">
        <v>509</v>
      </c>
      <c r="Y300" t="s">
        <v>408</v>
      </c>
      <c r="Z300" s="4"/>
      <c r="AB300" s="4">
        <v>1.35</v>
      </c>
      <c r="AC300" s="4">
        <v>6.11</v>
      </c>
      <c r="AD300" s="4">
        <v>6.48</v>
      </c>
      <c r="AE300" s="4"/>
      <c r="AF300" s="4">
        <v>2.9</v>
      </c>
      <c r="AG300" s="4"/>
    </row>
    <row r="301" spans="1:33" ht="16.149999999999999">
      <c r="A301" t="s">
        <v>216</v>
      </c>
      <c r="B301">
        <v>67.31</v>
      </c>
      <c r="C301">
        <v>433.32799999999997</v>
      </c>
      <c r="D301">
        <v>5</v>
      </c>
      <c r="E301">
        <v>5</v>
      </c>
      <c r="F301">
        <v>212.90600000000001</v>
      </c>
      <c r="G301">
        <v>109.491</v>
      </c>
      <c r="H301">
        <f>9*F301*G301/(3*F301+G301)</f>
        <v>280.40509752488941</v>
      </c>
      <c r="I301">
        <f>(3*F301-2*G301)/2/(3*F301+G301)</f>
        <v>0.280493819240346</v>
      </c>
      <c r="J301">
        <f>2*((G301)^3/(F301)^2)^0.585</f>
        <v>14.327132685909518</v>
      </c>
      <c r="K301">
        <v>-12.6823</v>
      </c>
      <c r="L301">
        <v>-3.5325199999999999</v>
      </c>
      <c r="M301">
        <v>10.690197036427566</v>
      </c>
      <c r="N301">
        <f>SQRT((F301+4/3*G301)/M301)</f>
        <v>5.794156801836241</v>
      </c>
      <c r="O301">
        <f>SQRT(G301/M301)</f>
        <v>3.2003417426851244</v>
      </c>
      <c r="P301">
        <f>((1/3)*(N301^-3+2*O301^-3))^(-1/3)</f>
        <v>3.5660149110633039</v>
      </c>
      <c r="Q301">
        <f>76.3823356*(6*PI()*PI()/(B301/D301))^(1/3)*P301*E301^(-1/3)</f>
        <v>260.99562286133977</v>
      </c>
      <c r="R301">
        <f>-(1/2)*(B301/(F301+(4/3)*G301)*(K301+(4/3)*L301))-1/6</f>
        <v>1.4642849624122998</v>
      </c>
      <c r="S301">
        <f>-(1/2)*B301/G301*L301-1/6</f>
        <v>0.91914824597455513</v>
      </c>
      <c r="T301">
        <f>SQRT((R301^2+2*S301^2)/3)</f>
        <v>1.1304567583213128</v>
      </c>
      <c r="U301" s="1">
        <f>1/(1+1/T301+(8.3*10^5)/T301^2.4)</f>
        <v>1.6170746727666226E-6</v>
      </c>
      <c r="V301" s="7">
        <v>2.86</v>
      </c>
      <c r="W301">
        <f>U301*(C301/D301)*(B301/D301)^(1/3)*E301^(1/3)*(Q301^3)/(T301^2*1000)</f>
        <v>7.9310091173280037</v>
      </c>
      <c r="X301" s="3" t="s">
        <v>641</v>
      </c>
      <c r="Y301" t="s">
        <v>416</v>
      </c>
      <c r="Z301" s="4"/>
      <c r="AA301">
        <v>2.86</v>
      </c>
      <c r="AB301" s="4"/>
      <c r="AC301" s="4"/>
      <c r="AD301" s="4"/>
      <c r="AE301" s="4"/>
      <c r="AF301" s="4"/>
      <c r="AG301" s="4"/>
    </row>
    <row r="302" spans="1:33">
      <c r="A302" t="s">
        <v>323</v>
      </c>
      <c r="B302">
        <v>389.84</v>
      </c>
      <c r="C302">
        <v>929.44</v>
      </c>
      <c r="D302">
        <v>12</v>
      </c>
      <c r="E302">
        <v>3</v>
      </c>
      <c r="F302">
        <v>26.982900000000001</v>
      </c>
      <c r="G302">
        <v>9.6747099999999993</v>
      </c>
      <c r="H302">
        <f>9*F302*G302/(3*F302+G302)</f>
        <v>25.925592428391294</v>
      </c>
      <c r="I302">
        <f>(3*F302-2*G302)/2/(3*F302+G302)</f>
        <v>0.3398640594080492</v>
      </c>
      <c r="J302">
        <f>2*((G302)^3/(F302)^2)^0.585</f>
        <v>2.2722228261543163</v>
      </c>
      <c r="K302">
        <v>-0.21809000000000001</v>
      </c>
      <c r="L302">
        <v>-0.15742</v>
      </c>
      <c r="M302">
        <f>C302/B302*1.658828390625</f>
        <v>3.9549083197786281</v>
      </c>
      <c r="N302">
        <f>SQRT((F302+4/3*G302)/M302)</f>
        <v>3.1755799360820256</v>
      </c>
      <c r="O302">
        <f>SQRT(G302/M302)</f>
        <v>1.5640504866949831</v>
      </c>
      <c r="P302">
        <f>((1/3)*(N302^-3+2*O302^-3))^(-1/3)</f>
        <v>1.7560962074172699</v>
      </c>
      <c r="Q302">
        <f>76.3823356*(6*PI()*PI()/(B302/D302))^(1/3)*P302*E302^(-1/3)</f>
        <v>113.60988019520116</v>
      </c>
      <c r="R302">
        <f>-(1/2)*(B302/(F302+(4/3)*G302)*(K302+(4/3)*L302))-1/6</f>
        <v>1.9250398071981529</v>
      </c>
      <c r="S302">
        <f>-(1/2)*B302/G302*L302-1/6</f>
        <v>3.0049329368356608</v>
      </c>
      <c r="T302">
        <f>SQRT((R302^2+2*S302^2)/3)</f>
        <v>2.6935120919880227</v>
      </c>
      <c r="U302" s="1">
        <f>1/(1+1/T302+(8.3*10^5)/T302^2.4)</f>
        <v>1.2992107378078939E-5</v>
      </c>
      <c r="V302" s="7">
        <v>2.83</v>
      </c>
      <c r="W302">
        <f>U302*(C302/D302)*(B302/D302)^(1/3)*E302^(1/3)*(Q302^3)/(T302^2*300)</f>
        <v>3.1199744808109293</v>
      </c>
      <c r="X302" t="s">
        <v>749</v>
      </c>
      <c r="Y302" t="s">
        <v>688</v>
      </c>
      <c r="AC302">
        <v>2.83</v>
      </c>
      <c r="AE302">
        <v>3.49</v>
      </c>
    </row>
    <row r="303" spans="1:33">
      <c r="A303" s="2" t="s">
        <v>61</v>
      </c>
      <c r="B303">
        <v>121.7</v>
      </c>
      <c r="C303">
        <v>248.46800000000002</v>
      </c>
      <c r="D303">
        <v>3</v>
      </c>
      <c r="E303">
        <v>3</v>
      </c>
      <c r="F303">
        <v>19.472200000000001</v>
      </c>
      <c r="G303">
        <v>3.3829400000000001</v>
      </c>
      <c r="H303">
        <f>9*F303*G303/(3*F303+G303)</f>
        <v>9.5932681442612679</v>
      </c>
      <c r="I303">
        <f>(3*F303-2*G303)/2/(3*F303+G303)</f>
        <v>0.41788919464449087</v>
      </c>
      <c r="J303">
        <f>2*((G303)^3/(F303)^2)^0.585</f>
        <v>0.52641215473286951</v>
      </c>
      <c r="K303">
        <v>-0.49725999999999998</v>
      </c>
      <c r="L303">
        <v>-0.16989000000000001</v>
      </c>
      <c r="M303">
        <v>3.3902243133638001</v>
      </c>
      <c r="N303">
        <f>SQRT((F303+4/3*G303)/M303)</f>
        <v>2.6597180773840048</v>
      </c>
      <c r="O303">
        <f>SQRT(G303/M303)</f>
        <v>0.99892511089092206</v>
      </c>
      <c r="P303">
        <f>((1/3)*(N303^-3+2*O303^-3))^(-1/3)</f>
        <v>1.1335620060525049</v>
      </c>
      <c r="Q303">
        <f>76.3823356*(6*PI()*PI()/(B303/D303))^(1/3)*P303*E303^(-1/3)</f>
        <v>68.101762892459007</v>
      </c>
      <c r="R303">
        <f>-(1/2)*(B303/(F303+(4/3)*G303)*(K303+(4/3)*L303))-1/6</f>
        <v>1.66973431592696</v>
      </c>
      <c r="S303">
        <f>-(1/2)*B303/G303*L303-1/6</f>
        <v>2.8891979067517215</v>
      </c>
      <c r="T303">
        <f>SQRT((R303^2+2*S303^2)/3)</f>
        <v>2.5483943817327495</v>
      </c>
      <c r="U303" s="1">
        <f>1/(1+1/T303+(8.3*10^5)/T303^2.4)</f>
        <v>1.137509316643491E-5</v>
      </c>
      <c r="V303" s="7">
        <v>2.81</v>
      </c>
      <c r="W303">
        <f>U303*(C303/D303)*(B303/D303)^(1/3)*E303^(1/3)*(Q303^3)/(T303^2*300)</f>
        <v>0.75687047055270573</v>
      </c>
      <c r="X303" s="2" t="s">
        <v>455</v>
      </c>
      <c r="Y303" s="2" t="s">
        <v>401</v>
      </c>
      <c r="Z303" s="2"/>
      <c r="AA303" s="2"/>
      <c r="AB303" s="2"/>
      <c r="AC303" s="2"/>
      <c r="AD303" s="2"/>
      <c r="AE303" s="2">
        <v>2.81</v>
      </c>
      <c r="AF303" s="2"/>
      <c r="AG303" s="2"/>
    </row>
    <row r="304" spans="1:33">
      <c r="A304" t="s">
        <v>118</v>
      </c>
      <c r="B304">
        <v>53.94</v>
      </c>
      <c r="C304">
        <v>102.89399999999999</v>
      </c>
      <c r="D304">
        <v>2</v>
      </c>
      <c r="E304">
        <v>2</v>
      </c>
      <c r="F304">
        <v>21.067399999999999</v>
      </c>
      <c r="G304">
        <v>11.6921</v>
      </c>
      <c r="H304">
        <f>9*F304*G304/(3*F304+G304)</f>
        <v>29.600374499260955</v>
      </c>
      <c r="I304">
        <f>(3*F304-2*G304)/2/(3*F304+G304)</f>
        <v>0.26582797355740023</v>
      </c>
      <c r="J304">
        <f>2*((G304)^3/(F304)^2)^0.585</f>
        <v>4.2321063150105962</v>
      </c>
      <c r="K304">
        <v>-1.99807</v>
      </c>
      <c r="L304">
        <v>-0.60223000000000004</v>
      </c>
      <c r="M304">
        <v>3.1675804710397171</v>
      </c>
      <c r="N304">
        <f>SQRT((F304+4/3*G304)/M304)</f>
        <v>3.4018396719641775</v>
      </c>
      <c r="O304">
        <f>SQRT(G304/M304)</f>
        <v>1.9212435928490412</v>
      </c>
      <c r="P304">
        <f>((1/3)*(N304^-3+2*O304^-3))^(-1/3)</f>
        <v>2.1369523755119895</v>
      </c>
      <c r="Q304">
        <f>76.3823356*(6*PI()*PI()/(B304/D304))^(1/3)*P304*E304^(-1/3)</f>
        <v>168.38411889307665</v>
      </c>
      <c r="R304">
        <f>-(1/2)*(B304/(F304+(4/3)*G304)*(K304+(4/3)*L304))-1/6</f>
        <v>1.8941788329486851</v>
      </c>
      <c r="S304">
        <f>-(1/2)*B304/G304*L304-1/6</f>
        <v>1.222488668987322</v>
      </c>
      <c r="T304">
        <f>SQRT((R304^2+2*S304^2)/3)</f>
        <v>1.4806384369358634</v>
      </c>
      <c r="U304" s="1">
        <f>1/(1+1/T304+(8.3*10^5)/T304^2.4)</f>
        <v>3.0902762596813459E-6</v>
      </c>
      <c r="V304" s="7">
        <v>2.8</v>
      </c>
      <c r="W304">
        <f>U304*(C304/D304)*(B304/D304)^(1/3)*E304^(1/3)*(Q304^3)/(T304^2*300)</f>
        <v>4.360588455880217</v>
      </c>
      <c r="X304" s="3" t="s">
        <v>526</v>
      </c>
      <c r="Y304" t="s">
        <v>408</v>
      </c>
      <c r="Z304" s="4"/>
      <c r="AB304" s="4">
        <v>2.74</v>
      </c>
      <c r="AC304" s="4">
        <v>1.33</v>
      </c>
      <c r="AD304" s="4">
        <v>1.66</v>
      </c>
      <c r="AE304" s="4"/>
      <c r="AF304" s="4">
        <v>2.8</v>
      </c>
      <c r="AG304" s="4"/>
    </row>
    <row r="305" spans="1:33">
      <c r="A305" t="s">
        <v>125</v>
      </c>
      <c r="B305">
        <v>75.86</v>
      </c>
      <c r="C305">
        <v>120.92100000000001</v>
      </c>
      <c r="D305">
        <v>2</v>
      </c>
      <c r="E305">
        <v>2</v>
      </c>
      <c r="F305">
        <v>13.061299999999999</v>
      </c>
      <c r="G305">
        <v>8.6558799999999998</v>
      </c>
      <c r="H305">
        <f>9*F305*G305/(3*F305+G305)</f>
        <v>21.269190807231976</v>
      </c>
      <c r="I305">
        <f>(3*F305-2*G305)/2/(3*F305+G305)</f>
        <v>0.22859783218066637</v>
      </c>
      <c r="J305">
        <f>2*((G305)^3/(F305)^2)^0.585</f>
        <v>4.3682461774121313</v>
      </c>
      <c r="K305">
        <v>-0.73541999999999996</v>
      </c>
      <c r="L305">
        <v>-0.26915</v>
      </c>
      <c r="M305">
        <v>2.6468994265610166</v>
      </c>
      <c r="N305">
        <f>SQRT((F305+4/3*G305)/M305)</f>
        <v>3.0487419383919425</v>
      </c>
      <c r="O305">
        <f>SQRT(G305/M305)</f>
        <v>1.8083683339695338</v>
      </c>
      <c r="P305">
        <f>((1/3)*(N305^-3+2*O305^-3))^(-1/3)</f>
        <v>2.0026996251372293</v>
      </c>
      <c r="Q305">
        <f>76.3823356*(6*PI()*PI()/(B305/D305))^(1/3)*P305*E305^(-1/3)</f>
        <v>140.84933568707976</v>
      </c>
      <c r="R305">
        <f>-(1/2)*(B305/(F305+(4/3)*G305)*(K305+(4/3)*L305))-1/6</f>
        <v>1.5204114048876567</v>
      </c>
      <c r="S305">
        <f>-(1/2)*B305/G305*L305-1/6</f>
        <v>1.0127465761232055</v>
      </c>
      <c r="T305">
        <f>SQRT((R305^2+2*S305^2)/3)</f>
        <v>1.2059521957096819</v>
      </c>
      <c r="U305" s="1">
        <f>1/(1+1/T305+(8.3*10^5)/T305^2.4)</f>
        <v>1.8884810427613757E-6</v>
      </c>
      <c r="V305" s="7">
        <v>2.8</v>
      </c>
      <c r="W305">
        <f>U305*(C305/D305)*(B305/D305)^(1/3)*E305^(1/3)*(Q305^3)/(T305^2*300)</f>
        <v>3.0955532499513105</v>
      </c>
      <c r="X305" s="3" t="s">
        <v>533</v>
      </c>
      <c r="Y305" t="s">
        <v>411</v>
      </c>
      <c r="Z305" s="4"/>
      <c r="AB305" s="4"/>
      <c r="AC305" s="4">
        <v>0.83699999999999997</v>
      </c>
      <c r="AD305" s="4">
        <v>1.0900000000000001</v>
      </c>
      <c r="AE305" s="4"/>
      <c r="AF305" s="4">
        <v>2.8</v>
      </c>
      <c r="AG305" s="4"/>
    </row>
    <row r="306" spans="1:33">
      <c r="A306" t="s">
        <v>43</v>
      </c>
      <c r="B306">
        <v>110.62</v>
      </c>
      <c r="C306">
        <v>252.684</v>
      </c>
      <c r="D306">
        <v>3</v>
      </c>
      <c r="E306">
        <v>3</v>
      </c>
      <c r="F306">
        <v>26.157399999999999</v>
      </c>
      <c r="G306">
        <v>7.9524299999999997</v>
      </c>
      <c r="H306">
        <f>9*F306*G306/(3*F306+G306)</f>
        <v>21.662042780374062</v>
      </c>
      <c r="I306">
        <f>(3*F306-2*G306)/2/(3*F306+G306)</f>
        <v>0.36197632549887687</v>
      </c>
      <c r="J306">
        <f>2*((G306)^3/(F306)^2)^0.585</f>
        <v>1.6704042640894126</v>
      </c>
      <c r="K306">
        <v>-0.83321999999999996</v>
      </c>
      <c r="L306">
        <v>-0.2303</v>
      </c>
      <c r="M306">
        <v>3.793085543176542</v>
      </c>
      <c r="N306">
        <f>SQRT((F306+4/3*G306)/M306)</f>
        <v>3.1131153532407878</v>
      </c>
      <c r="O306">
        <f>SQRT(G306/M306)</f>
        <v>1.4479501455322048</v>
      </c>
      <c r="P306">
        <f>((1/3)*(N306^-3+2*O306^-3))^(-1/3)</f>
        <v>1.6305908744848925</v>
      </c>
      <c r="Q306">
        <f>76.3823356*(6*PI()*PI()/(B306/D306))^(1/3)*P306*E306^(-1/3)</f>
        <v>101.12931262545953</v>
      </c>
      <c r="R306">
        <f>-(1/2)*(B306/(F306+(4/3)*G306)*(K306+(4/3)*L306))-1/6</f>
        <v>1.5490068236026362</v>
      </c>
      <c r="S306">
        <f>-(1/2)*B306/G306*L306-1/6</f>
        <v>1.4350944302559094</v>
      </c>
      <c r="T306">
        <f>SQRT((R306^2+2*S306^2)/3)</f>
        <v>1.4740436659147964</v>
      </c>
      <c r="U306" s="1">
        <f>1/(1+1/T306+(8.3*10^5)/T306^2.4)</f>
        <v>3.0573454776907444E-6</v>
      </c>
      <c r="V306" s="7">
        <v>2.79</v>
      </c>
      <c r="W306">
        <f>U306*(C306/D306)*(B306/D306)^(1/3)*E306^(1/3)*(Q306^3)/(T306^2*300)</f>
        <v>1.961408726278943</v>
      </c>
      <c r="X306" s="3" t="s">
        <v>437</v>
      </c>
      <c r="Y306" t="s">
        <v>401</v>
      </c>
      <c r="Z306" s="4"/>
      <c r="AB306" s="4"/>
      <c r="AC306" s="4"/>
      <c r="AD306" s="4"/>
      <c r="AE306" s="4">
        <v>2.79</v>
      </c>
      <c r="AF306" s="4"/>
      <c r="AG306" s="4"/>
    </row>
    <row r="307" spans="1:33">
      <c r="A307" t="s">
        <v>346</v>
      </c>
      <c r="B307">
        <v>478.44</v>
      </c>
      <c r="C307">
        <v>803.70399999999995</v>
      </c>
      <c r="D307">
        <v>12</v>
      </c>
      <c r="E307">
        <v>3</v>
      </c>
      <c r="F307">
        <v>23.970700000000001</v>
      </c>
      <c r="G307">
        <v>10.8993</v>
      </c>
      <c r="H307">
        <f>9*F307*G307/(3*F307+G307)</f>
        <v>28.394335255653203</v>
      </c>
      <c r="I307">
        <f>(3*F307-2*G307)/2/(3*F307+G307)</f>
        <v>0.30257609459567164</v>
      </c>
      <c r="J307">
        <f>2*((G307)^3/(F307)^2)^0.585</f>
        <v>3.2169040816740737</v>
      </c>
      <c r="K307">
        <v>-0.26551000000000002</v>
      </c>
      <c r="L307">
        <v>-4.5249999999999999E-2</v>
      </c>
      <c r="M307">
        <f>C307/B307*1.658828390625</f>
        <v>2.7865709657613804</v>
      </c>
      <c r="N307">
        <f>SQRT((F307+4/3*G307)/M307)</f>
        <v>3.7171731781234505</v>
      </c>
      <c r="O307">
        <f>SQRT(G307/M307)</f>
        <v>1.9777174680026932</v>
      </c>
      <c r="P307">
        <f>((1/3)*(N307^-3+2*O307^-3))^(-1/3)</f>
        <v>2.2097887982234283</v>
      </c>
      <c r="Q307">
        <f>76.3823356*(6*PI()*PI()/(B307/D307))^(1/3)*P307*E307^(-1/3)</f>
        <v>133.52775179516783</v>
      </c>
      <c r="R307">
        <f>-(1/2)*(B307/(F307+(4/3)*G307)*(K307+(4/3)*L307))-1/6</f>
        <v>1.8577999918621269</v>
      </c>
      <c r="S307">
        <f>-(1/2)*B307/G307*L307-1/6</f>
        <v>0.82648931582762197</v>
      </c>
      <c r="T307">
        <f>SQRT((R307^2+2*S307^2)/3)</f>
        <v>1.2672266290496135</v>
      </c>
      <c r="U307" s="1">
        <f>1/(1+1/T307+(8.3*10^5)/T307^2.4)</f>
        <v>2.1270149969646116E-6</v>
      </c>
      <c r="V307" s="7">
        <v>2.7</v>
      </c>
      <c r="W307">
        <f>U307*(C307/D307)*(B307/D307)^(1/3)*E307^(1/3)*(Q307^3)/(T307^2*300)</f>
        <v>3.4686411670491815</v>
      </c>
      <c r="X307" t="s">
        <v>773</v>
      </c>
      <c r="Y307" t="s">
        <v>688</v>
      </c>
      <c r="Z307">
        <v>2.7</v>
      </c>
      <c r="AC307">
        <v>2.4700000000000002</v>
      </c>
      <c r="AE307">
        <v>2.5499999999999998</v>
      </c>
    </row>
    <row r="308" spans="1:33">
      <c r="A308" t="s">
        <v>386</v>
      </c>
      <c r="B308">
        <v>115.74</v>
      </c>
      <c r="C308">
        <v>300.63600000000002</v>
      </c>
      <c r="D308">
        <v>5</v>
      </c>
      <c r="E308">
        <v>3</v>
      </c>
      <c r="F308">
        <v>20.141100000000002</v>
      </c>
      <c r="G308">
        <v>3.9283399999999999</v>
      </c>
      <c r="H308">
        <f>9*F308*G308/(3*F308+G308)</f>
        <v>11.065604527965409</v>
      </c>
      <c r="I308">
        <f>(3*F308-2*G308)/2/(3*F308+G308)</f>
        <v>0.40843263668183127</v>
      </c>
      <c r="J308">
        <f>2*((G308)^3/(F308)^2)^0.585</f>
        <v>0.65779351072286907</v>
      </c>
      <c r="K308">
        <v>0.24385999999999999</v>
      </c>
      <c r="L308">
        <v>-9.8589999999999997E-2</v>
      </c>
      <c r="M308">
        <f>C308/B308*1.658828390625</f>
        <v>4.3088260933466183</v>
      </c>
      <c r="N308">
        <f>SQRT((F308+4/3*G308)/M308)</f>
        <v>2.4269274852234344</v>
      </c>
      <c r="O308">
        <f>SQRT(G308/M308)</f>
        <v>0.95482779221794878</v>
      </c>
      <c r="P308">
        <f>((1/3)*(N308^-3+2*O308^-3))^(-1/3)</f>
        <v>1.0821312865856214</v>
      </c>
      <c r="Q308">
        <f>76.3823356*(6*PI()*PI()/(B308/D308))^(1/3)*P308*E308^(-1/3)</f>
        <v>78.381152203230201</v>
      </c>
      <c r="R308">
        <f>-(1/2)*(B308/(F308+(4/3)*G308)*(K308+(4/3)*L308))-1/6</f>
        <v>-0.42298105450558687</v>
      </c>
      <c r="S308">
        <f>-(1/2)*B308/G308*L308-1/6</f>
        <v>1.2857033674953455</v>
      </c>
      <c r="T308">
        <f>SQRT((R308^2+2*S308^2)/3)</f>
        <v>1.0778032088231446</v>
      </c>
      <c r="U308" s="1">
        <f>1/(1+1/T308+(8.3*10^5)/T308^2.4)</f>
        <v>1.442166601001073E-6</v>
      </c>
      <c r="V308" s="7">
        <v>2.64</v>
      </c>
      <c r="W308">
        <f>U308*(C308/D308)*(B308/D308)^(1/3)*E308^(1/3)*(Q308^3)/(T308^2*300)</f>
        <v>0.49249223472976938</v>
      </c>
      <c r="X308" s="2" t="s">
        <v>813</v>
      </c>
      <c r="Y308" s="2" t="s">
        <v>416</v>
      </c>
      <c r="Z308" s="2">
        <v>2.64</v>
      </c>
      <c r="AA308" s="2">
        <v>0.91</v>
      </c>
      <c r="AB308" s="2"/>
      <c r="AC308" s="2"/>
      <c r="AD308" s="2"/>
      <c r="AE308" s="2"/>
      <c r="AF308" s="2"/>
      <c r="AG308" s="2"/>
    </row>
    <row r="309" spans="1:33">
      <c r="A309" t="s">
        <v>278</v>
      </c>
      <c r="B309">
        <v>342.06</v>
      </c>
      <c r="C309">
        <v>1818.3</v>
      </c>
      <c r="D309">
        <v>12</v>
      </c>
      <c r="E309">
        <v>3</v>
      </c>
      <c r="F309">
        <v>67.254800000000003</v>
      </c>
      <c r="G309">
        <v>24.4543</v>
      </c>
      <c r="H309">
        <f>9*F309*G309/(3*F309+G309)</f>
        <v>65.432351528675568</v>
      </c>
      <c r="I309">
        <f>(3*F309-2*G309)/2/(3*F309+G309)</f>
        <v>0.33784961190211066</v>
      </c>
      <c r="J309">
        <f>2*((G309)^3/(F309)^2)^0.585</f>
        <v>3.9733533659906244</v>
      </c>
      <c r="K309">
        <v>-1.3284100000000001</v>
      </c>
      <c r="L309">
        <v>-0.4405</v>
      </c>
      <c r="M309">
        <f>C309/B309*1.658828390625</f>
        <v>8.8178906118033034</v>
      </c>
      <c r="N309">
        <f>SQRT((F309+4/3*G309)/M309)</f>
        <v>3.3652287233221911</v>
      </c>
      <c r="O309">
        <f>SQRT(G309/M309)</f>
        <v>1.6653106688271015</v>
      </c>
      <c r="P309">
        <f>((1/3)*(N309^-3+2*O309^-3))^(-1/3)</f>
        <v>1.8692883400186884</v>
      </c>
      <c r="Q309">
        <f>76.3823356*(6*PI()*PI()/(B309/D309))^(1/3)*P309*E309^(-1/3)</f>
        <v>126.32000365368209</v>
      </c>
      <c r="R309">
        <f>-(1/2)*(B309/(F309+(4/3)*G309)*(K309+(4/3)*L309))-1/6</f>
        <v>3.1144051578379091</v>
      </c>
      <c r="S309">
        <f>-(1/2)*B309/G309*L309-1/6</f>
        <v>2.9141295532210423</v>
      </c>
      <c r="T309">
        <f>SQRT((R309^2+2*S309^2)/3)</f>
        <v>2.9823828053577071</v>
      </c>
      <c r="U309" s="1">
        <f>1/(1+1/T309+(8.3*10^5)/T309^2.4)</f>
        <v>1.6590688705835415E-5</v>
      </c>
      <c r="V309" s="7">
        <v>2.61</v>
      </c>
      <c r="W309">
        <f>U309*(C309/D309)*(B309/D309)^(1/3)*E309^(1/3)*(Q309^3)/(T309^2*300)</f>
        <v>8.3662563515855108</v>
      </c>
      <c r="X309" t="s">
        <v>704</v>
      </c>
      <c r="Y309" t="s">
        <v>688</v>
      </c>
      <c r="AE309">
        <v>2.61</v>
      </c>
    </row>
    <row r="310" spans="1:33">
      <c r="A310" t="s">
        <v>114</v>
      </c>
      <c r="B310">
        <v>93.82</v>
      </c>
      <c r="C310">
        <v>166.00200000000001</v>
      </c>
      <c r="D310">
        <v>2</v>
      </c>
      <c r="E310">
        <v>2</v>
      </c>
      <c r="F310">
        <v>11.536199999999999</v>
      </c>
      <c r="G310">
        <v>6.02379</v>
      </c>
      <c r="H310">
        <f>9*F310*G310/(3*F310+G310)</f>
        <v>15.392272415725483</v>
      </c>
      <c r="I310">
        <f>(3*F310-2*G310)/2/(3*F310+G310)</f>
        <v>0.27762359044102497</v>
      </c>
      <c r="J310">
        <f>2*((G310)^3/(F310)^2)^0.585</f>
        <v>2.6735486213679871</v>
      </c>
      <c r="K310">
        <v>-0.43087999999999999</v>
      </c>
      <c r="L310">
        <v>-0.18221999999999999</v>
      </c>
      <c r="M310">
        <v>2.9380990990786011</v>
      </c>
      <c r="N310">
        <f>SQRT((F310+4/3*G310)/M310)</f>
        <v>2.5807094497729652</v>
      </c>
      <c r="O310">
        <f>SQRT(G310/M310)</f>
        <v>1.4318637409124864</v>
      </c>
      <c r="P310">
        <f>((1/3)*(N310^-3+2*O310^-3))^(-1/3)</f>
        <v>1.5949075314702594</v>
      </c>
      <c r="Q310">
        <f>76.3823356*(6*PI()*PI()/(B310/D310))^(1/3)*P310*E310^(-1/3)</f>
        <v>104.49936030615892</v>
      </c>
      <c r="R310">
        <f>-(1/2)*(B310/(F310+(4/3)*G310)*(K310+(4/3)*L310))-1/6</f>
        <v>1.4487239522647268</v>
      </c>
      <c r="S310">
        <f>-(1/2)*B310/G310*L310-1/6</f>
        <v>1.2523635784115976</v>
      </c>
      <c r="T310">
        <f>SQRT((R310^2+2*S310^2)/3)</f>
        <v>1.3210639846892773</v>
      </c>
      <c r="U310" s="1">
        <f>1/(1+1/T310+(8.3*10^5)/T310^2.4)</f>
        <v>2.3503760928610595E-6</v>
      </c>
      <c r="V310" s="7">
        <v>2.6</v>
      </c>
      <c r="W310">
        <f>U310*(C310/D310)*(B310/D310)^(1/3)*E310^(1/3)*(Q310^3)/(T310^2*300)</f>
        <v>1.932077000563464</v>
      </c>
      <c r="X310" s="3" t="s">
        <v>522</v>
      </c>
      <c r="Y310" t="s">
        <v>408</v>
      </c>
      <c r="Z310" s="4"/>
      <c r="AB310" s="4">
        <v>1.46</v>
      </c>
      <c r="AC310" s="4">
        <v>0.52500000000000002</v>
      </c>
      <c r="AD310" s="4">
        <v>0.72</v>
      </c>
      <c r="AE310" s="4"/>
      <c r="AF310" s="4">
        <v>2.6</v>
      </c>
      <c r="AG310" s="4"/>
    </row>
    <row r="311" spans="1:33">
      <c r="A311" t="s">
        <v>93</v>
      </c>
      <c r="B311">
        <v>70.52</v>
      </c>
      <c r="C311">
        <v>334.79999999999995</v>
      </c>
      <c r="D311">
        <v>2</v>
      </c>
      <c r="E311">
        <v>2</v>
      </c>
      <c r="F311">
        <v>40.770299999999999</v>
      </c>
      <c r="G311">
        <v>26.3552</v>
      </c>
      <c r="H311">
        <f>9*F311*G311/(3*F311+G311)</f>
        <v>65.049023920315392</v>
      </c>
      <c r="I311">
        <f>(3*F311-2*G311)/2/(3*F311+G311)</f>
        <v>0.23408329134886841</v>
      </c>
      <c r="J311">
        <f>2*((G311)^3/(F311)^2)^0.585</f>
        <v>8.1385682413865776</v>
      </c>
      <c r="K311">
        <v>-2.0906400000000001</v>
      </c>
      <c r="L311">
        <v>-1.08084</v>
      </c>
      <c r="M311">
        <v>7.8835475937154422</v>
      </c>
      <c r="N311">
        <f>SQRT((F311+4/3*G311)/M311)</f>
        <v>3.1030606909936593</v>
      </c>
      <c r="O311">
        <f>SQRT(G311/M311)</f>
        <v>1.8284046251383794</v>
      </c>
      <c r="P311">
        <f>((1/3)*(N311^-3+2*O311^-3))^(-1/3)</f>
        <v>2.0261486402110442</v>
      </c>
      <c r="Q311">
        <f>76.3823356*(6*PI()*PI()/(B311/D311))^(1/3)*P311*E311^(-1/3)</f>
        <v>146.00816195680005</v>
      </c>
      <c r="R311">
        <f>-(1/2)*(B311/(F311+(4/3)*G311)*(K311+(4/3)*L311))-1/6</f>
        <v>1.4738145346768445</v>
      </c>
      <c r="S311">
        <f>-(1/2)*B311/G311*L311-1/6</f>
        <v>1.2793636575198315</v>
      </c>
      <c r="T311">
        <f>SQRT((R311^2+2*S311^2)/3)</f>
        <v>1.3473024925123243</v>
      </c>
      <c r="U311" s="1">
        <f>1/(1+1/T311+(8.3*10^5)/T311^2.4)</f>
        <v>2.4639751018863554E-6</v>
      </c>
      <c r="V311" s="7">
        <v>2.5</v>
      </c>
      <c r="W311">
        <f>U311*(C311/D311)*(B311/D311)^(1/3)*E311^(1/3)*(Q311^3)/(T311^2*300)</f>
        <v>9.7403775310310827</v>
      </c>
      <c r="X311" s="3" t="s">
        <v>495</v>
      </c>
      <c r="Y311" t="s">
        <v>408</v>
      </c>
      <c r="Z311" s="4"/>
      <c r="AB311" s="4">
        <v>1.73</v>
      </c>
      <c r="AC311" s="4">
        <v>4.07</v>
      </c>
      <c r="AD311" s="4">
        <v>4.1500000000000004</v>
      </c>
      <c r="AE311" s="4"/>
      <c r="AF311" s="4">
        <v>2.5</v>
      </c>
      <c r="AG311" s="4"/>
    </row>
    <row r="312" spans="1:33">
      <c r="A312" t="s">
        <v>142</v>
      </c>
      <c r="B312">
        <v>73.87</v>
      </c>
      <c r="C312">
        <v>328.19</v>
      </c>
      <c r="D312">
        <v>2</v>
      </c>
      <c r="E312">
        <v>2</v>
      </c>
      <c r="F312">
        <v>34.495600000000003</v>
      </c>
      <c r="G312">
        <v>13.410399999999999</v>
      </c>
      <c r="H312">
        <f>9*F312*G312/(3*F312+G312)</f>
        <v>35.615892837125266</v>
      </c>
      <c r="I312">
        <f>(3*F312-2*G312)/2/(3*F312+G312)</f>
        <v>0.32792060032233455</v>
      </c>
      <c r="J312">
        <f>2*((G312)^3/(F312)^2)^0.585</f>
        <v>3.0234772318469081</v>
      </c>
      <c r="K312">
        <v>-1.79301</v>
      </c>
      <c r="L312">
        <v>6.7220000000000002E-2</v>
      </c>
      <c r="M312">
        <v>7.3774418161870372</v>
      </c>
      <c r="N312">
        <f>SQRT((F312+4/3*G312)/M312)</f>
        <v>2.6644883164257935</v>
      </c>
      <c r="O312">
        <f>SQRT(G312/M312)</f>
        <v>1.3482423646916337</v>
      </c>
      <c r="P312">
        <f>((1/3)*(N312^-3+2*O312^-3))^(-1/3)</f>
        <v>1.5113971525600867</v>
      </c>
      <c r="Q312">
        <f>76.3823356*(6*PI()*PI()/(B312/D312))^(1/3)*P312*E312^(-1/3)</f>
        <v>107.2422291213847</v>
      </c>
      <c r="R312">
        <f>-(1/2)*(B312/(F312+(4/3)*G312)*(K312+(4/3)*L312))-1/6</f>
        <v>1.0345381457669862</v>
      </c>
      <c r="S312">
        <f>-(1/2)*B312/G312*L312-1/6</f>
        <v>-0.35180437322277236</v>
      </c>
      <c r="T312">
        <f>SQRT((R312^2+2*S312^2)/3)</f>
        <v>0.66277241168803669</v>
      </c>
      <c r="U312" s="1">
        <f>1/(1+1/T312+(8.3*10^5)/T312^2.4)</f>
        <v>4.4894799061264641E-7</v>
      </c>
      <c r="V312" s="7">
        <v>2.5</v>
      </c>
      <c r="W312">
        <f>U312*(C312/D312)*(B312/D312)^(1/3)*E312^(1/3)*(Q312^3)/(T312^2*300)</f>
        <v>2.8930868970282053</v>
      </c>
      <c r="X312" s="3" t="s">
        <v>552</v>
      </c>
      <c r="Y312" t="s">
        <v>401</v>
      </c>
      <c r="Z312" s="4"/>
      <c r="AB312" s="4"/>
      <c r="AC312" s="4">
        <v>1.21</v>
      </c>
      <c r="AD312" s="4">
        <v>2.36</v>
      </c>
      <c r="AE312" s="4"/>
      <c r="AF312" s="4">
        <v>2.5</v>
      </c>
      <c r="AG312" s="4"/>
    </row>
    <row r="313" spans="1:33">
      <c r="A313" t="s">
        <v>349</v>
      </c>
      <c r="B313">
        <v>321.33999999999997</v>
      </c>
      <c r="C313">
        <v>1468.28</v>
      </c>
      <c r="D313">
        <v>12</v>
      </c>
      <c r="E313">
        <v>3</v>
      </c>
      <c r="F313">
        <v>77.270099999999999</v>
      </c>
      <c r="G313">
        <v>31.980699999999999</v>
      </c>
      <c r="H313">
        <f>9*F313*G313/(3*F313+G313)</f>
        <v>84.310560192083869</v>
      </c>
      <c r="I313">
        <f>(3*F313-2*G313)/2/(3*F313+G313)</f>
        <v>0.31814751071871289</v>
      </c>
      <c r="J313">
        <f>2*((G313)^3/(F313)^2)^0.585</f>
        <v>5.4092237984090552</v>
      </c>
      <c r="K313">
        <v>-0.85148999999999997</v>
      </c>
      <c r="L313">
        <v>-0.36113000000000001</v>
      </c>
      <c r="M313">
        <f>C313/B313*1.658828390625</f>
        <v>7.5795871954530254</v>
      </c>
      <c r="N313">
        <f>SQRT((F313+4/3*G313)/M313)</f>
        <v>3.9774689318695589</v>
      </c>
      <c r="O313">
        <f>SQRT(G313/M313)</f>
        <v>2.0540982188415384</v>
      </c>
      <c r="P313">
        <f>((1/3)*(N313^-3+2*O313^-3))^(-1/3)</f>
        <v>2.2997309229214795</v>
      </c>
      <c r="Q313">
        <f>76.3823356*(6*PI()*PI()/(B313/D313))^(1/3)*P313*E313^(-1/3)</f>
        <v>158.67872108193853</v>
      </c>
      <c r="R313">
        <f>-(1/2)*(B313/(F313+(4/3)*G313)*(K313+(4/3)*L313))-1/6</f>
        <v>1.6194289784101967</v>
      </c>
      <c r="S313">
        <f>-(1/2)*B313/G313*L313-1/6</f>
        <v>1.6476387456601429</v>
      </c>
      <c r="T313">
        <f>SQRT((R313^2+2*S313^2)/3)</f>
        <v>1.6382894624694941</v>
      </c>
      <c r="U313" s="1">
        <f>1/(1+1/T313+(8.3*10^5)/T313^2.4)</f>
        <v>3.9396413143544182E-6</v>
      </c>
      <c r="V313" s="7">
        <v>2.48</v>
      </c>
      <c r="W313">
        <f>U313*(C313/D313)*(B313/D313)^(1/3)*E313^(1/3)*(Q313^3)/(T313^2*300)</f>
        <v>10.320628138020636</v>
      </c>
      <c r="X313" t="s">
        <v>776</v>
      </c>
      <c r="Y313" t="s">
        <v>688</v>
      </c>
      <c r="AE313">
        <v>2.48</v>
      </c>
    </row>
    <row r="314" spans="1:33" ht="16.149999999999999">
      <c r="A314" t="s">
        <v>160</v>
      </c>
      <c r="B314">
        <v>91.69</v>
      </c>
      <c r="C314">
        <v>182.54000000000002</v>
      </c>
      <c r="D314">
        <v>5</v>
      </c>
      <c r="E314">
        <v>5</v>
      </c>
      <c r="F314">
        <v>55.299399999999999</v>
      </c>
      <c r="G314">
        <v>29.376899999999999</v>
      </c>
      <c r="H314">
        <f>9*F314*G314/(3*F314+G314)</f>
        <v>74.872446588121065</v>
      </c>
      <c r="I314">
        <f>(3*F314-2*G314)/2/(3*F314+G314)</f>
        <v>0.27434219723866482</v>
      </c>
      <c r="J314">
        <f>2*((G314)^3/(F314)^2)^0.585</f>
        <v>6.8928300968054934</v>
      </c>
      <c r="K314">
        <v>-1.5627899999999999</v>
      </c>
      <c r="L314">
        <v>-0.70315000000000005</v>
      </c>
      <c r="M314">
        <v>3.3058612479420604</v>
      </c>
      <c r="N314">
        <f>SQRT((F314+4/3*G314)/M314)</f>
        <v>5.3456611811764763</v>
      </c>
      <c r="O314">
        <f>SQRT(G314/M314)</f>
        <v>2.9809910467039802</v>
      </c>
      <c r="P314">
        <f>((1/3)*(N314^-3+2*O314^-3))^(-1/3)</f>
        <v>3.3191007905556678</v>
      </c>
      <c r="Q314">
        <f>76.3823356*(6*PI()*PI()/(B314/D314))^(1/3)*P314*E314^(-1/3)</f>
        <v>219.1407022757019</v>
      </c>
      <c r="R314">
        <f>-(1/2)*(B314/(F314+(4/3)*G314)*(K314+(4/3)*L314))-1/6</f>
        <v>1.0467240601639063</v>
      </c>
      <c r="S314">
        <f>-(1/2)*B314/G314*L314-1/6</f>
        <v>0.93065509805323232</v>
      </c>
      <c r="T314">
        <f>SQRT((R314^2+2*S314^2)/3)</f>
        <v>0.97088775204121924</v>
      </c>
      <c r="U314" s="1">
        <f>1/(1+1/T314+(8.3*10^5)/T314^2.4)</f>
        <v>1.1223455059474532E-6</v>
      </c>
      <c r="V314" s="7">
        <v>2.46</v>
      </c>
      <c r="W314">
        <f>U314*(C314/D314)*(B314/D314)^(1/3)*E314^(1/3)*(Q314^3)/(T314^2*300)</f>
        <v>6.8759353677378536</v>
      </c>
      <c r="X314" s="3" t="s">
        <v>573</v>
      </c>
      <c r="Y314" t="s">
        <v>416</v>
      </c>
      <c r="Z314" s="4">
        <v>2.46</v>
      </c>
      <c r="AA314">
        <v>1.1499999999999999</v>
      </c>
      <c r="AB314" s="4"/>
      <c r="AC314" s="4"/>
      <c r="AD314" s="4"/>
      <c r="AE314" s="4"/>
      <c r="AF314" s="4">
        <v>3.2</v>
      </c>
      <c r="AG314" s="4"/>
    </row>
    <row r="315" spans="1:33">
      <c r="A315" t="s">
        <v>320</v>
      </c>
      <c r="B315">
        <v>446.01</v>
      </c>
      <c r="C315">
        <v>931.70799999999997</v>
      </c>
      <c r="D315">
        <v>12</v>
      </c>
      <c r="E315">
        <v>3</v>
      </c>
      <c r="F315">
        <v>20.096299999999999</v>
      </c>
      <c r="G315">
        <v>7.3851599999999999</v>
      </c>
      <c r="H315">
        <f>9*F315*G315/(3*F315+G315)</f>
        <v>19.737688534898009</v>
      </c>
      <c r="I315">
        <f>(3*F315-2*G315)/2/(3*F315+G315)</f>
        <v>0.33630744187654771</v>
      </c>
      <c r="J315">
        <f>2*((G315)^3/(F315)^2)^0.585</f>
        <v>1.996897587715956</v>
      </c>
      <c r="K315">
        <v>-0.14327999999999999</v>
      </c>
      <c r="L315">
        <v>-2.4639999999999999E-2</v>
      </c>
      <c r="M315">
        <f>C315/B315*1.658828390625</f>
        <v>3.4652668822951003</v>
      </c>
      <c r="N315">
        <f>SQRT((F315+4/3*G315)/M315)</f>
        <v>2.939548408191381</v>
      </c>
      <c r="O315">
        <f>SQRT(G315/M315)</f>
        <v>1.4598613488241818</v>
      </c>
      <c r="P315">
        <f>((1/3)*(N315^-3+2*O315^-3))^(-1/3)</f>
        <v>1.6383384542337105</v>
      </c>
      <c r="Q315">
        <f>76.3823356*(6*PI()*PI()/(B315/D315))^(1/3)*P315*E315^(-1/3)</f>
        <v>101.34103976943497</v>
      </c>
      <c r="R315">
        <f>-(1/2)*(B315/(F315+(4/3)*G315)*(K315+(4/3)*L315))-1/6</f>
        <v>1.1451049621316105</v>
      </c>
      <c r="S315">
        <f>-(1/2)*B315/G315*L315-1/6</f>
        <v>0.57737181049564257</v>
      </c>
      <c r="T315">
        <f>SQRT((R315^2+2*S315^2)/3)</f>
        <v>0.81198969398395482</v>
      </c>
      <c r="U315" s="1">
        <f>1/(1+1/T315+(8.3*10^5)/T315^2.4)</f>
        <v>7.3087387825873475E-7</v>
      </c>
      <c r="V315" s="7">
        <v>2.44</v>
      </c>
      <c r="W315">
        <f>U315*(C315/D315)*(B315/D315)^(1/3)*E315^(1/3)*(Q315^3)/(T315^2*300)</f>
        <v>1.4371529779895045</v>
      </c>
      <c r="X315" t="s">
        <v>746</v>
      </c>
      <c r="Y315" t="s">
        <v>688</v>
      </c>
      <c r="AE315">
        <v>2.44</v>
      </c>
    </row>
    <row r="316" spans="1:33" ht="16.149999999999999">
      <c r="A316" t="s">
        <v>94</v>
      </c>
      <c r="B316">
        <v>62.33</v>
      </c>
      <c r="C316">
        <v>303.08</v>
      </c>
      <c r="D316">
        <v>5</v>
      </c>
      <c r="E316">
        <v>5</v>
      </c>
      <c r="F316">
        <v>189.03800000000001</v>
      </c>
      <c r="G316">
        <v>95.009699999999995</v>
      </c>
      <c r="H316">
        <f>9*F316*G316/(3*F316+G316)</f>
        <v>244.12959846838288</v>
      </c>
      <c r="I316">
        <f>(3*F316-2*G316)/2/(3*F316+G316)</f>
        <v>0.28476144261261155</v>
      </c>
      <c r="J316">
        <f>2*((G316)^3/(F316)^2)^0.585</f>
        <v>12.836607999118291</v>
      </c>
      <c r="K316">
        <v>-10.373799999999999</v>
      </c>
      <c r="L316">
        <v>-4.7505899999999999</v>
      </c>
      <c r="M316">
        <v>8.0743709889070345</v>
      </c>
      <c r="N316">
        <f>SQRT((F316+4/3*G316)/M316)</f>
        <v>6.2530952839541687</v>
      </c>
      <c r="O316">
        <f>SQRT(G316/M316)</f>
        <v>3.4302804128152573</v>
      </c>
      <c r="P316">
        <f>((1/3)*(N316^-3+2*O316^-3))^(-1/3)</f>
        <v>3.8242401492803286</v>
      </c>
      <c r="Q316">
        <f>76.3823356*(6*PI()*PI()/(B316/D316))^(1/3)*P316*E316^(-1/3)</f>
        <v>287.15918602806846</v>
      </c>
      <c r="R316">
        <f>-(1/2)*(B316/(F316+(4/3)*G316)*(K316+(4/3)*L316))-1/6</f>
        <v>1.4825994078252207</v>
      </c>
      <c r="S316">
        <f>-(1/2)*B316/G316*L316-1/6</f>
        <v>1.3916177753429386</v>
      </c>
      <c r="T316">
        <f>SQRT((R316^2+2*S316^2)/3)</f>
        <v>1.4225916571975896</v>
      </c>
      <c r="U316" s="1">
        <f>1/(1+1/T316+(8.3*10^5)/T316^2.4)</f>
        <v>2.8074527074967182E-6</v>
      </c>
      <c r="V316" s="7">
        <v>2.42</v>
      </c>
      <c r="W316">
        <f>U316*(C316/D316)*(B316/D316)^(1/3)*E316^(1/3)*(Q316^3)/(T316^2*1000)</f>
        <v>7.8947744151602448</v>
      </c>
      <c r="X316" s="3" t="s">
        <v>496</v>
      </c>
      <c r="Y316" t="s">
        <v>416</v>
      </c>
      <c r="Z316" s="4"/>
      <c r="AA316">
        <v>2.42</v>
      </c>
      <c r="AB316" s="4"/>
      <c r="AC316" s="4"/>
      <c r="AD316" s="4"/>
      <c r="AE316" s="4"/>
      <c r="AF316" s="4">
        <v>5</v>
      </c>
      <c r="AG316" s="4"/>
    </row>
    <row r="317" spans="1:33">
      <c r="A317" t="s">
        <v>82</v>
      </c>
      <c r="B317">
        <v>177.27</v>
      </c>
      <c r="C317">
        <v>613.30799999999999</v>
      </c>
      <c r="D317">
        <v>8</v>
      </c>
      <c r="E317">
        <v>8</v>
      </c>
      <c r="F317">
        <v>71.153800000000004</v>
      </c>
      <c r="G317">
        <v>38.1922</v>
      </c>
      <c r="H317">
        <f>9*F317*G317/(3*F317+G317)</f>
        <v>97.187886218357292</v>
      </c>
      <c r="I317">
        <f>(3*F317-2*G317)/2/(3*F317+G317)</f>
        <v>0.27235255128478197</v>
      </c>
      <c r="J317">
        <f>2*((G317)^3/(F317)^2)^0.585</f>
        <v>8.1343672572410402</v>
      </c>
      <c r="K317">
        <v>-1.3974500000000001</v>
      </c>
      <c r="L317">
        <v>-0.48466999999999999</v>
      </c>
      <c r="M317">
        <v>5.7450251351728063</v>
      </c>
      <c r="N317">
        <f>SQRT((F317+4/3*G317)/M317)</f>
        <v>4.6096768695055879</v>
      </c>
      <c r="O317">
        <f>SQRT(G317/M317)</f>
        <v>2.5783470360997516</v>
      </c>
      <c r="P317">
        <f>((1/3)*(N317^-3+2*O317^-3))^(-1/3)</f>
        <v>2.8700935321745402</v>
      </c>
      <c r="Q317">
        <f>76.3823356*(6*PI()*PI()/(B317/D317))^(1/3)*P317*E317^(-1/3)</f>
        <v>152.11109790967481</v>
      </c>
      <c r="R317">
        <f>-(1/2)*(B317/(F317+(4/3)*G317)*(K317+(4/3)*L317))-1/6</f>
        <v>1.317164661416053</v>
      </c>
      <c r="S317">
        <f>-(1/2)*B317/G317*L317-1/6</f>
        <v>0.95813696993976094</v>
      </c>
      <c r="T317">
        <f>SQRT((R317^2+2*S317^2)/3)</f>
        <v>1.0910202643418925</v>
      </c>
      <c r="U317" s="1">
        <f>1/(1+1/T317+(8.3*10^5)/T317^2.4)</f>
        <v>1.4849759932876941E-6</v>
      </c>
      <c r="V317" s="7">
        <v>2.2999999999999998</v>
      </c>
      <c r="W317">
        <f>U317*(C317/D317)*(B317/D317)^(1/3)*E317^(1/3)*(Q317^3)/(T317^2*300)</f>
        <v>6.3030241479113647</v>
      </c>
      <c r="X317" s="3" t="s">
        <v>481</v>
      </c>
      <c r="Y317" t="s">
        <v>408</v>
      </c>
      <c r="Z317" s="4"/>
      <c r="AB317" s="4">
        <v>2.99</v>
      </c>
      <c r="AC317" s="4">
        <v>7.1</v>
      </c>
      <c r="AD317" s="4">
        <v>8.8800000000000008</v>
      </c>
      <c r="AE317" s="4"/>
      <c r="AF317" s="4">
        <v>2.2999999999999998</v>
      </c>
      <c r="AG317" s="4"/>
    </row>
    <row r="318" spans="1:33">
      <c r="A318" s="2" t="s">
        <v>115</v>
      </c>
      <c r="B318">
        <v>106.05</v>
      </c>
      <c r="C318">
        <v>212.37200000000001</v>
      </c>
      <c r="D318">
        <v>2</v>
      </c>
      <c r="E318">
        <v>2</v>
      </c>
      <c r="F318">
        <v>9.3564799999999995</v>
      </c>
      <c r="G318">
        <v>5.1949300000000003</v>
      </c>
      <c r="H318">
        <f>9*F318*G318/(3*F318+G318)</f>
        <v>13.15089772683505</v>
      </c>
      <c r="I318">
        <f>(3*F318-2*G318)/2/(3*F318+G318)</f>
        <v>0.26574349672036479</v>
      </c>
      <c r="J318">
        <f>2*((G318)^3/(F318)^2)^0.585</f>
        <v>2.6343334810617463</v>
      </c>
      <c r="K318">
        <v>-0.34856999999999999</v>
      </c>
      <c r="L318">
        <v>-0.15664</v>
      </c>
      <c r="M318">
        <v>3.3253329241086109</v>
      </c>
      <c r="N318">
        <f>SQRT((F318+4/3*G318)/M318)</f>
        <v>2.212841748929482</v>
      </c>
      <c r="O318">
        <f>SQRT(G318/M318)</f>
        <v>1.2498914113983872</v>
      </c>
      <c r="P318">
        <f>((1/3)*(N318^-3+2*O318^-3))^(-1/3)</f>
        <v>1.3902096134012687</v>
      </c>
      <c r="Q318">
        <f>76.3823356*(6*PI()*PI()/(B318/D318))^(1/3)*P318*E318^(-1/3)</f>
        <v>87.441982540896461</v>
      </c>
      <c r="R318">
        <f>-(1/2)*(B318/(F318+(4/3)*G318)*(K318+(4/3)*L318))-1/6</f>
        <v>1.6485562921313965</v>
      </c>
      <c r="S318">
        <f>-(1/2)*B318/G318*L318-1/6</f>
        <v>1.432168351322026</v>
      </c>
      <c r="T318">
        <f>SQRT((R318^2+2*S318^2)/3)</f>
        <v>1.507752214543548</v>
      </c>
      <c r="U318" s="1">
        <f>1/(1+1/T318+(8.3*10^5)/T318^2.4)</f>
        <v>3.2278364097442998E-6</v>
      </c>
      <c r="V318" s="7">
        <v>2.2999999999999998</v>
      </c>
      <c r="W318">
        <f>U318*(C318/D318)*(B318/D318)^(1/3)*E318^(1/3)*(Q318^3)/(T318^2*300)</f>
        <v>1.5904784311968252</v>
      </c>
      <c r="X318" s="2" t="s">
        <v>523</v>
      </c>
      <c r="Y318" s="2" t="s">
        <v>411</v>
      </c>
      <c r="Z318" s="2"/>
      <c r="AA318" s="2"/>
      <c r="AB318" s="2">
        <v>1.64</v>
      </c>
      <c r="AC318" s="2">
        <v>0.36799999999999999</v>
      </c>
      <c r="AD318" s="2">
        <v>0.52</v>
      </c>
      <c r="AE318" s="2"/>
      <c r="AF318" s="2">
        <v>2.2999999999999998</v>
      </c>
      <c r="AG318" s="2"/>
    </row>
    <row r="319" spans="1:33">
      <c r="A319" t="s">
        <v>122</v>
      </c>
      <c r="B319">
        <v>87.5</v>
      </c>
      <c r="C319">
        <v>158.52600000000001</v>
      </c>
      <c r="D319">
        <v>3</v>
      </c>
      <c r="E319">
        <v>3</v>
      </c>
      <c r="F319">
        <v>34.218000000000004</v>
      </c>
      <c r="G319">
        <v>14.188700000000001</v>
      </c>
      <c r="H319">
        <f>9*F319*G319/(3*F319+G319)</f>
        <v>37.397119626643345</v>
      </c>
      <c r="I319">
        <f>(3*F319-2*G319)/2/(3*F319+G319)</f>
        <v>0.31784869743681032</v>
      </c>
      <c r="J319">
        <f>2*((G319)^3/(F319)^2)^0.585</f>
        <v>3.3698561463813275</v>
      </c>
      <c r="K319">
        <v>-1.3386499999999999</v>
      </c>
      <c r="L319">
        <v>-0.24407000000000001</v>
      </c>
      <c r="M319">
        <v>3.0084375213220995</v>
      </c>
      <c r="N319">
        <f>SQRT((F319+4/3*G319)/M319)</f>
        <v>4.2026673941863493</v>
      </c>
      <c r="O319">
        <f>SQRT(G319/M319)</f>
        <v>2.1717048679957562</v>
      </c>
      <c r="P319">
        <f>((1/3)*(N319^-3+2*O319^-3))^(-1/3)</f>
        <v>2.4313068246048619</v>
      </c>
      <c r="Q319">
        <f>76.3823356*(6*PI()*PI()/(B319/D319))^(1/3)*P319*E319^(-1/3)</f>
        <v>163.04732725207728</v>
      </c>
      <c r="R319">
        <f>-(1/2)*(B319/(F319+(4/3)*G319)*(K319+(4/3)*L319))-1/6</f>
        <v>1.2034588376969564</v>
      </c>
      <c r="S319">
        <f>-(1/2)*B319/G319*L319-1/6</f>
        <v>0.58590844592292934</v>
      </c>
      <c r="T319">
        <f>SQRT((R319^2+2*S319^2)/3)</f>
        <v>0.84358176605048263</v>
      </c>
      <c r="U319" s="1">
        <f>1/(1+1/T319+(8.3*10^5)/T319^2.4)</f>
        <v>8.0098869913961021E-7</v>
      </c>
      <c r="V319" s="7">
        <v>2.2999999999999998</v>
      </c>
      <c r="W319">
        <f>U319*(C319/D319)*(B319/D319)^(1/3)*E319^(1/3)*(Q319^3)/(T319^2*300)</f>
        <v>3.8151101617183887</v>
      </c>
      <c r="X319" s="3" t="s">
        <v>530</v>
      </c>
      <c r="Y319" t="s">
        <v>408</v>
      </c>
      <c r="Z319" s="4"/>
      <c r="AB319" s="4">
        <v>1.8</v>
      </c>
      <c r="AC319" s="4"/>
      <c r="AD319" s="4"/>
      <c r="AE319" s="4"/>
      <c r="AF319" s="4">
        <v>2.2999999999999998</v>
      </c>
      <c r="AG319" s="4"/>
    </row>
    <row r="320" spans="1:33">
      <c r="A320" t="s">
        <v>354</v>
      </c>
      <c r="B320">
        <v>451.79</v>
      </c>
      <c r="C320">
        <v>1203.97</v>
      </c>
      <c r="D320">
        <v>12</v>
      </c>
      <c r="E320">
        <v>3</v>
      </c>
      <c r="F320">
        <v>32.976900000000001</v>
      </c>
      <c r="G320">
        <v>4.4513499999999997</v>
      </c>
      <c r="H320">
        <f>9*F320*G320/(3*F320+G320)</f>
        <v>12.779060913717611</v>
      </c>
      <c r="I320">
        <f>(3*F320-2*G320)/2/(3*F320+G320)</f>
        <v>0.43541407816927602</v>
      </c>
      <c r="J320">
        <f>2*((G320)^3/(F320)^2)^0.585</f>
        <v>0.46007380542532977</v>
      </c>
      <c r="K320">
        <v>-0.22825999999999999</v>
      </c>
      <c r="L320">
        <v>-0.23748</v>
      </c>
      <c r="M320">
        <f>C320/B320*1.658828390625</f>
        <v>4.4205927919183274</v>
      </c>
      <c r="N320">
        <f>SQRT((F320+4/3*G320)/M320)</f>
        <v>2.9668917916917703</v>
      </c>
      <c r="O320">
        <f>SQRT(G320/M320)</f>
        <v>1.003472825353648</v>
      </c>
      <c r="P320">
        <f>((1/3)*(N320^-3+2*O320^-3))^(-1/3)</f>
        <v>1.1413763982542009</v>
      </c>
      <c r="Q320">
        <f>76.3823356*(6*PI()*PI()/(B320/D320))^(1/3)*P320*E320^(-1/3)</f>
        <v>70.298589763008152</v>
      </c>
      <c r="R320">
        <f>-(1/2)*(B320/(F320+(4/3)*G320)*(K320+(4/3)*L320))-1/6</f>
        <v>2.99662692032142</v>
      </c>
      <c r="S320">
        <f>-(1/2)*B320/G320*L320-1/6</f>
        <v>11.884855815277014</v>
      </c>
      <c r="T320">
        <f>SQRT((R320^2+2*S320^2)/3)</f>
        <v>9.856966544859576</v>
      </c>
      <c r="U320" s="1">
        <f>1/(1+1/T320+(8.3*10^5)/T320^2.4)</f>
        <v>2.9225769889096575E-4</v>
      </c>
      <c r="V320" s="7">
        <v>2.2999999999999998</v>
      </c>
      <c r="W320">
        <f>U320*(C320/D320)*(B320/D320)^(1/3)*E320^(1/3)*(Q320^3)/(T320^2*300)</f>
        <v>1.6893693334728948</v>
      </c>
      <c r="X320" s="2" t="s">
        <v>781</v>
      </c>
      <c r="Y320" s="2" t="s">
        <v>688</v>
      </c>
      <c r="Z320" s="2"/>
      <c r="AA320" s="2"/>
      <c r="AB320" s="2"/>
      <c r="AC320" s="2"/>
      <c r="AD320" s="2"/>
      <c r="AE320" s="2">
        <v>2.2999999999999998</v>
      </c>
      <c r="AF320" s="2"/>
      <c r="AG320" s="2"/>
    </row>
    <row r="321" spans="1:33">
      <c r="A321" t="s">
        <v>256</v>
      </c>
      <c r="B321">
        <v>107.52</v>
      </c>
      <c r="C321">
        <v>246.714</v>
      </c>
      <c r="D321">
        <v>3</v>
      </c>
      <c r="E321">
        <v>3</v>
      </c>
      <c r="F321">
        <v>26.560099999999998</v>
      </c>
      <c r="G321">
        <v>6.5318800000000001</v>
      </c>
      <c r="H321">
        <f>9*F321*G321/(3*F321+G321)</f>
        <v>18.110973111827125</v>
      </c>
      <c r="I321">
        <f>(3*F321-2*G321)/2/(3*F321+G321)</f>
        <v>0.38635225324310318</v>
      </c>
      <c r="J321">
        <f>2*((G321)^3/(F321)^2)^0.585</f>
        <v>1.1616445962049569</v>
      </c>
      <c r="K321">
        <v>-0.70504</v>
      </c>
      <c r="L321">
        <v>-0.24468999999999999</v>
      </c>
      <c r="M321">
        <v>3.8102466247910005</v>
      </c>
      <c r="N321">
        <f>SQRT((F321+4/3*G321)/M321)</f>
        <v>3.0424378292000531</v>
      </c>
      <c r="O321">
        <f>SQRT(G321/M321)</f>
        <v>1.3093102121741114</v>
      </c>
      <c r="P321">
        <f>((1/3)*(N321^-3+2*O321^-3))^(-1/3)</f>
        <v>1.4793900353810907</v>
      </c>
      <c r="Q321">
        <f>76.3823356*(6*PI()*PI()/(B321/D321))^(1/3)*P321*E321^(-1/3)</f>
        <v>92.625280563169312</v>
      </c>
      <c r="R321">
        <f>-(1/2)*(B321/(F321+(4/3)*G321)*(K321+(4/3)*L321))-1/6</f>
        <v>1.4053058850785634</v>
      </c>
      <c r="S321">
        <f>-(1/2)*B321/G321*L321-1/6</f>
        <v>1.8472304655525409</v>
      </c>
      <c r="T321">
        <f>SQRT((R321^2+2*S321^2)/3)</f>
        <v>1.7126398158366865</v>
      </c>
      <c r="U321" s="1">
        <f>1/(1+1/T321+(8.3*10^5)/T321^2.4)</f>
        <v>4.3824541420463715E-6</v>
      </c>
      <c r="V321" s="7">
        <v>2.2599999999999998</v>
      </c>
      <c r="W321">
        <f>U321*(C321/D321)*(B321/D321)^(1/3)*E321^(1/3)*(Q321^3)/(T321^2*300)</f>
        <v>1.5477053627091835</v>
      </c>
      <c r="X321" s="3" t="s">
        <v>681</v>
      </c>
      <c r="Y321" t="s">
        <v>401</v>
      </c>
      <c r="Z321" s="4"/>
      <c r="AB321" s="4"/>
      <c r="AC321" s="4"/>
      <c r="AD321" s="4"/>
      <c r="AE321" s="4">
        <v>2.2599999999999998</v>
      </c>
      <c r="AF321" s="4"/>
      <c r="AG321" s="4"/>
    </row>
    <row r="322" spans="1:33" ht="16.149999999999999">
      <c r="A322" t="s">
        <v>30</v>
      </c>
      <c r="B322">
        <v>66.290000000000006</v>
      </c>
      <c r="C322">
        <v>201.33100000000002</v>
      </c>
      <c r="D322">
        <v>5</v>
      </c>
      <c r="E322">
        <v>5</v>
      </c>
      <c r="F322">
        <v>76.065299999999993</v>
      </c>
      <c r="G322">
        <v>44.423999999999999</v>
      </c>
      <c r="H322">
        <f>9*F322*G322/(3*F322+G322)</f>
        <v>111.55504049704369</v>
      </c>
      <c r="I322">
        <f>(3*F322-2*G322)/2/(3*F322+G322)</f>
        <v>0.2555717686052999</v>
      </c>
      <c r="J322">
        <f>2*((G322)^3/(F322)^2)^0.585</f>
        <v>9.8086827562257994</v>
      </c>
      <c r="K322">
        <v>-3.8322799999999999</v>
      </c>
      <c r="L322">
        <v>-2.2681200000000001</v>
      </c>
      <c r="M322">
        <v>5.0432579266416928</v>
      </c>
      <c r="N322">
        <f>SQRT((F322+4/3*G322)/M322)</f>
        <v>5.1795135677893605</v>
      </c>
      <c r="O322">
        <f>SQRT(G322/M322)</f>
        <v>2.9679271751740632</v>
      </c>
      <c r="P322">
        <f>((1/3)*(N322^-3+2*O322^-3))^(-1/3)</f>
        <v>3.2971215360370003</v>
      </c>
      <c r="Q322">
        <f>76.3823356*(6*PI()*PI()/(B322/D322))^(1/3)*P322*E322^(-1/3)</f>
        <v>242.54679987440551</v>
      </c>
      <c r="R322">
        <f>-(1/2)*(B322/(F322+(4/3)*G322)*(K322+(4/3)*L322))-1/6</f>
        <v>1.5130172871151162</v>
      </c>
      <c r="S322">
        <f>-(1/2)*B322/G322*L322-1/6</f>
        <v>1.525590613182064</v>
      </c>
      <c r="T322">
        <f>SQRT((R322^2+2*S322^2)/3)</f>
        <v>1.5214110499979547</v>
      </c>
      <c r="U322" s="1">
        <f>1/(1+1/T322+(8.3*10^5)/T322^2.4)</f>
        <v>3.2984605364850477E-6</v>
      </c>
      <c r="V322" s="7">
        <v>2.21</v>
      </c>
      <c r="W322">
        <f>U322*(C322/D322)*(B322/D322)^(1/3)*E322^(1/3)*(Q322^3)/(T322^2*300)</f>
        <v>11.045198831008365</v>
      </c>
      <c r="X322" s="3" t="s">
        <v>421</v>
      </c>
      <c r="Y322" t="s">
        <v>416</v>
      </c>
      <c r="Z322" s="4">
        <v>2.21</v>
      </c>
      <c r="AA322">
        <v>0.73</v>
      </c>
      <c r="AB322" s="4"/>
      <c r="AC322" s="4"/>
      <c r="AD322" s="4"/>
      <c r="AE322" s="4"/>
      <c r="AF322" s="4"/>
      <c r="AG322" s="4"/>
    </row>
    <row r="323" spans="1:33">
      <c r="A323" t="s">
        <v>172</v>
      </c>
      <c r="B323">
        <v>40.58</v>
      </c>
      <c r="C323">
        <v>58.096000000000004</v>
      </c>
      <c r="D323">
        <v>2</v>
      </c>
      <c r="E323">
        <v>2</v>
      </c>
      <c r="F323">
        <v>32.498100000000001</v>
      </c>
      <c r="G323">
        <v>19.771699999999999</v>
      </c>
      <c r="H323">
        <f>9*F323*G323/(3*F323+G323)</f>
        <v>49.314244145191275</v>
      </c>
      <c r="I323">
        <f>(3*F323-2*G323)/2/(3*F323+G323)</f>
        <v>0.24709165487012438</v>
      </c>
      <c r="J323">
        <f>2*((G323)^3/(F323)^2)^0.585</f>
        <v>6.4078658531819386</v>
      </c>
      <c r="K323">
        <v>-2.6252</v>
      </c>
      <c r="L323">
        <v>-1.2142599999999999</v>
      </c>
      <c r="M323">
        <v>2.3772931392977457</v>
      </c>
      <c r="N323">
        <f>SQRT((F323+4/3*G323)/M323)</f>
        <v>4.9758824617676964</v>
      </c>
      <c r="O323">
        <f>SQRT(G323/M323)</f>
        <v>2.8839029254963511</v>
      </c>
      <c r="P323">
        <f>((1/3)*(N323^-3+2*O323^-3))^(-1/3)</f>
        <v>3.2005922639072057</v>
      </c>
      <c r="Q323">
        <f>76.3823356*(6*PI()*PI()/(B323/D323))^(1/3)*P323*E323^(-1/3)</f>
        <v>277.29131640911788</v>
      </c>
      <c r="R323">
        <f>-(1/2)*(B323/(F323+(4/3)*G323)*(K323+(4/3)*L323))-1/6</f>
        <v>1.29637363379584</v>
      </c>
      <c r="S323">
        <f>-(1/2)*B323/G323*L323-1/6</f>
        <v>1.079424230929392</v>
      </c>
      <c r="T323">
        <f>SQRT((R323^2+2*S323^2)/3)</f>
        <v>1.1562724504539073</v>
      </c>
      <c r="U323" s="1">
        <f>1/(1+1/T323+(8.3*10^5)/T323^2.4)</f>
        <v>1.7071235466899344E-6</v>
      </c>
      <c r="V323" s="7">
        <v>2.21</v>
      </c>
      <c r="W323">
        <f>U323*(C323/D323)*(B323/D323)^(1/3)*E323^(1/3)*(Q323^3)/(T323^2*300)</f>
        <v>9.0584188970599762</v>
      </c>
      <c r="X323" s="3" t="s">
        <v>585</v>
      </c>
      <c r="Y323" t="s">
        <v>408</v>
      </c>
      <c r="Z323" s="4"/>
      <c r="AB323" s="4"/>
      <c r="AC323" s="4">
        <v>2.21</v>
      </c>
      <c r="AD323" s="4">
        <v>2.68</v>
      </c>
      <c r="AE323" s="4"/>
      <c r="AF323" s="4" t="s">
        <v>586</v>
      </c>
      <c r="AG323" s="4"/>
    </row>
    <row r="324" spans="1:33" ht="16.149999999999999">
      <c r="A324" t="s">
        <v>171</v>
      </c>
      <c r="B324">
        <v>71.02</v>
      </c>
      <c r="C324">
        <v>314.11</v>
      </c>
      <c r="D324">
        <v>5</v>
      </c>
      <c r="E324">
        <v>5</v>
      </c>
      <c r="F324">
        <v>170.03800000000001</v>
      </c>
      <c r="G324">
        <v>103.21</v>
      </c>
      <c r="H324">
        <f>9*F324*G324/(3*F324+G324)</f>
        <v>257.52554574743527</v>
      </c>
      <c r="I324">
        <f>(3*F324-2*G324)/2/(3*F324+G324)</f>
        <v>0.24758039796257772</v>
      </c>
      <c r="J324">
        <f>2*((G324)^3/(F324)^2)^0.585</f>
        <v>16.802461541841929</v>
      </c>
      <c r="K324">
        <v>-7.6761699999999999</v>
      </c>
      <c r="L324">
        <v>-3.2444600000000001</v>
      </c>
      <c r="M324">
        <v>7.3442870526131632</v>
      </c>
      <c r="N324">
        <f>SQRT((F324+4/3*G324)/M324)</f>
        <v>6.4722394954674387</v>
      </c>
      <c r="O324">
        <f>SQRT(G324/M324)</f>
        <v>3.7487464502663603</v>
      </c>
      <c r="P324">
        <f>((1/3)*(N324^-3+2*O324^-3))^(-1/3)</f>
        <v>4.1606435631560021</v>
      </c>
      <c r="Q324">
        <f>76.3823356*(6*PI()*PI()/(B324/D324))^(1/3)*P324*E324^(-1/3)</f>
        <v>299.11869348861853</v>
      </c>
      <c r="R324">
        <f>-(1/2)*(B324/(F324+(4/3)*G324)*(K324+(4/3)*L324))-1/6</f>
        <v>1.218652090822872</v>
      </c>
      <c r="S324">
        <f>-(1/2)*B324/G324*L324-1/6</f>
        <v>0.94960864192746197</v>
      </c>
      <c r="T324">
        <f>SQRT((R324^2+2*S324^2)/3)</f>
        <v>1.0469998510209373</v>
      </c>
      <c r="U324" s="1">
        <f>1/(1+1/T324+(8.3*10^5)/T324^2.4)</f>
        <v>1.3452179481653924E-6</v>
      </c>
      <c r="V324" s="7">
        <v>2.2000000000000002</v>
      </c>
      <c r="W324">
        <f>U324*(C324/D324)*(B324/D324)^(1/3)*E324^(1/3)*(Q324^3)/(T324^2*1000)</f>
        <v>8.544147297072028</v>
      </c>
      <c r="X324" s="3" t="s">
        <v>584</v>
      </c>
      <c r="Y324" t="s">
        <v>416</v>
      </c>
      <c r="Z324" s="4"/>
      <c r="AA324">
        <v>2.2000000000000002</v>
      </c>
      <c r="AB324" s="4"/>
      <c r="AC324" s="4"/>
      <c r="AD324" s="4"/>
      <c r="AE324" s="4"/>
      <c r="AF324" s="4">
        <v>5.2</v>
      </c>
      <c r="AG324" s="4">
        <v>2.7</v>
      </c>
    </row>
    <row r="325" spans="1:33">
      <c r="A325" t="s">
        <v>250</v>
      </c>
      <c r="B325">
        <v>107.7</v>
      </c>
      <c r="C325">
        <v>282.06700000000001</v>
      </c>
      <c r="D325">
        <v>3</v>
      </c>
      <c r="E325">
        <v>3</v>
      </c>
      <c r="F325">
        <v>24.712499999999999</v>
      </c>
      <c r="G325">
        <v>10.283799999999999</v>
      </c>
      <c r="H325">
        <f>9*F325*G325/(3*F325+G325)</f>
        <v>27.093229641097686</v>
      </c>
      <c r="I325">
        <f>(3*F325-2*G325)/2/(3*F325+G325)</f>
        <v>0.31727715635745951</v>
      </c>
      <c r="J325">
        <f>2*((G325)^3/(F325)^2)^0.585</f>
        <v>2.8031548131779482</v>
      </c>
      <c r="K325">
        <v>-0.78505999999999998</v>
      </c>
      <c r="L325">
        <v>-0.47970000000000002</v>
      </c>
      <c r="M325">
        <v>4.3489571073931526</v>
      </c>
      <c r="N325">
        <f>SQRT((F325+4/3*G325)/M325)</f>
        <v>2.972419099819545</v>
      </c>
      <c r="O325">
        <f>SQRT(G325/M325)</f>
        <v>1.5377447350497415</v>
      </c>
      <c r="P325">
        <f>((1/3)*(N325^-3+2*O325^-3))^(-1/3)</f>
        <v>1.721436445935864</v>
      </c>
      <c r="Q325">
        <f>76.3823356*(6*PI()*PI()/(B325/D325))^(1/3)*P325*E325^(-1/3)</f>
        <v>107.71983801799682</v>
      </c>
      <c r="R325">
        <f>-(1/2)*(B325/(F325+(4/3)*G325)*(K325+(4/3)*L325))-1/6</f>
        <v>1.8299363711731684</v>
      </c>
      <c r="S325">
        <f>-(1/2)*B325/G325*L325-1/6</f>
        <v>2.3452302002502323</v>
      </c>
      <c r="T325">
        <f>SQRT((R325^2+2*S325^2)/3)</f>
        <v>2.18699767618181</v>
      </c>
      <c r="U325" s="1">
        <f>1/(1+1/T325+(8.3*10^5)/T325^2.4)</f>
        <v>7.8804840072980559E-6</v>
      </c>
      <c r="V325" s="7">
        <v>2.12</v>
      </c>
      <c r="W325">
        <f>U325*(C325/D325)*(B325/D325)^(1/3)*E325^(1/3)*(Q325^3)/(T325^2*300)</f>
        <v>3.0708480566252239</v>
      </c>
      <c r="X325" s="3" t="s">
        <v>675</v>
      </c>
      <c r="Y325" t="s">
        <v>401</v>
      </c>
      <c r="Z325" s="4"/>
      <c r="AB325" s="4"/>
      <c r="AC325" s="4"/>
      <c r="AD325" s="4"/>
      <c r="AE325" s="4">
        <v>2.12</v>
      </c>
      <c r="AF325" s="4"/>
      <c r="AG325" s="4"/>
    </row>
    <row r="326" spans="1:33">
      <c r="A326" t="s">
        <v>231</v>
      </c>
      <c r="B326">
        <v>57.48</v>
      </c>
      <c r="C326">
        <v>276.07100000000003</v>
      </c>
      <c r="D326">
        <v>3</v>
      </c>
      <c r="E326">
        <v>3</v>
      </c>
      <c r="F326">
        <v>123.80200000000001</v>
      </c>
      <c r="G326">
        <v>27.311599999999999</v>
      </c>
      <c r="H326">
        <f>9*F326*G326/(3*F326+G326)</f>
        <v>76.322380373477372</v>
      </c>
      <c r="I326">
        <f>(3*F326-2*G326)/2/(3*F326+G326)</f>
        <v>0.39725209020118502</v>
      </c>
      <c r="J326">
        <f>2*((G326)^3/(F326)^2)^0.585</f>
        <v>2.362260940385752</v>
      </c>
      <c r="K326">
        <v>-8.4901999999999997</v>
      </c>
      <c r="L326">
        <v>-0.72070999999999996</v>
      </c>
      <c r="M326">
        <v>7.9754018931186259</v>
      </c>
      <c r="N326">
        <f>SQRT((F326+4/3*G326)/M326)</f>
        <v>4.4820700694229281</v>
      </c>
      <c r="O326">
        <f>SQRT(G326/M326)</f>
        <v>1.8505349129328841</v>
      </c>
      <c r="P326">
        <f>((1/3)*(N326^-3+2*O326^-3))^(-1/3)</f>
        <v>2.0940526876898815</v>
      </c>
      <c r="Q326">
        <f>76.3823356*(6*PI()*PI()/(B326/D326))^(1/3)*P326*E326^(-1/3)</f>
        <v>161.54441602072745</v>
      </c>
      <c r="R326">
        <f>-(1/2)*(B326/(F326+(4/3)*G326)*(K326+(4/3)*L326))-1/6</f>
        <v>1.5286912793250726</v>
      </c>
      <c r="S326">
        <f>-(1/2)*B326/G326*L326-1/6</f>
        <v>0.59173655394289126</v>
      </c>
      <c r="T326">
        <f>SQRT((R326^2+2*S326^2)/3)</f>
        <v>1.0061811178956044</v>
      </c>
      <c r="U326" s="1">
        <f>1/(1+1/T326+(8.3*10^5)/T326^2.4)</f>
        <v>1.2227668046997647E-6</v>
      </c>
      <c r="V326" s="7">
        <v>2.0499999999999998</v>
      </c>
      <c r="W326">
        <f>U326*(C326/D326)*(B326/D326)^(1/3)*E326^(1/3)*(Q326^3)/(T326^2*300)</f>
        <v>6.0276917042566103</v>
      </c>
      <c r="X326" s="3" t="s">
        <v>656</v>
      </c>
      <c r="Y326" t="s">
        <v>457</v>
      </c>
      <c r="Z326" s="4"/>
      <c r="AB326" s="4"/>
      <c r="AC326" s="4"/>
      <c r="AD326" s="4"/>
      <c r="AE326" s="4">
        <v>2.0499999999999998</v>
      </c>
      <c r="AF326" s="4"/>
      <c r="AG326" s="4"/>
    </row>
    <row r="327" spans="1:33">
      <c r="A327" t="s">
        <v>252</v>
      </c>
      <c r="B327">
        <v>126.26</v>
      </c>
      <c r="C327">
        <v>343.65699999999998</v>
      </c>
      <c r="D327">
        <v>3</v>
      </c>
      <c r="E327">
        <v>3</v>
      </c>
      <c r="F327">
        <v>20.305</v>
      </c>
      <c r="G327">
        <v>8.2773299999999992</v>
      </c>
      <c r="H327">
        <f>9*F327*G327/(3*F327+G327)</f>
        <v>21.861392308222602</v>
      </c>
      <c r="I327">
        <f>(3*F327-2*G327)/2/(3*F327+G327)</f>
        <v>0.32055821794120826</v>
      </c>
      <c r="J327">
        <f>2*((G327)^3/(F327)^2)^0.585</f>
        <v>2.4100825412263238</v>
      </c>
      <c r="K327">
        <v>-0.57218999999999998</v>
      </c>
      <c r="L327">
        <v>-0.31463999999999998</v>
      </c>
      <c r="M327">
        <v>4.5196828149778963</v>
      </c>
      <c r="N327">
        <f>SQRT((F327+4/3*G327)/M327)</f>
        <v>2.6333312585688602</v>
      </c>
      <c r="O327">
        <f>SQRT(G327/M327)</f>
        <v>1.3532908833367367</v>
      </c>
      <c r="P327">
        <f>((1/3)*(N327^-3+2*O327^-3))^(-1/3)</f>
        <v>1.5155950956889066</v>
      </c>
      <c r="Q327">
        <f>76.3823356*(6*PI()*PI()/(B327/D327))^(1/3)*P327*E327^(-1/3)</f>
        <v>89.943792454454609</v>
      </c>
      <c r="R327">
        <f>-(1/2)*(B327/(F327+(4/3)*G327)*(K327+(4/3)*L327))-1/6</f>
        <v>1.8309011636563814</v>
      </c>
      <c r="S327">
        <f>-(1/2)*B327/G327*L327-1/6</f>
        <v>2.2330471540943759</v>
      </c>
      <c r="T327">
        <f>SQRT((R327^2+2*S327^2)/3)</f>
        <v>2.1075418743088892</v>
      </c>
      <c r="U327" s="1">
        <f>1/(1+1/T327+(8.3*10^5)/T327^2.4)</f>
        <v>7.2107460313976295E-6</v>
      </c>
      <c r="V327" s="7">
        <v>2.0099999999999998</v>
      </c>
      <c r="W327">
        <f>U327*(C327/D327)*(B327/D327)^(1/3)*E327^(1/3)*(Q327^3)/(T327^2*300)</f>
        <v>2.2627989837983553</v>
      </c>
      <c r="X327" s="3" t="s">
        <v>677</v>
      </c>
      <c r="Y327" t="s">
        <v>401</v>
      </c>
      <c r="Z327" s="4">
        <v>2.0099999999999998</v>
      </c>
      <c r="AB327" s="4"/>
      <c r="AC327" s="4">
        <v>3.19</v>
      </c>
      <c r="AD327" s="4"/>
      <c r="AE327" s="4">
        <v>1.57</v>
      </c>
      <c r="AF327" s="4"/>
      <c r="AG327" s="4"/>
    </row>
    <row r="328" spans="1:33">
      <c r="A328" t="s">
        <v>109</v>
      </c>
      <c r="B328">
        <v>59.58</v>
      </c>
      <c r="C328">
        <v>286.15999999999997</v>
      </c>
      <c r="D328">
        <v>2</v>
      </c>
      <c r="E328">
        <v>2</v>
      </c>
      <c r="F328">
        <v>48.462600000000002</v>
      </c>
      <c r="G328">
        <v>29.814</v>
      </c>
      <c r="H328">
        <f>9*F328*G328/(3*F328+G328)</f>
        <v>74.221700961976424</v>
      </c>
      <c r="I328">
        <f>(3*F328-2*G328)/2/(3*F328+G328)</f>
        <v>0.24474577315986482</v>
      </c>
      <c r="J328">
        <f>2*((G328)^3/(F328)^2)^0.585</f>
        <v>8.2548973752179311</v>
      </c>
      <c r="K328">
        <v>-2.9228299999999998</v>
      </c>
      <c r="L328">
        <v>-1.32511</v>
      </c>
      <c r="M328">
        <v>7.975482683269643</v>
      </c>
      <c r="N328">
        <f>SQRT((F328+4/3*G328)/M328)</f>
        <v>3.3257664386283379</v>
      </c>
      <c r="O328">
        <f>SQRT(G328/M328)</f>
        <v>1.9334441674461675</v>
      </c>
      <c r="P328">
        <f>((1/3)*(N328^-3+2*O328^-3))^(-1/3)</f>
        <v>2.1451760022310218</v>
      </c>
      <c r="Q328">
        <f>76.3823356*(6*PI()*PI()/(B328/D328))^(1/3)*P328*E328^(-1/3)</f>
        <v>163.52068442256271</v>
      </c>
      <c r="R328">
        <f>-(1/2)*(B328/(F328+(4/3)*G328)*(K328+(4/3)*L328))-1/6</f>
        <v>1.4170221433489087</v>
      </c>
      <c r="S328">
        <f>-(1/2)*B328/G328*L328-1/6</f>
        <v>1.1573766317837257</v>
      </c>
      <c r="T328">
        <f>SQRT((R328^2+2*S328^2)/3)</f>
        <v>1.2499324102178777</v>
      </c>
      <c r="U328" s="1">
        <f>1/(1+1/T328+(8.3*10^5)/T328^2.4)</f>
        <v>2.0580123141320453E-6</v>
      </c>
      <c r="V328" s="7">
        <v>2</v>
      </c>
      <c r="W328">
        <f>U328*(C328/D328)*(B328/D328)^(1/3)*E328^(1/3)*(Q328^3)/(T328^2*300)</f>
        <v>10.72879240791876</v>
      </c>
      <c r="X328" s="3" t="s">
        <v>516</v>
      </c>
      <c r="Y328" t="s">
        <v>408</v>
      </c>
      <c r="Z328" s="4"/>
      <c r="AB328" s="4">
        <v>1.21</v>
      </c>
      <c r="AC328" s="4">
        <v>4.8099999999999996</v>
      </c>
      <c r="AD328" s="4">
        <v>4.88</v>
      </c>
      <c r="AE328" s="4"/>
      <c r="AF328" s="4">
        <v>2</v>
      </c>
      <c r="AG328" s="4"/>
    </row>
    <row r="329" spans="1:33">
      <c r="A329" t="s">
        <v>224</v>
      </c>
      <c r="B329">
        <v>57.65</v>
      </c>
      <c r="C329">
        <v>268.82100000000003</v>
      </c>
      <c r="D329">
        <v>3</v>
      </c>
      <c r="E329">
        <v>3</v>
      </c>
      <c r="F329">
        <v>113.873</v>
      </c>
      <c r="G329">
        <v>38.806199999999997</v>
      </c>
      <c r="H329">
        <f>9*F329*G329/(3*F329+G329)</f>
        <v>104.54303687926036</v>
      </c>
      <c r="I329">
        <f>(3*F329-2*G329)/2/(3*F329+G329)</f>
        <v>0.34698884301040001</v>
      </c>
      <c r="J329">
        <f>2*((G329)^3/(F329)^2)^0.585</f>
        <v>4.8254649465801087</v>
      </c>
      <c r="K329">
        <v>-18.828399999999998</v>
      </c>
      <c r="L329">
        <v>-2.3188900000000001</v>
      </c>
      <c r="M329">
        <v>7.7430565101641999</v>
      </c>
      <c r="N329">
        <f>SQRT((F329+4/3*G329)/M329)</f>
        <v>4.6248014825720922</v>
      </c>
      <c r="O329">
        <f>SQRT(G329/M329)</f>
        <v>2.2386919849876992</v>
      </c>
      <c r="P329">
        <f>((1/3)*(N329^-3+2*O329^-3))^(-1/3)</f>
        <v>2.5159725933966133</v>
      </c>
      <c r="Q329">
        <f>76.3823356*(6*PI()*PI()/(B329/D329))^(1/3)*P329*E329^(-1/3)</f>
        <v>193.90219916608507</v>
      </c>
      <c r="R329">
        <f>-(1/2)*(B329/(F329+(4/3)*G329)*(K329+(4/3)*L329))-1/6</f>
        <v>3.648524157894292</v>
      </c>
      <c r="S329">
        <f>-(1/2)*B329/G329*L329-1/6</f>
        <v>1.5557901636851845</v>
      </c>
      <c r="T329">
        <f>SQRT((R329^2+2*S329^2)/3)</f>
        <v>2.4598573534236627</v>
      </c>
      <c r="U329" s="1">
        <f>1/(1+1/T329+(8.3*10^5)/T329^2.4)</f>
        <v>1.044959214939297E-5</v>
      </c>
      <c r="V329" s="7">
        <v>1.97</v>
      </c>
      <c r="W329">
        <f>U329*(C329/D329)*(B329/D329)^(1/3)*E329^(1/3)*(Q329^3)/(T329^2*300)</f>
        <v>14.527185583430811</v>
      </c>
      <c r="X329" s="3" t="s">
        <v>649</v>
      </c>
      <c r="Y329" t="s">
        <v>401</v>
      </c>
      <c r="Z329" s="4"/>
      <c r="AB329" s="4"/>
      <c r="AC329" s="4"/>
      <c r="AD329" s="4"/>
      <c r="AE329" s="4">
        <v>1.97</v>
      </c>
      <c r="AF329" s="4"/>
      <c r="AG329" s="4"/>
    </row>
    <row r="330" spans="1:33">
      <c r="A330" t="s">
        <v>369</v>
      </c>
      <c r="B330">
        <v>520.65</v>
      </c>
      <c r="C330">
        <v>1342.79</v>
      </c>
      <c r="D330">
        <v>12</v>
      </c>
      <c r="E330">
        <v>3</v>
      </c>
      <c r="F330">
        <v>16.8902</v>
      </c>
      <c r="G330">
        <v>2.3465099999999999</v>
      </c>
      <c r="H330">
        <f>9*F330*G330/(3*F330+G330)</f>
        <v>6.7279640255381699</v>
      </c>
      <c r="I330">
        <f>(3*F330-2*G330)/2/(3*F330+G330)</f>
        <v>0.43361077206962056</v>
      </c>
      <c r="J330">
        <f>2*((G330)^3/(F330)^2)^0.585</f>
        <v>0.32718140817875691</v>
      </c>
      <c r="K330">
        <v>-0.1132</v>
      </c>
      <c r="L330">
        <v>-3.3270000000000001E-2</v>
      </c>
      <c r="M330">
        <f>C330/B330*1.658828390625</f>
        <v>4.278225630744922</v>
      </c>
      <c r="N330">
        <f>SQRT((F330+4/3*G330)/M330)</f>
        <v>2.1631570210545217</v>
      </c>
      <c r="O330">
        <f>SQRT(G330/M330)</f>
        <v>0.74059258942158468</v>
      </c>
      <c r="P330">
        <f>((1/3)*(N330^-3+2*O330^-3))^(-1/3)</f>
        <v>0.84217136006179549</v>
      </c>
      <c r="Q330">
        <f>76.3823356*(6*PI()*PI()/(B330/D330))^(1/3)*P330*E330^(-1/3)</f>
        <v>49.474540987108476</v>
      </c>
      <c r="R330">
        <f>-(1/2)*(B330/(F330+(4/3)*G330)*(K330+(4/3)*L330))-1/6</f>
        <v>1.8822395158969931</v>
      </c>
      <c r="S330">
        <f>-(1/2)*B330/G330*L330-1/6</f>
        <v>3.5243522294812295</v>
      </c>
      <c r="T330">
        <f>SQRT((R330^2+2*S330^2)/3)</f>
        <v>3.075979132466212</v>
      </c>
      <c r="U330" s="1">
        <f>1/(1+1/T330+(8.3*10^5)/T330^2.4)</f>
        <v>1.7867827397670485E-5</v>
      </c>
      <c r="V330" s="7">
        <v>1.96</v>
      </c>
      <c r="W330">
        <f>U330*(C330/D330)*(B330/D330)^(1/3)*E330^(1/3)*(Q330^3)/(T330^2*300)</f>
        <v>0.43229929208076645</v>
      </c>
      <c r="X330" s="2" t="s">
        <v>796</v>
      </c>
      <c r="Y330" s="2" t="s">
        <v>688</v>
      </c>
      <c r="Z330" s="2">
        <v>1.96</v>
      </c>
      <c r="AA330" s="2"/>
      <c r="AB330" s="2"/>
      <c r="AC330" s="2">
        <v>1.45</v>
      </c>
      <c r="AD330" s="2"/>
      <c r="AE330" s="2">
        <v>2.0499999999999998</v>
      </c>
      <c r="AF330" s="2"/>
      <c r="AG330" s="2"/>
    </row>
    <row r="331" spans="1:33">
      <c r="A331" t="s">
        <v>69</v>
      </c>
      <c r="B331">
        <v>87.16</v>
      </c>
      <c r="C331">
        <v>141.048</v>
      </c>
      <c r="D331">
        <v>3</v>
      </c>
      <c r="E331">
        <v>3</v>
      </c>
      <c r="F331">
        <v>19.390999999999998</v>
      </c>
      <c r="G331">
        <v>7.7029800000000002</v>
      </c>
      <c r="H331">
        <f>9*F331*G331/(3*F331+G331)</f>
        <v>20.406775984509071</v>
      </c>
      <c r="I331">
        <f>(3*F331-2*G331)/2/(3*F331+G331)</f>
        <v>0.32460268522760494</v>
      </c>
      <c r="J331">
        <f>2*((G331)^3/(F331)^2)^0.585</f>
        <v>2.2419395376626459</v>
      </c>
      <c r="K331">
        <v>-0.79469999999999996</v>
      </c>
      <c r="L331">
        <v>-0.54201999999999995</v>
      </c>
      <c r="M331">
        <v>2.6871892842947709</v>
      </c>
      <c r="N331">
        <f>SQRT((F331+4/3*G331)/M331)</f>
        <v>3.3223734710957382</v>
      </c>
      <c r="O331">
        <f>SQRT(G331/M331)</f>
        <v>1.6930908226174994</v>
      </c>
      <c r="P331">
        <f>((1/3)*(N331^-3+2*O331^-3))^(-1/3)</f>
        <v>1.8971504242335167</v>
      </c>
      <c r="Q331">
        <f>76.3823356*(6*PI()*PI()/(B331/D331))^(1/3)*P331*E331^(-1/3)</f>
        <v>127.39116012556387</v>
      </c>
      <c r="R331">
        <f>-(1/2)*(B331/(F331+(4/3)*G331)*(K331+(4/3)*L331))-1/6</f>
        <v>2.0627448381141433</v>
      </c>
      <c r="S331">
        <f>-(1/2)*B331/G331*L331-1/6</f>
        <v>2.8998389714110639</v>
      </c>
      <c r="T331">
        <f>SQRT((R331^2+2*S331^2)/3)</f>
        <v>2.6503489322097002</v>
      </c>
      <c r="U331" s="1">
        <f>1/(1+1/T331+(8.3*10^5)/T331^2.4)</f>
        <v>1.2498035771208671E-5</v>
      </c>
      <c r="V331" s="7">
        <v>1.9</v>
      </c>
      <c r="W331">
        <f>U331*(C331/D331)*(B331/D331)^(1/3)*E331^(1/3)*(Q331^3)/(T331^2*300)</f>
        <v>2.5559382767966308</v>
      </c>
      <c r="X331" s="3" t="s">
        <v>464</v>
      </c>
      <c r="Y331" t="s">
        <v>403</v>
      </c>
      <c r="Z331" s="4"/>
      <c r="AB331" s="4"/>
      <c r="AC331" s="4"/>
      <c r="AD331" s="4"/>
      <c r="AE331" s="4">
        <v>1.9</v>
      </c>
      <c r="AF331" s="4"/>
      <c r="AG331" s="4"/>
    </row>
    <row r="332" spans="1:33">
      <c r="A332" t="s">
        <v>308</v>
      </c>
      <c r="B332">
        <v>469.11</v>
      </c>
      <c r="C332">
        <v>1186.83</v>
      </c>
      <c r="D332">
        <v>12</v>
      </c>
      <c r="E332">
        <v>3</v>
      </c>
      <c r="F332">
        <v>24.3843</v>
      </c>
      <c r="G332">
        <v>4.8976800000000003</v>
      </c>
      <c r="H332">
        <f>9*F332*G332/(3*F332+G332)</f>
        <v>13.771050590732319</v>
      </c>
      <c r="I332">
        <f>(3*F332-2*G332)/2/(3*F332+G332)</f>
        <v>0.40587488267223643</v>
      </c>
      <c r="J332">
        <f>2*((G332)^3/(F332)^2)^0.585</f>
        <v>0.77454047216662336</v>
      </c>
      <c r="K332">
        <v>-0.84013000000000004</v>
      </c>
      <c r="L332">
        <v>0.21454000000000001</v>
      </c>
      <c r="M332">
        <f>C332/B332*1.658828390625</f>
        <v>4.1967711173188986</v>
      </c>
      <c r="N332">
        <f>SQRT((F332+4/3*G332)/M332)</f>
        <v>2.7140869206773459</v>
      </c>
      <c r="O332">
        <f>SQRT(G332/M332)</f>
        <v>1.0802830474662399</v>
      </c>
      <c r="P332">
        <f>((1/3)*(N332^-3+2*O332^-3))^(-1/3)</f>
        <v>1.223885587791653</v>
      </c>
      <c r="Q332">
        <f>76.3823356*(6*PI()*PI()/(B332/D332))^(1/3)*P332*E332^(-1/3)</f>
        <v>74.441055103447084</v>
      </c>
      <c r="R332">
        <f>-(1/2)*(B332/(F332+(4/3)*G332)*(K332+(4/3)*L332))-1/6</f>
        <v>4.0372274410897493</v>
      </c>
      <c r="S332">
        <f>-(1/2)*B332/G332*L332-1/6</f>
        <v>-10.441210879436793</v>
      </c>
      <c r="T332">
        <f>SQRT((R332^2+2*S332^2)/3)</f>
        <v>8.8381177232264143</v>
      </c>
      <c r="U332" s="1">
        <f>1/(1+1/T332+(8.3*10^5)/T332^2.4)</f>
        <v>2.2494514537917712E-4</v>
      </c>
      <c r="V332" s="7">
        <v>1.88</v>
      </c>
      <c r="W332">
        <f>U332*(C332/D332)*(B332/D332)^(1/3)*E332^(1/3)*(Q332^3)/(T332^2*300)</f>
        <v>1.9169856816423463</v>
      </c>
      <c r="X332" s="2" t="s">
        <v>734</v>
      </c>
      <c r="Y332" s="2" t="s">
        <v>688</v>
      </c>
      <c r="Z332" s="2"/>
      <c r="AA332" s="2"/>
      <c r="AB332" s="2"/>
      <c r="AC332" s="2"/>
      <c r="AD332" s="2"/>
      <c r="AE332" s="2">
        <v>1.88</v>
      </c>
      <c r="AF332" s="2"/>
      <c r="AG332" s="2"/>
    </row>
    <row r="333" spans="1:33">
      <c r="A333" t="s">
        <v>318</v>
      </c>
      <c r="B333">
        <v>419.99</v>
      </c>
      <c r="C333">
        <v>1278.3599999999999</v>
      </c>
      <c r="D333">
        <v>12</v>
      </c>
      <c r="E333">
        <v>3</v>
      </c>
      <c r="F333">
        <v>21.4299</v>
      </c>
      <c r="G333">
        <v>7.1484899999999998</v>
      </c>
      <c r="H333">
        <f>9*F333*G333/(3*F333+G333)</f>
        <v>19.299520783757263</v>
      </c>
      <c r="I333">
        <f>(3*F333-2*G333)/2/(3*F333+G333)</f>
        <v>0.3499019222071556</v>
      </c>
      <c r="J333">
        <f>2*((G333)^3/(F333)^2)^0.585</f>
        <v>1.749373517117925</v>
      </c>
      <c r="K333">
        <v>-0.30038999999999999</v>
      </c>
      <c r="L333">
        <v>-0.23760999999999999</v>
      </c>
      <c r="M333">
        <f>C333/B333*1.658828390625</f>
        <v>5.049119887233922</v>
      </c>
      <c r="N333">
        <f>SQRT((F333+4/3*G333)/M333)</f>
        <v>2.4762882177785177</v>
      </c>
      <c r="O333">
        <f>SQRT(G333/M333)</f>
        <v>1.1898694540468608</v>
      </c>
      <c r="P333">
        <f>((1/3)*(N333^-3+2*O333^-3))^(-1/3)</f>
        <v>1.337768591438232</v>
      </c>
      <c r="Q333">
        <f>76.3823356*(6*PI()*PI()/(B333/D333))^(1/3)*P333*E333^(-1/3)</f>
        <v>84.423744012289291</v>
      </c>
      <c r="R333">
        <f>-(1/2)*(B333/(F333+(4/3)*G333)*(K333+(4/3)*L333))-1/6</f>
        <v>4.0195254143732067</v>
      </c>
      <c r="S333">
        <f>-(1/2)*B333/G333*L333-1/6</f>
        <v>6.813396528497627</v>
      </c>
      <c r="T333">
        <f>SQRT((R333^2+2*S333^2)/3)</f>
        <v>6.0277505219852161</v>
      </c>
      <c r="U333" s="1">
        <f>1/(1+1/T333+(8.3*10^5)/T333^2.4)</f>
        <v>8.9794365254731071E-5</v>
      </c>
      <c r="V333" s="7">
        <v>1.83</v>
      </c>
      <c r="W333">
        <f>U333*(C333/D333)*(B333/D333)^(1/3)*E333^(1/3)*(Q333^3)/(T333^2*300)</f>
        <v>2.4912044031486991</v>
      </c>
      <c r="X333" t="s">
        <v>744</v>
      </c>
      <c r="Y333" t="s">
        <v>688</v>
      </c>
      <c r="AE333">
        <v>1.83</v>
      </c>
    </row>
    <row r="334" spans="1:33">
      <c r="A334" t="s">
        <v>321</v>
      </c>
      <c r="B334">
        <v>483.06</v>
      </c>
      <c r="C334">
        <v>758.75199999999995</v>
      </c>
      <c r="D334">
        <v>12</v>
      </c>
      <c r="E334">
        <v>3</v>
      </c>
      <c r="F334">
        <v>15.605</v>
      </c>
      <c r="G334">
        <v>5.4264200000000002</v>
      </c>
      <c r="H334">
        <f>9*F334*G334/(3*F334+G334)</f>
        <v>14.588300947792003</v>
      </c>
      <c r="I334">
        <f>(3*F334-2*G334)/2/(3*F334+G334)</f>
        <v>0.34419202234548751</v>
      </c>
      <c r="J334">
        <f>2*((G334)^3/(F334)^2)^0.585</f>
        <v>1.563084320153979</v>
      </c>
      <c r="K334">
        <v>-0.11758</v>
      </c>
      <c r="L334">
        <v>-3.2340000000000001E-2</v>
      </c>
      <c r="M334">
        <f>C334/B334*1.658828390625</f>
        <v>2.6055549187336977</v>
      </c>
      <c r="N334">
        <f>SQRT((F334+4/3*G334)/M334)</f>
        <v>2.960738758738386</v>
      </c>
      <c r="O334">
        <f>SQRT(G334/M334)</f>
        <v>1.4431337604647321</v>
      </c>
      <c r="P334">
        <f>((1/3)*(N334^-3+2*O334^-3))^(-1/3)</f>
        <v>1.621269705899528</v>
      </c>
      <c r="Q334">
        <f>76.3823356*(6*PI()*PI()/(B334/D334))^(1/3)*P334*E334^(-1/3)</f>
        <v>97.652831063595059</v>
      </c>
      <c r="R334">
        <f>-(1/2)*(B334/(F334+(4/3)*G334)*(K334+(4/3)*L334))-1/6</f>
        <v>1.5326978609474784</v>
      </c>
      <c r="S334">
        <f>-(1/2)*B334/G334*L334-1/6</f>
        <v>1.2727870062889837</v>
      </c>
      <c r="T334">
        <f>SQRT((R334^2+2*S334^2)/3)</f>
        <v>1.3649342181596302</v>
      </c>
      <c r="U334" s="1">
        <f>1/(1+1/T334+(8.3*10^5)/T334^2.4)</f>
        <v>2.5420736338816145E-6</v>
      </c>
      <c r="V334" s="7">
        <v>1.82</v>
      </c>
      <c r="W334">
        <f>U334*(C334/D334)*(B334/D334)^(1/3)*E334^(1/3)*(Q334^3)/(T334^2*300)</f>
        <v>1.3237223717512558</v>
      </c>
      <c r="X334" t="s">
        <v>747</v>
      </c>
      <c r="Y334" t="s">
        <v>688</v>
      </c>
      <c r="AE334">
        <v>1.82</v>
      </c>
    </row>
    <row r="335" spans="1:33">
      <c r="A335" t="s">
        <v>124</v>
      </c>
      <c r="B335">
        <v>68.77</v>
      </c>
      <c r="C335">
        <v>149.89400000000001</v>
      </c>
      <c r="D335">
        <v>2</v>
      </c>
      <c r="E335">
        <v>2</v>
      </c>
      <c r="F335">
        <v>14.7171</v>
      </c>
      <c r="G335">
        <v>8.7342700000000004</v>
      </c>
      <c r="H335">
        <f>9*F335*G335/(3*F335+G335)</f>
        <v>21.875307860972285</v>
      </c>
      <c r="I335">
        <f>(3*F335-2*G335)/2/(3*F335+G335)</f>
        <v>0.25226881359130665</v>
      </c>
      <c r="J335">
        <f>2*((G335)^3/(F335)^2)^0.585</f>
        <v>3.8594967514841714</v>
      </c>
      <c r="K335">
        <v>-0.84855000000000003</v>
      </c>
      <c r="L335">
        <v>-0.43093999999999999</v>
      </c>
      <c r="M335">
        <v>3.6193765889602934</v>
      </c>
      <c r="N335">
        <f>SQRT((F335+4/3*G335)/M335)</f>
        <v>2.6988504884138469</v>
      </c>
      <c r="O335">
        <f>SQRT(G335/M335)</f>
        <v>1.5534469259996737</v>
      </c>
      <c r="P335">
        <f>((1/3)*(N335^-3+2*O335^-3))^(-1/3)</f>
        <v>1.7250796085360498</v>
      </c>
      <c r="Q335">
        <f>76.3823356*(6*PI()*PI()/(B335/D335))^(1/3)*P335*E335^(-1/3)</f>
        <v>125.35819572243315</v>
      </c>
      <c r="R335">
        <f>-(1/2)*(B335/(F335+(4/3)*G335)*(K335+(4/3)*L335))-1/6</f>
        <v>1.6895309549055539</v>
      </c>
      <c r="S335">
        <f>-(1/2)*B335/G335*L335-1/6</f>
        <v>1.5298542675384812</v>
      </c>
      <c r="T335">
        <f>SQRT((R335^2+2*S335^2)/3)</f>
        <v>1.5848683444159726</v>
      </c>
      <c r="U335" s="1">
        <f>1/(1+1/T335+(8.3*10^5)/T335^2.4)</f>
        <v>3.6383375532098885E-6</v>
      </c>
      <c r="V335" s="7">
        <v>1.8</v>
      </c>
      <c r="W335">
        <f>U335*(C335/D335)*(B335/D335)^(1/3)*E335^(1/3)*(Q335^3)/(T335^2*300)</f>
        <v>2.9206138829659634</v>
      </c>
      <c r="X335" s="3" t="s">
        <v>532</v>
      </c>
      <c r="Y335" t="s">
        <v>408</v>
      </c>
      <c r="Z335" s="4"/>
      <c r="AB335" s="4">
        <v>1.46</v>
      </c>
      <c r="AC335" s="4">
        <v>0.85099999999999998</v>
      </c>
      <c r="AD335" s="4">
        <v>1.17</v>
      </c>
      <c r="AE335" s="4"/>
      <c r="AF335" s="4">
        <v>1.8</v>
      </c>
      <c r="AG335" s="4"/>
    </row>
    <row r="336" spans="1:33" ht="16.149999999999999">
      <c r="A336" t="s">
        <v>79</v>
      </c>
      <c r="B336">
        <v>63.54</v>
      </c>
      <c r="C336">
        <v>248.77799999999999</v>
      </c>
      <c r="D336">
        <v>5</v>
      </c>
      <c r="E336">
        <v>5</v>
      </c>
      <c r="F336">
        <v>194.51599999999999</v>
      </c>
      <c r="G336">
        <v>81.701400000000007</v>
      </c>
      <c r="H336">
        <f>9*F336*G336/(3*F336+G336)</f>
        <v>215.00217166915147</v>
      </c>
      <c r="I336">
        <f>(3*F336-2*G336)/2/(3*F336+G336)</f>
        <v>0.31578021716366822</v>
      </c>
      <c r="J336">
        <f>2*((G336)^3/(F336)^2)^0.585</f>
        <v>9.5260976518239282</v>
      </c>
      <c r="K336">
        <v>-10.561999999999999</v>
      </c>
      <c r="L336">
        <v>-3.0499200000000002</v>
      </c>
      <c r="M336">
        <v>6.501496150392188</v>
      </c>
      <c r="N336">
        <f>SQRT((F336+4/3*G336)/M336)</f>
        <v>6.8318413847529893</v>
      </c>
      <c r="O336">
        <f>SQRT(G336/M336)</f>
        <v>3.5449335145304821</v>
      </c>
      <c r="P336">
        <f>((1/3)*(N336^-3+2*O336^-3))^(-1/3)</f>
        <v>3.9676245332933897</v>
      </c>
      <c r="Q336">
        <f>76.3823356*(6*PI()*PI()/(B336/D336))^(1/3)*P336*E336^(-1/3)</f>
        <v>296.02252773969292</v>
      </c>
      <c r="R336">
        <f>-(1/2)*(B336/(F336+(4/3)*G336)*(K336+(4/3)*L336))-1/6</f>
        <v>1.3648789367120646</v>
      </c>
      <c r="S336">
        <f>-(1/2)*B336/G336*L336-1/6</f>
        <v>1.0193100534384967</v>
      </c>
      <c r="T336">
        <f>SQRT((R336^2+2*S336^2)/3)</f>
        <v>1.1461356059911114</v>
      </c>
      <c r="U336" s="1">
        <f>1/(1+1/T336+(8.3*10^5)/T336^2.4)</f>
        <v>1.6714252526512696E-6</v>
      </c>
      <c r="V336" s="7">
        <v>1.79</v>
      </c>
      <c r="W336">
        <f>U336*(C336/D336)*(B336/D336)^(1/3)*E336^(1/3)*(Q336^3)/(T336^2*1000)</f>
        <v>6.553102229100916</v>
      </c>
      <c r="X336" s="3" t="s">
        <v>477</v>
      </c>
      <c r="Y336" t="s">
        <v>416</v>
      </c>
      <c r="Z336" s="4"/>
      <c r="AA336">
        <v>1.79</v>
      </c>
      <c r="AB336" s="4"/>
      <c r="AC336" s="4"/>
      <c r="AD336" s="4"/>
      <c r="AE336" s="4"/>
      <c r="AF336" s="4"/>
      <c r="AG336" s="4"/>
    </row>
    <row r="337" spans="1:33">
      <c r="A337" t="s">
        <v>322</v>
      </c>
      <c r="B337">
        <v>230.26</v>
      </c>
      <c r="C337">
        <v>900.32</v>
      </c>
      <c r="D337">
        <v>12</v>
      </c>
      <c r="E337">
        <v>3</v>
      </c>
      <c r="F337">
        <v>35.629199999999997</v>
      </c>
      <c r="G337">
        <v>12.7211</v>
      </c>
      <c r="H337">
        <f>9*F337*G337/(3*F337+G337)</f>
        <v>34.104404989603594</v>
      </c>
      <c r="I337">
        <f>(3*F337-2*G337)/2/(3*F337+G337)</f>
        <v>0.34046603633347738</v>
      </c>
      <c r="J337">
        <f>2*((G337)^3/(F337)^2)^0.585</f>
        <v>2.653735794794136</v>
      </c>
      <c r="K337">
        <v>-0.48869000000000001</v>
      </c>
      <c r="L337">
        <v>-0.20263999999999999</v>
      </c>
      <c r="M337">
        <f>C337/B337*1.658828390625</f>
        <v>6.4860435014657352</v>
      </c>
      <c r="N337">
        <f>SQRT((F337+4/3*G337)/M337)</f>
        <v>2.8475044373796305</v>
      </c>
      <c r="O337">
        <f>SQRT(G337/M337)</f>
        <v>1.4004654682150983</v>
      </c>
      <c r="P337">
        <f>((1/3)*(N337^-3+2*O337^-3))^(-1/3)</f>
        <v>1.5725512415023617</v>
      </c>
      <c r="Q337">
        <f>76.3823356*(6*PI()*PI()/(B337/D337))^(1/3)*P337*E337^(-1/3)</f>
        <v>121.25376578489251</v>
      </c>
      <c r="R337">
        <f>-(1/2)*(B337/(F337+(4/3)*G337)*(K337+(4/3)*L337))-1/6</f>
        <v>1.4946446680441818</v>
      </c>
      <c r="S337">
        <f>-(1/2)*B337/G337*L337-1/6</f>
        <v>1.6672897679183925</v>
      </c>
      <c r="T337">
        <f>SQRT((R337^2+2*S337^2)/3)</f>
        <v>1.6117974463440536</v>
      </c>
      <c r="U337" s="1">
        <f>1/(1+1/T337+(8.3*10^5)/T337^2.4)</f>
        <v>3.7884743708060181E-6</v>
      </c>
      <c r="V337" s="7">
        <v>1.76</v>
      </c>
      <c r="W337">
        <f>U337*(C337/D337)*(B337/D337)^(1/3)*E337^(1/3)*(Q337^3)/(T337^2*300)</f>
        <v>2.5104006174971176</v>
      </c>
      <c r="X337" t="s">
        <v>748</v>
      </c>
      <c r="Y337" t="s">
        <v>688</v>
      </c>
      <c r="AE337">
        <v>1.76</v>
      </c>
    </row>
    <row r="338" spans="1:33" ht="16.149999999999999">
      <c r="A338" t="s">
        <v>259</v>
      </c>
      <c r="B338">
        <v>67.38</v>
      </c>
      <c r="C338">
        <v>345.28999999999996</v>
      </c>
      <c r="D338">
        <v>5</v>
      </c>
      <c r="E338">
        <v>5</v>
      </c>
      <c r="F338">
        <v>180.733</v>
      </c>
      <c r="G338">
        <v>99.129099999999994</v>
      </c>
      <c r="H338">
        <f>9*F338*G338/(3*F338+G338)</f>
        <v>251.42060151847389</v>
      </c>
      <c r="I338">
        <f>(3*F338-2*G338)/2/(3*F338+G338)</f>
        <v>0.26814730244940155</v>
      </c>
      <c r="J338">
        <f>2*((G338)^3/(F338)^2)^0.585</f>
        <v>14.575692978444824</v>
      </c>
      <c r="K338">
        <v>-8.6228300000000004</v>
      </c>
      <c r="L338">
        <v>-2.6591</v>
      </c>
      <c r="M338">
        <v>8.5094510104635805</v>
      </c>
      <c r="N338">
        <f>SQRT((F338+4/3*G338)/M338)</f>
        <v>6.0639494571710024</v>
      </c>
      <c r="O338">
        <f>SQRT(G338/M338)</f>
        <v>3.4131062684329048</v>
      </c>
      <c r="P338">
        <f>((1/3)*(N338^-3+2*O338^-3))^(-1/3)</f>
        <v>3.7973749010561431</v>
      </c>
      <c r="Q338">
        <f>76.3823356*(6*PI()*PI()/(B338/D338))^(1/3)*P338*E338^(-1/3)</f>
        <v>277.83251649710576</v>
      </c>
      <c r="R338">
        <f>-(1/2)*(B338/(F338+(4/3)*G338)*(K338+(4/3)*L338))-1/6</f>
        <v>1.1434745583521195</v>
      </c>
      <c r="S338">
        <f>-(1/2)*B338/G338*L338-1/6</f>
        <v>0.73705463212450573</v>
      </c>
      <c r="T338">
        <f>SQRT((R338^2+2*S338^2)/3)</f>
        <v>0.89331463793950294</v>
      </c>
      <c r="U338" s="1">
        <f>1/(1+1/T338+(8.3*10^5)/T338^2.4)</f>
        <v>9.1903434742577497E-7</v>
      </c>
      <c r="V338" s="7">
        <v>1.75</v>
      </c>
      <c r="W338">
        <f>U338*(C338/D338)*(B338/D338)^(1/3)*E338^(1/3)*(Q338^3)/(T338^2*1000)</f>
        <v>6.9405900253408692</v>
      </c>
      <c r="X338" s="3" t="s">
        <v>684</v>
      </c>
      <c r="Y338" t="s">
        <v>416</v>
      </c>
      <c r="Z338" s="4"/>
      <c r="AA338">
        <v>1.75</v>
      </c>
      <c r="AB338" s="4"/>
      <c r="AC338" s="4"/>
      <c r="AD338" s="4"/>
      <c r="AE338" s="4"/>
      <c r="AF338" s="4"/>
      <c r="AG338" s="4"/>
    </row>
    <row r="339" spans="1:33" ht="16.149999999999999">
      <c r="A339" t="s">
        <v>213</v>
      </c>
      <c r="B339">
        <v>94.67</v>
      </c>
      <c r="C339">
        <v>302.30500000000001</v>
      </c>
      <c r="D339">
        <v>5</v>
      </c>
      <c r="E339">
        <v>5</v>
      </c>
      <c r="F339">
        <v>58.610799999999998</v>
      </c>
      <c r="G339">
        <v>26.588100000000001</v>
      </c>
      <c r="H339">
        <f>9*F339*G339/(3*F339+G339)</f>
        <v>69.287193260168806</v>
      </c>
      <c r="I339">
        <f>(3*F339-2*G339)/2/(3*F339+G339)</f>
        <v>0.30297376006876775</v>
      </c>
      <c r="J339">
        <f>2*((G339)^3/(F339)^2)^0.585</f>
        <v>5.4053318738905443</v>
      </c>
      <c r="K339">
        <v>-2.5468000000000002</v>
      </c>
      <c r="L339">
        <v>-0.73035000000000005</v>
      </c>
      <c r="M339">
        <v>5.3025100622130816</v>
      </c>
      <c r="N339">
        <f>SQRT((F339+4/3*G339)/M339)</f>
        <v>4.2117775978606824</v>
      </c>
      <c r="O339">
        <f>SQRT(G339/M339)</f>
        <v>2.239251640733336</v>
      </c>
      <c r="P339">
        <f>((1/3)*(N339^-3+2*O339^-3))^(-1/3)</f>
        <v>2.5021387339168468</v>
      </c>
      <c r="Q339">
        <f>76.3823356*(6*PI()*PI()/(B339/D339))^(1/3)*P339*E339^(-1/3)</f>
        <v>163.44959902854973</v>
      </c>
      <c r="R339">
        <f>-(1/2)*(B339/(F339+(4/3)*G339)*(K339+(4/3)*L339))-1/6</f>
        <v>1.6050191328519465</v>
      </c>
      <c r="S339">
        <f>-(1/2)*B339/G339*L339-1/6</f>
        <v>1.1335810851471146</v>
      </c>
      <c r="T339">
        <f>SQRT((R339^2+2*S339^2)/3)</f>
        <v>1.3097198899036178</v>
      </c>
      <c r="U339" s="1">
        <f>1/(1+1/T339+(8.3*10^5)/T339^2.4)</f>
        <v>2.3022281475374609E-6</v>
      </c>
      <c r="V339" s="7">
        <v>1.73</v>
      </c>
      <c r="W339">
        <f>U339*(C339/D339)*(B339/D339)^(1/3)*E339^(1/3)*(Q339^3)/(T339^2*300)</f>
        <v>5.383126955922604</v>
      </c>
      <c r="X339" s="3" t="s">
        <v>637</v>
      </c>
      <c r="Y339" t="s">
        <v>416</v>
      </c>
      <c r="Z339" s="4">
        <v>1.73</v>
      </c>
      <c r="AA339">
        <v>0.59</v>
      </c>
      <c r="AB339" s="4"/>
      <c r="AC339" s="4"/>
      <c r="AD339" s="4"/>
      <c r="AE339" s="4"/>
      <c r="AF339" s="4"/>
      <c r="AG339" s="4"/>
    </row>
    <row r="340" spans="1:33">
      <c r="A340" t="s">
        <v>99</v>
      </c>
      <c r="B340">
        <v>269.20999999999998</v>
      </c>
      <c r="C340">
        <v>969.68</v>
      </c>
      <c r="D340">
        <v>8</v>
      </c>
      <c r="E340">
        <v>8</v>
      </c>
      <c r="F340">
        <v>20.993200000000002</v>
      </c>
      <c r="G340">
        <v>12.147600000000001</v>
      </c>
      <c r="H340">
        <f>9*F340*G340/(3*F340+G340)</f>
        <v>30.550226374468906</v>
      </c>
      <c r="I340">
        <f>(3*F340-2*G340)/2/(3*F340+G340)</f>
        <v>0.25745934894419065</v>
      </c>
      <c r="J340">
        <f>2*((G340)^3/(F340)^2)^0.585</f>
        <v>4.5444233276936714</v>
      </c>
      <c r="K340">
        <v>-0.33592</v>
      </c>
      <c r="L340">
        <v>-0.20054</v>
      </c>
      <c r="M340">
        <v>5.9811652073005357</v>
      </c>
      <c r="N340">
        <f>SQRT((F340+4/3*G340)/M340)</f>
        <v>2.4935621091559419</v>
      </c>
      <c r="O340">
        <f>SQRT(G340/M340)</f>
        <v>1.4251229772975225</v>
      </c>
      <c r="P340">
        <f>((1/3)*(N340^-3+2*O340^-3))^(-1/3)</f>
        <v>1.5835473515385063</v>
      </c>
      <c r="Q340">
        <f>76.3823356*(6*PI()*PI()/(B340/D340))^(1/3)*P340*E340^(-1/3)</f>
        <v>73.014748031081837</v>
      </c>
      <c r="R340">
        <f>-(1/2)*(B340/(F340+(4/3)*G340)*(K340+(4/3)*L340))-1/6</f>
        <v>2.0169335986376269</v>
      </c>
      <c r="S340">
        <f>-(1/2)*B340/G340*L340-1/6</f>
        <v>2.0554748839276895</v>
      </c>
      <c r="T340">
        <f>SQRT((R340^2+2*S340^2)/3)</f>
        <v>2.0427085889596381</v>
      </c>
      <c r="U340" s="1">
        <f>1/(1+1/T340+(8.3*10^5)/T340^2.4)</f>
        <v>6.6897975619282598E-6</v>
      </c>
      <c r="V340" s="7">
        <v>1.7</v>
      </c>
      <c r="W340">
        <f>U340*(C340/D340)*(B340/D340)^(1/3)*E340^(1/3)*(Q340^3)/(T340^2*300)</f>
        <v>1.628094131791445</v>
      </c>
      <c r="X340" s="3" t="s">
        <v>503</v>
      </c>
      <c r="Y340" t="s">
        <v>504</v>
      </c>
      <c r="Z340" s="4"/>
      <c r="AB340" s="4"/>
      <c r="AC340" s="4">
        <v>1.4</v>
      </c>
      <c r="AD340" s="4">
        <v>1.32</v>
      </c>
      <c r="AE340" s="4"/>
      <c r="AF340" s="4">
        <v>1.7</v>
      </c>
      <c r="AG340" s="4"/>
    </row>
    <row r="341" spans="1:33">
      <c r="A341" t="s">
        <v>310</v>
      </c>
      <c r="B341">
        <v>458.11</v>
      </c>
      <c r="C341">
        <v>1121.3699999999999</v>
      </c>
      <c r="D341">
        <v>12</v>
      </c>
      <c r="E341">
        <v>3</v>
      </c>
      <c r="F341">
        <v>26.846299999999999</v>
      </c>
      <c r="G341">
        <v>8.0586000000000002</v>
      </c>
      <c r="H341">
        <f>9*F341*G341/(3*F341+G341)</f>
        <v>21.976831610598495</v>
      </c>
      <c r="I341">
        <f>(3*F341-2*G341)/2/(3*F341+G341)</f>
        <v>0.36356387031236775</v>
      </c>
      <c r="J341">
        <f>2*((G341)^3/(F341)^2)^0.585</f>
        <v>1.6585203288573473</v>
      </c>
      <c r="K341">
        <v>-0.19259000000000001</v>
      </c>
      <c r="L341">
        <v>-6.5379999999999994E-2</v>
      </c>
      <c r="M341">
        <f>C341/B341*1.658828390625</f>
        <v>4.0605103411738579</v>
      </c>
      <c r="N341">
        <f>SQRT((F341+4/3*G341)/M341)</f>
        <v>3.0426514639535394</v>
      </c>
      <c r="O341">
        <f>SQRT(G341/M341)</f>
        <v>1.4087680362759545</v>
      </c>
      <c r="P341">
        <f>((1/3)*(N341^-3+2*O341^-3))^(-1/3)</f>
        <v>1.5868091392163293</v>
      </c>
      <c r="Q341">
        <f>76.3823356*(6*PI()*PI()/(B341/D341))^(1/3)*P341*E341^(-1/3)</f>
        <v>97.28174797494971</v>
      </c>
      <c r="R341">
        <f>-(1/2)*(B341/(F341+(4/3)*G341)*(K341+(4/3)*L341))-1/6</f>
        <v>1.5380238137041307</v>
      </c>
      <c r="S341">
        <f>-(1/2)*B341/G341*L341-1/6</f>
        <v>1.6916729829002553</v>
      </c>
      <c r="T341">
        <f>SQRT((R341^2+2*S341^2)/3)</f>
        <v>1.642054831978345</v>
      </c>
      <c r="U341" s="1">
        <f>1/(1+1/T341+(8.3*10^5)/T341^2.4)</f>
        <v>3.961407429494849E-6</v>
      </c>
      <c r="V341" s="7">
        <v>1.61</v>
      </c>
      <c r="W341">
        <f>U341*(C341/D341)*(B341/D341)^(1/3)*E341^(1/3)*(Q341^3)/(T341^2*300)</f>
        <v>2.0460582359018931</v>
      </c>
      <c r="X341" t="s">
        <v>736</v>
      </c>
      <c r="Y341" t="s">
        <v>688</v>
      </c>
      <c r="AE341">
        <v>1.61</v>
      </c>
    </row>
    <row r="342" spans="1:33">
      <c r="A342" t="s">
        <v>120</v>
      </c>
      <c r="B342">
        <v>72.81</v>
      </c>
      <c r="C342">
        <v>234.77199999999999</v>
      </c>
      <c r="D342">
        <v>2</v>
      </c>
      <c r="E342">
        <v>2</v>
      </c>
      <c r="F342">
        <v>27.252400000000002</v>
      </c>
      <c r="G342">
        <v>8.3489199999999997</v>
      </c>
      <c r="H342">
        <f>9*F342*G342/(3*F342+G342)</f>
        <v>22.726014244892575</v>
      </c>
      <c r="I342">
        <f>(3*F342-2*G342)/2/(3*F342+G342)</f>
        <v>0.36101521184132668</v>
      </c>
      <c r="J342">
        <f>2*((G342)^3/(F342)^2)^0.585</f>
        <v>1.7340739275113779</v>
      </c>
      <c r="K342">
        <v>-1.5638700000000001</v>
      </c>
      <c r="L342">
        <v>0.19206000000000001</v>
      </c>
      <c r="M342">
        <v>5.3543137569876986</v>
      </c>
      <c r="N342">
        <f>SQRT((F342+4/3*G342)/M342)</f>
        <v>2.6774715593839153</v>
      </c>
      <c r="O342">
        <f>SQRT(G342/M342)</f>
        <v>1.2487147492132773</v>
      </c>
      <c r="P342">
        <f>((1/3)*(N342^-3+2*O342^-3))^(-1/3)</f>
        <v>1.4060407256497633</v>
      </c>
      <c r="Q342">
        <f>76.3823356*(6*PI()*PI()/(B342/D342))^(1/3)*P342*E342^(-1/3)</f>
        <v>100.24840903669457</v>
      </c>
      <c r="R342">
        <f>-(1/2)*(B342/(F342+(4/3)*G342)*(K342+(4/3)*L342))-1/6</f>
        <v>1.0736868950505916</v>
      </c>
      <c r="S342">
        <f>-(1/2)*B342/G342*L342-1/6</f>
        <v>-1.00413358454347</v>
      </c>
      <c r="T342">
        <f>SQRT((R342^2+2*S342^2)/3)</f>
        <v>1.0278411128541247</v>
      </c>
      <c r="U342" s="1">
        <f>1/(1+1/T342+(8.3*10^5)/T342^2.4)</f>
        <v>1.2868951653772012E-6</v>
      </c>
      <c r="V342" s="7">
        <v>1.51</v>
      </c>
      <c r="W342">
        <f>U342*(C342/D342)*(B342/D342)^(1/3)*E342^(1/3)*(Q342^3)/(T342^2*300)</f>
        <v>2.0051601225262896</v>
      </c>
      <c r="X342" s="3" t="s">
        <v>528</v>
      </c>
      <c r="Y342" t="s">
        <v>401</v>
      </c>
      <c r="Z342" s="4"/>
      <c r="AB342" s="4"/>
      <c r="AC342" s="4">
        <v>1.51</v>
      </c>
      <c r="AD342" s="4"/>
      <c r="AE342" s="4"/>
      <c r="AF342" s="4"/>
      <c r="AG342" s="4"/>
    </row>
    <row r="343" spans="1:33">
      <c r="A343" t="s">
        <v>92</v>
      </c>
      <c r="B343">
        <v>65.61</v>
      </c>
      <c r="C343">
        <v>246.31</v>
      </c>
      <c r="D343">
        <v>2</v>
      </c>
      <c r="E343">
        <v>2</v>
      </c>
      <c r="F343">
        <v>41.266100000000002</v>
      </c>
      <c r="G343">
        <v>30.210999999999999</v>
      </c>
      <c r="H343">
        <f>9*F343*G343/(3*F343+G343)</f>
        <v>72.854115458611915</v>
      </c>
      <c r="I343">
        <f>(3*F343-2*G343)/2/(3*F343+G343)</f>
        <v>0.20575478234106648</v>
      </c>
      <c r="J343">
        <f>2*((G343)^3/(F343)^2)^0.585</f>
        <v>10.197070900826212</v>
      </c>
      <c r="K343">
        <v>-2.0687799999999998</v>
      </c>
      <c r="L343">
        <v>-1.2803199999999999</v>
      </c>
      <c r="M343">
        <v>6.2339103820020325</v>
      </c>
      <c r="N343">
        <f>SQRT((F343+4/3*G343)/M343)</f>
        <v>3.6168031384455452</v>
      </c>
      <c r="O343">
        <f>SQRT(G343/M343)</f>
        <v>2.2014167832051754</v>
      </c>
      <c r="P343">
        <f>((1/3)*(N343^-3+2*O343^-3))^(-1/3)</f>
        <v>2.4318342800455395</v>
      </c>
      <c r="Q343">
        <f>76.3823356*(6*PI()*PI()/(B343/D343))^(1/3)*P343*E343^(-1/3)</f>
        <v>179.50941411788639</v>
      </c>
      <c r="R343">
        <f>-(1/2)*(B343/(F343+(4/3)*G343)*(K343+(4/3)*L343))-1/6</f>
        <v>1.3522962195553807</v>
      </c>
      <c r="S343">
        <f>-(1/2)*B343/G343*L343-1/6</f>
        <v>1.2235851488972007</v>
      </c>
      <c r="T343">
        <f>SQRT((R343^2+2*S343^2)/3)</f>
        <v>1.2679414153957513</v>
      </c>
      <c r="U343" s="1">
        <f>1/(1+1/T343+(8.3*10^5)/T343^2.4)</f>
        <v>2.1298955366042717E-6</v>
      </c>
      <c r="V343" s="7">
        <v>1.5</v>
      </c>
      <c r="W343">
        <f>U343*(C343/D343)*(B343/D343)^(1/3)*E343^(1/3)*(Q343^3)/(T343^2*300)</f>
        <v>12.688465105339489</v>
      </c>
      <c r="X343" s="3" t="s">
        <v>493</v>
      </c>
      <c r="Y343" t="s">
        <v>494</v>
      </c>
      <c r="Z343" s="4"/>
      <c r="AB343" s="4"/>
      <c r="AC343" s="4">
        <v>5.24</v>
      </c>
      <c r="AD343" s="4">
        <v>4.46</v>
      </c>
      <c r="AE343" s="4"/>
      <c r="AF343" s="4">
        <v>1.5</v>
      </c>
      <c r="AG343" s="4"/>
    </row>
    <row r="344" spans="1:33">
      <c r="A344" t="s">
        <v>335</v>
      </c>
      <c r="B344">
        <v>483.46</v>
      </c>
      <c r="C344">
        <v>1540.79</v>
      </c>
      <c r="D344">
        <v>12</v>
      </c>
      <c r="E344">
        <v>3</v>
      </c>
      <c r="F344">
        <v>21.658999999999999</v>
      </c>
      <c r="G344">
        <v>8.0030300000000008</v>
      </c>
      <c r="H344">
        <f>9*F344*G344/(3*F344+G344)</f>
        <v>21.376240060876928</v>
      </c>
      <c r="I344">
        <f>(3*F344-2*G344)/2/(3*F344+G344)</f>
        <v>0.33550917970299549</v>
      </c>
      <c r="J344">
        <f>2*((G344)^3/(F344)^2)^0.585</f>
        <v>2.1064182891888281</v>
      </c>
      <c r="K344">
        <v>-6.0269999999999997E-2</v>
      </c>
      <c r="L344">
        <v>-0.78154999999999997</v>
      </c>
      <c r="M344">
        <f>C344/B344*1.658828390625</f>
        <v>5.2866963057773013</v>
      </c>
      <c r="N344">
        <f>SQRT((F344+4/3*G344)/M344)</f>
        <v>2.4729122194618722</v>
      </c>
      <c r="O344">
        <f>SQRT(G344/M344)</f>
        <v>1.2303680386352469</v>
      </c>
      <c r="P344">
        <f>((1/3)*(N344^-3+2*O344^-3))^(-1/3)</f>
        <v>1.3806418619546819</v>
      </c>
      <c r="Q344">
        <f>76.3823356*(6*PI()*PI()/(B344/D344))^(1/3)*P344*E344^(-1/3)</f>
        <v>83.136317656406604</v>
      </c>
      <c r="R344">
        <f>-(1/2)*(B344/(F344+(4/3)*G344)*(K344+(4/3)*L344))-1/6</f>
        <v>8.0755312963625876</v>
      </c>
      <c r="S344">
        <f>-(1/2)*B344/G344*L344-1/6</f>
        <v>23.439902532749048</v>
      </c>
      <c r="T344">
        <f>SQRT((R344^2+2*S344^2)/3)</f>
        <v>19.698327062706635</v>
      </c>
      <c r="U344" s="1">
        <f>1/(1+1/T344+(8.3*10^5)/T344^2.4)</f>
        <v>1.5376237691715393E-3</v>
      </c>
      <c r="V344" s="7">
        <v>1.5</v>
      </c>
      <c r="W344">
        <f>U344*(C344/D344)*(B344/D344)^(1/3)*E344^(1/3)*(Q344^3)/(T344^2*300)</f>
        <v>4.8184225766827815</v>
      </c>
      <c r="X344" t="s">
        <v>762</v>
      </c>
      <c r="Y344" t="s">
        <v>688</v>
      </c>
      <c r="AE344">
        <v>1.5</v>
      </c>
    </row>
    <row r="345" spans="1:33" ht="16.149999999999999">
      <c r="A345" t="s">
        <v>202</v>
      </c>
      <c r="B345">
        <v>91.3</v>
      </c>
      <c r="C345">
        <v>254.87299999999999</v>
      </c>
      <c r="D345">
        <v>5</v>
      </c>
      <c r="E345">
        <v>5</v>
      </c>
      <c r="F345">
        <v>61.3</v>
      </c>
      <c r="G345">
        <v>26.346699999999998</v>
      </c>
      <c r="H345">
        <f>9*F345*G345/(3*F345+G345)</f>
        <v>69.135327165658239</v>
      </c>
      <c r="I345">
        <f>(3*F345-2*G345)/2/(3*F345+G345)</f>
        <v>0.312030105585486</v>
      </c>
      <c r="J345">
        <f>2*((G345)^3/(F345)^2)^0.585</f>
        <v>5.047493492161875</v>
      </c>
      <c r="K345">
        <v>-3.0700500000000002</v>
      </c>
      <c r="L345">
        <v>-0.59206999999999999</v>
      </c>
      <c r="M345">
        <v>4.6355535400368533</v>
      </c>
      <c r="N345">
        <f>SQRT((F345+4/3*G345)/M345)</f>
        <v>4.5609244737417498</v>
      </c>
      <c r="O345">
        <f>SQRT(G345/M345)</f>
        <v>2.3840332731789355</v>
      </c>
      <c r="P345">
        <f>((1/3)*(N345^-3+2*O345^-3))^(-1/3)</f>
        <v>2.6670085341038052</v>
      </c>
      <c r="Q345">
        <f>76.3823356*(6*PI()*PI()/(B345/D345))^(1/3)*P345*E345^(-1/3)</f>
        <v>176.3372561501686</v>
      </c>
      <c r="R345">
        <f>-(1/2)*(B345/(F345+(4/3)*G345)*(K345+(4/3)*L345))-1/6</f>
        <v>1.660431318792746</v>
      </c>
      <c r="S345">
        <f>-(1/2)*B345/G345*L345-1/6</f>
        <v>0.85919218852202872</v>
      </c>
      <c r="T345">
        <f>SQRT((R345^2+2*S345^2)/3)</f>
        <v>1.1879189924769511</v>
      </c>
      <c r="U345" s="1">
        <f>1/(1+1/T345+(8.3*10^5)/T345^2.4)</f>
        <v>1.8214146813687757E-6</v>
      </c>
      <c r="V345" s="7">
        <v>1.46</v>
      </c>
      <c r="W345">
        <f>U345*(C345/D345)*(B345/D345)^(1/3)*E345^(1/3)*(Q345^3)/(T345^2*300)</f>
        <v>5.4148976026204876</v>
      </c>
      <c r="X345" s="3" t="s">
        <v>626</v>
      </c>
      <c r="Y345" t="s">
        <v>416</v>
      </c>
      <c r="Z345" s="4">
        <v>1.46</v>
      </c>
      <c r="AA345">
        <v>0.68</v>
      </c>
      <c r="AB345" s="4"/>
      <c r="AC345" s="4"/>
      <c r="AD345" s="4"/>
      <c r="AE345" s="4"/>
      <c r="AF345" s="4"/>
      <c r="AG345" s="4"/>
    </row>
    <row r="346" spans="1:33">
      <c r="A346" t="s">
        <v>242</v>
      </c>
      <c r="B346">
        <v>70.209999999999994</v>
      </c>
      <c r="C346">
        <v>325.43299999999999</v>
      </c>
      <c r="D346">
        <v>3</v>
      </c>
      <c r="E346">
        <v>3</v>
      </c>
      <c r="F346">
        <v>84.986500000000007</v>
      </c>
      <c r="G346">
        <v>31.007999999999999</v>
      </c>
      <c r="H346">
        <f>9*F346*G346/(3*F346+G346)</f>
        <v>82.937230727267945</v>
      </c>
      <c r="I346">
        <f>(3*F346-2*G346)/2/(3*F346+G346)</f>
        <v>0.33735214666002256</v>
      </c>
      <c r="J346">
        <f>2*((G346)^3/(F346)^2)^0.585</f>
        <v>4.5838141592829764</v>
      </c>
      <c r="K346">
        <v>-4.3207800000000001</v>
      </c>
      <c r="L346">
        <v>-4.2999499999999999</v>
      </c>
      <c r="M346">
        <v>7.6968170708690611</v>
      </c>
      <c r="N346">
        <f>SQRT((F346+4/3*G346)/M346)</f>
        <v>4.0513384433884312</v>
      </c>
      <c r="O346">
        <f>SQRT(G346/M346)</f>
        <v>2.0071567729928241</v>
      </c>
      <c r="P346">
        <f>((1/3)*(N346^-3+2*O346^-3))^(-1/3)</f>
        <v>2.2528568475520054</v>
      </c>
      <c r="Q346">
        <f>76.3823356*(6*PI()*PI()/(B346/D346))^(1/3)*P346*E346^(-1/3)</f>
        <v>162.58377555824532</v>
      </c>
      <c r="R346">
        <f>-(1/2)*(B346/(F346+(4/3)*G346)*(K346+(4/3)*L346))-1/6</f>
        <v>2.6271741574679113</v>
      </c>
      <c r="S346">
        <f>-(1/2)*B346/G346*L346-1/6</f>
        <v>4.7014236567982453</v>
      </c>
      <c r="T346">
        <f>SQRT((R346^2+2*S346^2)/3)</f>
        <v>4.1275017809433514</v>
      </c>
      <c r="U346" s="1">
        <f>1/(1+1/T346+(8.3*10^5)/T346^2.4)</f>
        <v>3.6186937489342831E-5</v>
      </c>
      <c r="V346" s="7">
        <v>1.42</v>
      </c>
      <c r="W346">
        <f>U346*(C346/D346)*(B346/D346)^(1/3)*E346^(1/3)*(Q346^3)/(T346^2*300)</f>
        <v>13.617403617709186</v>
      </c>
      <c r="X346" s="3" t="s">
        <v>667</v>
      </c>
      <c r="Y346" t="s">
        <v>401</v>
      </c>
      <c r="Z346" s="4"/>
      <c r="AB346" s="4"/>
      <c r="AC346" s="4"/>
      <c r="AD346" s="4"/>
      <c r="AE346" s="4">
        <v>1.42</v>
      </c>
      <c r="AF346" s="4"/>
      <c r="AG346" s="4"/>
    </row>
    <row r="347" spans="1:33" ht="16.149999999999999">
      <c r="A347" t="s">
        <v>179</v>
      </c>
      <c r="B347">
        <v>178.11</v>
      </c>
      <c r="C347">
        <v>483.44600000000003</v>
      </c>
      <c r="D347">
        <v>8</v>
      </c>
      <c r="E347">
        <v>8</v>
      </c>
      <c r="F347">
        <v>62.895800000000001</v>
      </c>
      <c r="G347">
        <v>19.870899999999999</v>
      </c>
      <c r="H347">
        <f>9*F347*G347/(3*F347+G347)</f>
        <v>53.932954813977666</v>
      </c>
      <c r="I347">
        <f>(3*F347-2*G347)/2/(3*F347+G347)</f>
        <v>0.35708384657911002</v>
      </c>
      <c r="J347">
        <f>2*((G347)^3/(F347)^2)^0.585</f>
        <v>2.9854819461343727</v>
      </c>
      <c r="K347">
        <v>-1.4212800000000001</v>
      </c>
      <c r="L347">
        <v>0.21615999999999999</v>
      </c>
      <c r="M347">
        <v>4.5072143854792062</v>
      </c>
      <c r="N347">
        <f>SQRT((F347+4/3*G347)/M347)</f>
        <v>4.4533945211921822</v>
      </c>
      <c r="O347">
        <f>SQRT(G347/M347)</f>
        <v>2.0996874914811698</v>
      </c>
      <c r="P347">
        <f>((1/3)*(N347^-3+2*O347^-3))^(-1/3)</f>
        <v>2.3629669631142005</v>
      </c>
      <c r="Q347">
        <f>76.3823356*(6*PI()*PI()/(B347/D347))^(1/3)*P347*E347^(-1/3)</f>
        <v>125.03688559579483</v>
      </c>
      <c r="R347">
        <f>-(1/2)*(B347/(F347+(4/3)*G347)*(K347+(4/3)*L347))-1/6</f>
        <v>0.9621494842221322</v>
      </c>
      <c r="S347">
        <f>-(1/2)*B347/G347*L347-1/6</f>
        <v>-1.1354264510750227</v>
      </c>
      <c r="T347">
        <f>SQRT((R347^2+2*S347^2)/3)</f>
        <v>1.0807586967173504</v>
      </c>
      <c r="U347" s="1">
        <f>1/(1+1/T347+(8.3*10^5)/T347^2.4)</f>
        <v>1.4516759010109324E-6</v>
      </c>
      <c r="V347" s="7">
        <v>1.4</v>
      </c>
      <c r="W347">
        <f>U347*(C347/D347)*(B347/D347)^(1/3)*E347^(1/3)*(Q347^3)/(T347^2*300)</f>
        <v>2.7535489214315927</v>
      </c>
      <c r="X347" s="3" t="s">
        <v>595</v>
      </c>
      <c r="Y347" t="s">
        <v>571</v>
      </c>
      <c r="Z347" s="4"/>
      <c r="AB347" s="4"/>
      <c r="AC347" s="4">
        <v>0.99299999999999999</v>
      </c>
      <c r="AD347" s="4">
        <v>2.97</v>
      </c>
      <c r="AE347" s="4"/>
      <c r="AF347" s="4">
        <v>1.4</v>
      </c>
      <c r="AG347" s="4"/>
    </row>
    <row r="348" spans="1:33">
      <c r="A348" t="s">
        <v>368</v>
      </c>
      <c r="B348">
        <v>497.85</v>
      </c>
      <c r="C348">
        <v>1190.23</v>
      </c>
      <c r="D348">
        <v>12</v>
      </c>
      <c r="E348">
        <v>3</v>
      </c>
      <c r="F348">
        <v>22.696000000000002</v>
      </c>
      <c r="G348">
        <v>7.6289499999999997</v>
      </c>
      <c r="H348">
        <f>9*F348*G348/(3*F348+G348)</f>
        <v>20.580858616201521</v>
      </c>
      <c r="I348">
        <f>(3*F348-2*G348)/2/(3*F348+G348)</f>
        <v>0.34886574274320348</v>
      </c>
      <c r="J348">
        <f>2*((G348)^3/(F348)^2)^0.585</f>
        <v>1.8335592854615956</v>
      </c>
      <c r="K348">
        <v>-8.09E-2</v>
      </c>
      <c r="L348">
        <v>0.1106</v>
      </c>
      <c r="M348">
        <f>C348/B348*1.658828390625</f>
        <v>3.9658276898133855</v>
      </c>
      <c r="N348">
        <f>SQRT((F348+4/3*G348)/M348)</f>
        <v>2.8788516002746554</v>
      </c>
      <c r="O348">
        <f>SQRT(G348/M348)</f>
        <v>1.3869648789509075</v>
      </c>
      <c r="P348">
        <f>((1/3)*(N348^-3+2*O348^-3))^(-1/3)</f>
        <v>1.5591452623458533</v>
      </c>
      <c r="Q348">
        <f>76.3823356*(6*PI()*PI()/(B348/D348))^(1/3)*P348*E348^(-1/3)</f>
        <v>92.971607183532086</v>
      </c>
      <c r="R348">
        <f>-(1/2)*(B348/(F348+(4/3)*G348)*(K348+(4/3)*L348))-1/6</f>
        <v>-0.67080872305800243</v>
      </c>
      <c r="S348">
        <f>-(1/2)*B348/G348*L348-1/6</f>
        <v>-3.7754339282164215</v>
      </c>
      <c r="T348">
        <f>SQRT((R348^2+2*S348^2)/3)</f>
        <v>3.1068626745526893</v>
      </c>
      <c r="U348" s="1">
        <f>1/(1+1/T348+(8.3*10^5)/T348^2.4)</f>
        <v>1.8301401096293941E-5</v>
      </c>
      <c r="V348" s="7">
        <v>1.35</v>
      </c>
      <c r="W348">
        <f>U348*(C348/D348)*(B348/D348)^(1/3)*E348^(1/3)*(Q348^3)/(T348^2*300)</f>
        <v>2.5151610853998032</v>
      </c>
      <c r="X348" t="s">
        <v>795</v>
      </c>
      <c r="Y348" t="s">
        <v>688</v>
      </c>
      <c r="AE348">
        <v>1.35</v>
      </c>
    </row>
    <row r="349" spans="1:33">
      <c r="A349" t="s">
        <v>226</v>
      </c>
      <c r="B349">
        <v>48.62</v>
      </c>
      <c r="C349">
        <v>234.38800000000001</v>
      </c>
      <c r="D349">
        <v>3</v>
      </c>
      <c r="E349">
        <v>3</v>
      </c>
      <c r="F349">
        <v>159.941</v>
      </c>
      <c r="G349">
        <v>52.249699999999997</v>
      </c>
      <c r="H349">
        <f>9*F349*G349/(3*F349+G349)</f>
        <v>141.35629099049811</v>
      </c>
      <c r="I349">
        <f>(3*F349-2*G349)/2/(3*F349+G349)</f>
        <v>0.35269954650933982</v>
      </c>
      <c r="J349">
        <f>2*((G349)^3/(F349)^2)^0.585</f>
        <v>5.4655527800382284</v>
      </c>
      <c r="K349">
        <v>-10.589600000000001</v>
      </c>
      <c r="L349">
        <v>-2.8818199999999998</v>
      </c>
      <c r="M349">
        <v>8.0051406509918728</v>
      </c>
      <c r="N349">
        <f>SQRT((F349+4/3*G349)/M349)</f>
        <v>5.3556024411383705</v>
      </c>
      <c r="O349">
        <f>SQRT(G349/M349)</f>
        <v>2.5548029981927147</v>
      </c>
      <c r="P349">
        <f>((1/3)*(N349^-3+2*O349^-3))^(-1/3)</f>
        <v>2.8734450848450739</v>
      </c>
      <c r="Q349">
        <f>76.3823356*(6*PI()*PI()/(B349/D349))^(1/3)*P349*E349^(-1/3)</f>
        <v>234.39113536609386</v>
      </c>
      <c r="R349">
        <f>-(1/2)*(B349/(F349+(4/3)*G349)*(K349+(4/3)*L349))-1/6</f>
        <v>1.3613449392377921</v>
      </c>
      <c r="S349">
        <f>-(1/2)*B349/G349*L349-1/6</f>
        <v>1.1741457054617856</v>
      </c>
      <c r="T349">
        <f>SQRT((R349^2+2*S349^2)/3)</f>
        <v>1.2396903267748034</v>
      </c>
      <c r="U349" s="1">
        <f>1/(1+1/T349+(8.3*10^5)/T349^2.4)</f>
        <v>2.0177717358096123E-6</v>
      </c>
      <c r="V349" s="7">
        <v>1.26</v>
      </c>
      <c r="W349">
        <f>U349*(C349/D349)*(B349/D349)^(1/3)*E349^(1/3)*(Q349^3)/(T349^2*300)</f>
        <v>16.070658515207146</v>
      </c>
      <c r="X349" s="3" t="s">
        <v>651</v>
      </c>
      <c r="Y349" t="s">
        <v>457</v>
      </c>
      <c r="Z349" s="4"/>
      <c r="AB349" s="4"/>
      <c r="AC349" s="4"/>
      <c r="AD349" s="4"/>
      <c r="AE349" s="4">
        <v>1.26</v>
      </c>
      <c r="AF349" s="4"/>
      <c r="AG349" s="4"/>
    </row>
    <row r="350" spans="1:33">
      <c r="A350" t="s">
        <v>378</v>
      </c>
      <c r="B350">
        <v>371.77</v>
      </c>
      <c r="C350">
        <v>802.45600000000002</v>
      </c>
      <c r="D350">
        <v>12</v>
      </c>
      <c r="E350">
        <v>3</v>
      </c>
      <c r="F350">
        <v>29.6828</v>
      </c>
      <c r="G350">
        <v>3.0162</v>
      </c>
      <c r="H350">
        <f>9*F350*G350/(3*F350+G350)</f>
        <v>8.7521517742976123</v>
      </c>
      <c r="I350">
        <f>(3*F350-2*G350)/2/(3*F350+G350)</f>
        <v>0.45085733278589168</v>
      </c>
      <c r="J350">
        <f>2*((G350)^3/(F350)^2)^0.585</f>
        <v>0.26281602388456859</v>
      </c>
      <c r="K350">
        <v>-0.26755000000000001</v>
      </c>
      <c r="L350">
        <v>-0.13700999999999999</v>
      </c>
      <c r="M350">
        <f>C350/B350*1.658828390625</f>
        <v>3.5805384916141034</v>
      </c>
      <c r="N350">
        <f>SQRT((F350+4/3*G350)/M350)</f>
        <v>3.06809728762408</v>
      </c>
      <c r="O350">
        <f>SQRT(G350/M350)</f>
        <v>0.91781657067712241</v>
      </c>
      <c r="P350">
        <f>((1/3)*(N350^-3+2*O350^-3))^(-1/3)</f>
        <v>1.0459913770864555</v>
      </c>
      <c r="Q350">
        <f>76.3823356*(6*PI()*PI()/(B350/D350))^(1/3)*P350*E350^(-1/3)</f>
        <v>68.749031884896539</v>
      </c>
      <c r="R350">
        <f>-(1/2)*(B350/(F350+(4/3)*G350)*(K350+(4/3)*L350))-1/6</f>
        <v>2.3164217001341072</v>
      </c>
      <c r="S350">
        <f>-(1/2)*B350/G350*L350-1/6</f>
        <v>8.2771049167827062</v>
      </c>
      <c r="T350">
        <f>SQRT((R350^2+2*S350^2)/3)</f>
        <v>6.889284943536329</v>
      </c>
      <c r="U350" s="1">
        <f>1/(1+1/T350+(8.3*10^5)/T350^2.4)</f>
        <v>1.2373094281837121E-4</v>
      </c>
      <c r="V350" s="7">
        <v>1.24</v>
      </c>
      <c r="W350">
        <f>U350*(C350/D350)*(B350/D350)^(1/3)*E350^(1/3)*(Q350^3)/(T350^2*300)</f>
        <v>0.85530294085157021</v>
      </c>
      <c r="X350" s="2" t="s">
        <v>805</v>
      </c>
      <c r="Y350" s="2" t="s">
        <v>688</v>
      </c>
      <c r="Z350" s="2"/>
      <c r="AA350" s="2"/>
      <c r="AB350" s="2"/>
      <c r="AC350" s="2"/>
      <c r="AD350" s="2"/>
      <c r="AE350" s="2">
        <v>1.24</v>
      </c>
      <c r="AF350" s="2"/>
      <c r="AG350" s="2"/>
    </row>
    <row r="351" spans="1:33" ht="16.149999999999999">
      <c r="A351" t="s">
        <v>212</v>
      </c>
      <c r="B351">
        <v>112.51</v>
      </c>
      <c r="C351">
        <v>277.51400000000001</v>
      </c>
      <c r="D351">
        <v>5</v>
      </c>
      <c r="E351">
        <v>5</v>
      </c>
      <c r="F351">
        <v>42.781399999999998</v>
      </c>
      <c r="G351">
        <v>21.790500000000002</v>
      </c>
      <c r="H351">
        <f>9*F351*G351/(3*F351+G351)</f>
        <v>55.883502416829685</v>
      </c>
      <c r="I351">
        <f>(3*F351-2*G351)/2/(3*F351+G351)</f>
        <v>0.28229050312819087</v>
      </c>
      <c r="J351">
        <f>2*((G351)^3/(F351)^2)^0.585</f>
        <v>5.5096065038973432</v>
      </c>
      <c r="K351">
        <v>-1.56315</v>
      </c>
      <c r="L351">
        <v>-0.38070999999999999</v>
      </c>
      <c r="M351">
        <v>4.0958337539666978</v>
      </c>
      <c r="N351">
        <f>SQRT((F351+4/3*G351)/M351)</f>
        <v>4.1879172987971645</v>
      </c>
      <c r="O351">
        <f>SQRT(G351/M351)</f>
        <v>2.3065476844562176</v>
      </c>
      <c r="P351">
        <f>((1/3)*(N351^-3+2*O351^-3))^(-1/3)</f>
        <v>2.5706641978368747</v>
      </c>
      <c r="Q351">
        <f>76.3823356*(6*PI()*PI()/(B351/D351))^(1/3)*P351*E351^(-1/3)</f>
        <v>158.53490867148204</v>
      </c>
      <c r="R351">
        <f>-(1/2)*(B351/(F351+(4/3)*G351)*(K351+(4/3)*L351))-1/6</f>
        <v>1.4549682280602603</v>
      </c>
      <c r="S351">
        <f>-(1/2)*B351/G351*L351-1/6</f>
        <v>0.81618554186457404</v>
      </c>
      <c r="T351">
        <f>SQRT((R351^2+2*S351^2)/3)</f>
        <v>1.0722639945713539</v>
      </c>
      <c r="U351" s="1">
        <f>1/(1+1/T351+(8.3*10^5)/T351^2.4)</f>
        <v>1.4244422527413118E-6</v>
      </c>
      <c r="V351" s="7">
        <v>1.1299999999999999</v>
      </c>
      <c r="W351">
        <f>U351*(C351/D351)*(B351/D351)^(1/3)*E351^(1/3)*(Q351^3)/(T351^2*300)</f>
        <v>4.4090003642719591</v>
      </c>
      <c r="X351" s="3" t="s">
        <v>636</v>
      </c>
      <c r="Y351" t="s">
        <v>416</v>
      </c>
      <c r="Z351" s="4">
        <v>1.1299999999999999</v>
      </c>
      <c r="AA351">
        <v>0.5</v>
      </c>
      <c r="AB351" s="4"/>
      <c r="AC351" s="4"/>
      <c r="AD351" s="4"/>
      <c r="AE351" s="4"/>
      <c r="AF351" s="4"/>
      <c r="AG351" s="4"/>
    </row>
    <row r="352" spans="1:33" ht="16.149999999999999">
      <c r="A352" t="s">
        <v>111</v>
      </c>
      <c r="B352">
        <v>71.38</v>
      </c>
      <c r="C352">
        <v>433.69</v>
      </c>
      <c r="D352">
        <v>5</v>
      </c>
      <c r="E352">
        <v>5</v>
      </c>
      <c r="F352">
        <v>171.41300000000001</v>
      </c>
      <c r="G352">
        <v>89.516900000000007</v>
      </c>
      <c r="H352">
        <f>9*F352*G352/(3*F352+G352)</f>
        <v>228.73357165917554</v>
      </c>
      <c r="I352">
        <f>(3*F352-2*G352)/2/(3*F352+G352)</f>
        <v>0.27759993732566424</v>
      </c>
      <c r="J352">
        <f>2*((G352)^3/(F352)^2)^0.585</f>
        <v>12.965585578465305</v>
      </c>
      <c r="K352">
        <v>-8.5107999999999997</v>
      </c>
      <c r="L352">
        <v>-3.0173399999999999</v>
      </c>
      <c r="M352">
        <v>10.089076448637307</v>
      </c>
      <c r="N352">
        <f>SQRT((F352+4/3*G352)/M352)</f>
        <v>5.3684417530048005</v>
      </c>
      <c r="O352">
        <f>SQRT(G352/M352)</f>
        <v>2.9787003097813693</v>
      </c>
      <c r="P352">
        <f>((1/3)*(N352^-3+2*O352^-3))^(-1/3)</f>
        <v>3.3178700339849359</v>
      </c>
      <c r="Q352">
        <f>76.3823356*(6*PI()*PI()/(B352/D352))^(1/3)*P352*E352^(-1/3)</f>
        <v>238.12799470359224</v>
      </c>
      <c r="R352">
        <f>-(1/2)*(B352/(F352+(4/3)*G352)*(K352+(4/3)*L352))-1/6</f>
        <v>1.371791043500836</v>
      </c>
      <c r="S352">
        <f>-(1/2)*B352/G352*L352-1/6</f>
        <v>1.0363337120327742</v>
      </c>
      <c r="T352">
        <f>SQRT((R352^2+2*S352^2)/3)</f>
        <v>1.1589917733990998</v>
      </c>
      <c r="U352" s="1">
        <f>1/(1+1/T352+(8.3*10^5)/T352^2.4)</f>
        <v>1.7167749459074269E-6</v>
      </c>
      <c r="V352" s="7">
        <v>1.1200000000000001</v>
      </c>
      <c r="W352">
        <f>U352*(C352/D352)*(B352/D352)^(1/3)*E352^(1/3)*(Q352^3)/(T352^2*1000)</f>
        <v>6.2094377295230512</v>
      </c>
      <c r="X352" s="3" t="s">
        <v>519</v>
      </c>
      <c r="Y352" t="s">
        <v>416</v>
      </c>
      <c r="Z352" s="4"/>
      <c r="AA352">
        <v>1.1200000000000001</v>
      </c>
      <c r="AB352" s="4"/>
      <c r="AC352" s="4"/>
      <c r="AD352" s="4"/>
      <c r="AE352" s="4"/>
      <c r="AF352" s="4"/>
      <c r="AG352" s="4"/>
    </row>
    <row r="353" spans="1:33" ht="16.149999999999999">
      <c r="A353" t="s">
        <v>173</v>
      </c>
      <c r="B353">
        <v>89.4</v>
      </c>
      <c r="C353">
        <v>136.17000000000002</v>
      </c>
      <c r="D353">
        <v>5</v>
      </c>
      <c r="E353">
        <v>5</v>
      </c>
      <c r="F353">
        <v>53.929099999999998</v>
      </c>
      <c r="G353">
        <v>28.198699999999999</v>
      </c>
      <c r="H353">
        <f>9*F353*G353/(3*F353+G353)</f>
        <v>72.03991141205141</v>
      </c>
      <c r="I353">
        <f>(3*F353-2*G353)/2/(3*F353+G353)</f>
        <v>0.27736227932584501</v>
      </c>
      <c r="J353">
        <f>2*((G353)^3/(F353)^2)^0.585</f>
        <v>6.6061576230091692</v>
      </c>
      <c r="K353">
        <v>-9.4655399999999995E-4</v>
      </c>
      <c r="L353">
        <v>-0.56445000000000001</v>
      </c>
      <c r="M353">
        <v>2.5292541241347157</v>
      </c>
      <c r="N353">
        <f>SQRT((F353+4/3*G353)/M353)</f>
        <v>6.0156041507265359</v>
      </c>
      <c r="O353">
        <f>SQRT(G353/M353)</f>
        <v>3.3390145396887401</v>
      </c>
      <c r="P353">
        <f>((1/3)*(N353^-3+2*O353^-3))^(-1/3)</f>
        <v>3.7191032384212996</v>
      </c>
      <c r="Q353">
        <f>76.3823356*(6*PI()*PI()/(B353/D353))^(1/3)*P353*E353^(-1/3)</f>
        <v>247.62946938999434</v>
      </c>
      <c r="R353">
        <f>-(1/2)*(B353/(F353+(4/3)*G353)*(K353+(4/3)*L353))-1/6</f>
        <v>0.20134928517942965</v>
      </c>
      <c r="S353">
        <f>-(1/2)*B353/G353*L353-1/6</f>
        <v>0.72808787875564018</v>
      </c>
      <c r="T353">
        <f>SQRT((R353^2+2*S353^2)/3)</f>
        <v>0.60574071819110931</v>
      </c>
      <c r="U353" s="1">
        <f>1/(1+1/T353+(8.3*10^5)/T353^2.4)</f>
        <v>3.6175099529462567E-7</v>
      </c>
      <c r="V353" s="7">
        <v>1.06</v>
      </c>
      <c r="W353">
        <f>U353*(C353/D353)*(B353/D353)^(1/3)*E353^(1/3)*(Q353^3)/(T353^2*1000)</f>
        <v>1.8230578594806837</v>
      </c>
      <c r="X353" s="3" t="s">
        <v>587</v>
      </c>
      <c r="Y353" t="s">
        <v>416</v>
      </c>
      <c r="Z353" s="4"/>
      <c r="AA353">
        <v>1.06</v>
      </c>
      <c r="AB353" s="4"/>
      <c r="AC353" s="4"/>
      <c r="AD353" s="4"/>
      <c r="AE353" s="4"/>
      <c r="AF353" s="4"/>
      <c r="AG353" s="4"/>
    </row>
    <row r="354" spans="1:33" ht="16.149999999999999">
      <c r="A354" t="s">
        <v>183</v>
      </c>
      <c r="B354">
        <v>101.92</v>
      </c>
      <c r="C354">
        <v>390.48400000000004</v>
      </c>
      <c r="D354">
        <v>5</v>
      </c>
      <c r="E354">
        <v>5</v>
      </c>
      <c r="F354">
        <v>56.470300000000002</v>
      </c>
      <c r="G354">
        <v>18.738199999999999</v>
      </c>
      <c r="H354">
        <f>9*F354*G354/(3*F354+G354)</f>
        <v>50.616059174027406</v>
      </c>
      <c r="I354">
        <f>(3*F354-2*G354)/2/(3*F354+G354)</f>
        <v>0.35061156285095174</v>
      </c>
      <c r="J354">
        <f>2*((G354)^3/(F354)^2)^0.585</f>
        <v>3.0551876968818825</v>
      </c>
      <c r="K354">
        <v>-1.33785</v>
      </c>
      <c r="L354">
        <v>-0.41747000000000001</v>
      </c>
      <c r="M354">
        <v>6.3619811296983979</v>
      </c>
      <c r="N354">
        <f>SQRT((F354+4/3*G354)/M354)</f>
        <v>3.5781746163737433</v>
      </c>
      <c r="O354">
        <f>SQRT(G354/M354)</f>
        <v>1.7161994035873429</v>
      </c>
      <c r="P354">
        <f>((1/3)*(N354^-3+2*O354^-3))^(-1/3)</f>
        <v>1.929705069571225</v>
      </c>
      <c r="Q354">
        <f>76.3823356*(6*PI()*PI()/(B354/D354))^(1/3)*P354*E354^(-1/3)</f>
        <v>122.99318991098801</v>
      </c>
      <c r="R354">
        <f>-(1/2)*(B354/(F354+(4/3)*G354)*(K354+(4/3)*L354))-1/6</f>
        <v>1.0185649892625894</v>
      </c>
      <c r="S354">
        <f>-(1/2)*B354/G354*L354-1/6</f>
        <v>0.96867563942463353</v>
      </c>
      <c r="T354">
        <f>SQRT((R354^2+2*S354^2)/3)</f>
        <v>0.9855860568177941</v>
      </c>
      <c r="U354" s="1">
        <f>1/(1+1/T354+(8.3*10^5)/T354^2.4)</f>
        <v>1.1635573975872707E-6</v>
      </c>
      <c r="V354" s="7">
        <v>1</v>
      </c>
      <c r="W354">
        <f>U354*(C354/D354)*(B354/D354)^(1/3)*E354^(1/3)*(Q354^3)/(T354^2*300)</f>
        <v>2.7100274846557171</v>
      </c>
      <c r="X354" s="3" t="s">
        <v>599</v>
      </c>
      <c r="Y354" t="s">
        <v>416</v>
      </c>
      <c r="Z354" s="4">
        <v>1</v>
      </c>
      <c r="AA354">
        <v>0.37</v>
      </c>
      <c r="AB354" s="4"/>
      <c r="AC354" s="4"/>
      <c r="AD354" s="4"/>
      <c r="AE354" s="4"/>
      <c r="AF354" s="4"/>
      <c r="AG354" s="4"/>
    </row>
    <row r="355" spans="1:33">
      <c r="A355" t="s">
        <v>119</v>
      </c>
      <c r="B355">
        <v>44.05</v>
      </c>
      <c r="C355">
        <v>143.321</v>
      </c>
      <c r="D355">
        <v>2</v>
      </c>
      <c r="E355">
        <v>2</v>
      </c>
      <c r="F355">
        <v>42.800800000000002</v>
      </c>
      <c r="G355">
        <v>9.5498799999999999</v>
      </c>
      <c r="H355">
        <f>9*F355*G355/(3*F355+G355)</f>
        <v>26.666340963237431</v>
      </c>
      <c r="I355">
        <f>(3*F355-2*G355)/2/(3*F355+G355)</f>
        <v>0.39616104931357421</v>
      </c>
      <c r="J355">
        <f>2*((G355)^3/(F355)^2)^0.585</f>
        <v>1.2945762288876372</v>
      </c>
      <c r="K355">
        <v>-4.2179500000000001</v>
      </c>
      <c r="L355">
        <v>-0.74278</v>
      </c>
      <c r="M355">
        <v>5.402720057740634</v>
      </c>
      <c r="N355">
        <f>SQRT((F355+4/3*G355)/M355)</f>
        <v>3.2060710394764529</v>
      </c>
      <c r="O355">
        <f>SQRT(G355/M355)</f>
        <v>1.3295134176620054</v>
      </c>
      <c r="P355">
        <f>((1/3)*(N355^-3+2*O355^-3))^(-1/3)</f>
        <v>1.504243049683865</v>
      </c>
      <c r="Q355">
        <f>76.3823356*(6*PI()*PI()/(B355/D355))^(1/3)*P355*E355^(-1/3)</f>
        <v>126.80780209803267</v>
      </c>
      <c r="R355">
        <f>-(1/2)*(B355/(F355+(4/3)*G355)*(K355+(4/3)*L355))-1/6</f>
        <v>1.8989755795331369</v>
      </c>
      <c r="S355">
        <f>-(1/2)*B355/G355*L355-1/6</f>
        <v>1.5464155396018935</v>
      </c>
      <c r="T355">
        <f>SQRT((R355^2+2*S355^2)/3)</f>
        <v>1.6722151271001431</v>
      </c>
      <c r="U355" s="1">
        <f>1/(1+1/T355+(8.3*10^5)/T355^2.4)</f>
        <v>4.1382830324877344E-6</v>
      </c>
      <c r="V355" s="7">
        <v>1</v>
      </c>
      <c r="W355">
        <f>U355*(C355/D355)*(B355/D355)^(1/3)*E355^(1/3)*(Q355^3)/(T355^2*300)</f>
        <v>2.5457418996776942</v>
      </c>
      <c r="X355" s="3" t="s">
        <v>527</v>
      </c>
      <c r="Y355" t="s">
        <v>408</v>
      </c>
      <c r="Z355" s="4"/>
      <c r="AB355" s="4">
        <v>0.67</v>
      </c>
      <c r="AC355" s="4">
        <v>0.61299999999999999</v>
      </c>
      <c r="AD355" s="4">
        <v>2.58</v>
      </c>
      <c r="AE355" s="4"/>
      <c r="AF355" s="4">
        <v>1</v>
      </c>
      <c r="AG355" s="4"/>
    </row>
    <row r="356" spans="1:33">
      <c r="A356" t="s">
        <v>317</v>
      </c>
      <c r="B356">
        <v>512.36</v>
      </c>
      <c r="C356">
        <v>1116.1099999999999</v>
      </c>
      <c r="D356">
        <v>12</v>
      </c>
      <c r="E356">
        <v>3</v>
      </c>
      <c r="F356">
        <v>17.515699999999999</v>
      </c>
      <c r="G356">
        <v>4.0946199999999999</v>
      </c>
      <c r="H356">
        <f>9*F356*G356/(3*F356+G356)</f>
        <v>11.395861916022325</v>
      </c>
      <c r="I356">
        <f>(3*F356-2*G356)/2/(3*F356+G356)</f>
        <v>0.39156526320175306</v>
      </c>
      <c r="J356">
        <f>2*((G356)^3/(F356)^2)^0.585</f>
        <v>0.83301859633318198</v>
      </c>
      <c r="K356">
        <v>-0.10854</v>
      </c>
      <c r="L356">
        <v>2.2530000000000001E-2</v>
      </c>
      <c r="M356">
        <f>C356/B356*1.658828390625</f>
        <v>3.6135431240933502</v>
      </c>
      <c r="N356">
        <f>SQRT((F356+4/3*G356)/M356)</f>
        <v>2.5215231881351001</v>
      </c>
      <c r="O356">
        <f>SQRT(G356/M356)</f>
        <v>1.0644865556480132</v>
      </c>
      <c r="P356">
        <f>((1/3)*(N356^-3+2*O356^-3))^(-1/3)</f>
        <v>1.2036254521917384</v>
      </c>
      <c r="Q356">
        <f>76.3823356*(6*PI()*PI()/(B356/D356))^(1/3)*P356*E356^(-1/3)</f>
        <v>71.087987615491173</v>
      </c>
      <c r="R356">
        <f>-(1/2)*(B356/(F356+(4/3)*G356)*(K356+(4/3)*L356))-1/6</f>
        <v>0.70863086438058775</v>
      </c>
      <c r="S356">
        <f>-(1/2)*B356/G356*L356-1/6</f>
        <v>-1.5762566652501739</v>
      </c>
      <c r="T356">
        <f>SQRT((R356^2+2*S356^2)/3)</f>
        <v>1.3504724915677941</v>
      </c>
      <c r="U356" s="1">
        <f>1/(1+1/T356+(8.3*10^5)/T356^2.4)</f>
        <v>2.477911641411751E-6</v>
      </c>
      <c r="V356" s="7">
        <v>1</v>
      </c>
      <c r="W356">
        <f>U356*(C356/D356)*(B356/D356)^(1/3)*E356^(1/3)*(Q356^3)/(T356^2*300)</f>
        <v>0.76280330486672843</v>
      </c>
      <c r="X356" s="2" t="s">
        <v>743</v>
      </c>
      <c r="Y356" s="2" t="s">
        <v>688</v>
      </c>
      <c r="Z356" s="2"/>
      <c r="AA356" s="2"/>
      <c r="AB356" s="2"/>
      <c r="AC356" s="2"/>
      <c r="AD356" s="2"/>
      <c r="AE356" s="2">
        <v>1</v>
      </c>
      <c r="AF356" s="2"/>
      <c r="AG356" s="2"/>
    </row>
    <row r="357" spans="1:33" ht="16.149999999999999">
      <c r="A357" t="s">
        <v>26</v>
      </c>
      <c r="B357">
        <v>56.49</v>
      </c>
      <c r="C357">
        <v>213.41200000000001</v>
      </c>
      <c r="D357">
        <v>5</v>
      </c>
      <c r="E357">
        <v>5</v>
      </c>
      <c r="F357">
        <v>178.613</v>
      </c>
      <c r="G357">
        <v>124.52200000000001</v>
      </c>
      <c r="H357">
        <f>9*F357*G357/(3*F357+G357)</f>
        <v>303.12394565093945</v>
      </c>
      <c r="I357">
        <f>(3*F357-2*G357)/2/(3*F357+G357)</f>
        <v>0.21715016483408314</v>
      </c>
      <c r="J357">
        <f>2*((G357)^3/(F357)^2)^0.585</f>
        <v>22.052030938491576</v>
      </c>
      <c r="K357">
        <v>-10.984500000000001</v>
      </c>
      <c r="L357">
        <v>-7.9910399999999999</v>
      </c>
      <c r="M357">
        <v>6.2732964249715701</v>
      </c>
      <c r="N357">
        <f>SQRT((F357+4/3*G357)/M357)</f>
        <v>7.4120169933269029</v>
      </c>
      <c r="O357">
        <f>SQRT(G357/M357)</f>
        <v>4.4552813937637259</v>
      </c>
      <c r="P357">
        <f>((1/3)*(N357^-3+2*O357^-3))^(-1/3)</f>
        <v>4.9277502852090818</v>
      </c>
      <c r="Q357">
        <f>76.3823356*(6*PI()*PI()/(B357/D357))^(1/3)*P357*E357^(-1/3)</f>
        <v>382.35616710980059</v>
      </c>
      <c r="R357">
        <f>-(1/2)*(B357/(F357+(4/3)*G357)*(K357+(4/3)*L357))-1/6</f>
        <v>1.6067654099693047</v>
      </c>
      <c r="S357">
        <f>-(1/2)*B357/G357*L357-1/6</f>
        <v>1.6459200633890663</v>
      </c>
      <c r="T357">
        <f>SQRT((R357^2+2*S357^2)/3)</f>
        <v>1.6329728302299016</v>
      </c>
      <c r="U357" s="1">
        <f>1/(1+1/T357+(8.3*10^5)/T357^2.4)</f>
        <v>3.9090270139676824E-6</v>
      </c>
      <c r="V357" s="7">
        <v>0.87</v>
      </c>
      <c r="W357">
        <f>U357*(C357/D357)*(B357/D357)^(1/3)*E357^(1/3)*(Q357^3)/(T357^2*1000)</f>
        <v>13.420058486396861</v>
      </c>
      <c r="X357" s="3" t="s">
        <v>415</v>
      </c>
      <c r="Y357" t="s">
        <v>416</v>
      </c>
      <c r="Z357" s="4"/>
      <c r="AA357">
        <v>0.87</v>
      </c>
      <c r="AB357" s="4"/>
      <c r="AC357" s="4"/>
      <c r="AD357" s="4"/>
      <c r="AE357" s="4"/>
      <c r="AF357" s="4"/>
      <c r="AG357" s="4"/>
    </row>
    <row r="358" spans="1:33" ht="16.149999999999999">
      <c r="A358" t="s">
        <v>84</v>
      </c>
      <c r="B358">
        <v>67.42</v>
      </c>
      <c r="C358">
        <v>230.25200000000001</v>
      </c>
      <c r="D358">
        <v>5</v>
      </c>
      <c r="E358">
        <v>5</v>
      </c>
      <c r="F358">
        <v>87.359399999999994</v>
      </c>
      <c r="G358">
        <v>29.628699999999998</v>
      </c>
      <c r="H358">
        <f>9*F358*G358/(3*F358+G358)</f>
        <v>79.857929630804065</v>
      </c>
      <c r="I358">
        <f>(3*F358-2*G358)/2/(3*F358+G358)</f>
        <v>0.34764484487682673</v>
      </c>
      <c r="J358">
        <f>2*((G358)^3/(F358)^2)^0.585</f>
        <v>4.0978241818679209</v>
      </c>
      <c r="K358">
        <v>-4.6408800000000001</v>
      </c>
      <c r="L358">
        <v>-1.038</v>
      </c>
      <c r="M358">
        <v>5.6710465375068546</v>
      </c>
      <c r="N358">
        <f>SQRT((F358+4/3*G358)/M358)</f>
        <v>4.7297497749096156</v>
      </c>
      <c r="O358">
        <f>SQRT(G358/M358)</f>
        <v>2.2857287595639706</v>
      </c>
      <c r="P358">
        <f>((1/3)*(N358^-3+2*O358^-3))^(-1/3)</f>
        <v>2.5690616291933441</v>
      </c>
      <c r="Q358">
        <f>76.3823356*(6*PI()*PI()/(B358/D358))^(1/3)*P358*E358^(-1/3)</f>
        <v>187.9265780875489</v>
      </c>
      <c r="R358">
        <f>-(1/2)*(B358/(F358+(4/3)*G358)*(K358+(4/3)*L358))-1/6</f>
        <v>1.4342458945207437</v>
      </c>
      <c r="S358">
        <f>-(1/2)*B358/G358*L358-1/6</f>
        <v>1.0143159616632973</v>
      </c>
      <c r="T358">
        <f>SQRT((R358^2+2*S358^2)/3)</f>
        <v>1.1711440312958219</v>
      </c>
      <c r="U358" s="1">
        <f>1/(1+1/T358+(8.3*10^5)/T358^2.4)</f>
        <v>1.7602940980740314E-6</v>
      </c>
      <c r="V358" s="7">
        <v>0.8</v>
      </c>
      <c r="W358">
        <f>U358*(C358/D358)*(B358/D358)^(1/3)*E358^(1/3)*(Q358^3)/(T358^2*1000)</f>
        <v>1.5964631114029022</v>
      </c>
      <c r="X358" s="3" t="s">
        <v>483</v>
      </c>
      <c r="Y358" t="s">
        <v>416</v>
      </c>
      <c r="Z358" s="4"/>
      <c r="AA358">
        <v>0.8</v>
      </c>
      <c r="AB358" s="4"/>
      <c r="AC358" s="4"/>
      <c r="AD358" s="4"/>
      <c r="AE358" s="4"/>
      <c r="AF358" s="4"/>
      <c r="AG358" s="4"/>
    </row>
    <row r="359" spans="1:33">
      <c r="A359" t="s">
        <v>312</v>
      </c>
      <c r="B359">
        <v>209.65</v>
      </c>
      <c r="C359">
        <v>921.67200000000003</v>
      </c>
      <c r="D359">
        <v>12</v>
      </c>
      <c r="E359">
        <v>3</v>
      </c>
      <c r="F359">
        <v>136.262</v>
      </c>
      <c r="G359">
        <v>32.265900000000002</v>
      </c>
      <c r="H359">
        <f>9*F359*G359/(3*F359+G359)</f>
        <v>89.716300036798387</v>
      </c>
      <c r="I359">
        <f>(3*F359-2*G359)/2/(3*F359+G359)</f>
        <v>0.39026495521275384</v>
      </c>
      <c r="J359">
        <f>2*((G359)^3/(F359)^2)^0.585</f>
        <v>2.8291558203449436</v>
      </c>
      <c r="K359">
        <v>-2.0851799999999998</v>
      </c>
      <c r="L359">
        <v>-0.76468999999999998</v>
      </c>
      <c r="M359">
        <f>C359/B359*1.658828390625</f>
        <v>7.2926099711143575</v>
      </c>
      <c r="N359">
        <f>SQRT((F359+4/3*G359)/M359)</f>
        <v>4.9582486712712397</v>
      </c>
      <c r="O359">
        <f>SQRT(G359/M359)</f>
        <v>2.1034413070994722</v>
      </c>
      <c r="P359">
        <f>((1/3)*(N359^-3+2*O359^-3))^(-1/3)</f>
        <v>2.3779569953798334</v>
      </c>
      <c r="Q359">
        <f>76.3823356*(6*PI()*PI()/(B359/D359))^(1/3)*P359*E359^(-1/3)</f>
        <v>189.177277173356</v>
      </c>
      <c r="R359">
        <f>-(1/2)*(B359/(F359+(4/3)*G359)*(K359+(4/3)*L359))-1/6</f>
        <v>1.6486577242039409</v>
      </c>
      <c r="S359">
        <f>-(1/2)*B359/G359*L359-1/6</f>
        <v>2.317647400196492</v>
      </c>
      <c r="T359">
        <f>SQRT((R359^2+2*S359^2)/3)</f>
        <v>2.1182580292032753</v>
      </c>
      <c r="U359" s="1">
        <f>1/(1+1/T359+(8.3*10^5)/T359^2.4)</f>
        <v>7.2990528494648259E-6</v>
      </c>
      <c r="V359" s="7">
        <v>0.77</v>
      </c>
      <c r="W359">
        <f>U359*(C359/D359)*(B359/D359)^(1/3)*E359^(1/3)*(Q359^3)/(T359^2*300)</f>
        <v>10.5519943145095</v>
      </c>
      <c r="X359" t="s">
        <v>738</v>
      </c>
      <c r="Y359" t="s">
        <v>688</v>
      </c>
      <c r="AE359">
        <v>0.77</v>
      </c>
    </row>
    <row r="360" spans="1:33" ht="16.149999999999999">
      <c r="A360" t="s">
        <v>28</v>
      </c>
      <c r="B360">
        <v>89.39</v>
      </c>
      <c r="C360">
        <v>208.50299999999999</v>
      </c>
      <c r="D360">
        <v>5</v>
      </c>
      <c r="E360">
        <v>5</v>
      </c>
      <c r="F360">
        <v>60.960799999999999</v>
      </c>
      <c r="G360">
        <v>24.6721</v>
      </c>
      <c r="H360">
        <f>9*F360*G360/(3*F360+G360)</f>
        <v>65.217947975688318</v>
      </c>
      <c r="I360">
        <f>(3*F360-2*G360)/2/(3*F360+G360)</f>
        <v>0.32169430197851645</v>
      </c>
      <c r="J360">
        <f>2*((G360)^3/(F360)^2)^0.585</f>
        <v>4.5273332233631587</v>
      </c>
      <c r="K360">
        <v>-2.89818</v>
      </c>
      <c r="L360">
        <v>-0.43308000000000002</v>
      </c>
      <c r="M360">
        <v>3.8732177992974703</v>
      </c>
      <c r="N360">
        <f>SQRT((F360+4/3*G360)/M360)</f>
        <v>4.9226302996810105</v>
      </c>
      <c r="O360">
        <f>SQRT(G360/M360)</f>
        <v>2.5238706823187864</v>
      </c>
      <c r="P360">
        <f>((1/3)*(N360^-3+2*O360^-3))^(-1/3)</f>
        <v>2.8269848091398644</v>
      </c>
      <c r="Q360">
        <f>76.3823356*(6*PI()*PI()/(B360/D360))^(1/3)*P360*E360^(-1/3)</f>
        <v>188.23646640649315</v>
      </c>
      <c r="R360">
        <f>-(1/2)*(B360/(F360+(4/3)*G360)*(K360+(4/3)*L360))-1/6</f>
        <v>1.4884357363523963</v>
      </c>
      <c r="S360">
        <f>-(1/2)*B360/G360*L360-1/6</f>
        <v>0.6178839228656392</v>
      </c>
      <c r="T360">
        <f>SQRT((R360^2+2*S360^2)/3)</f>
        <v>0.99649419224307956</v>
      </c>
      <c r="U360" s="1">
        <f>1/(1+1/T360+(8.3*10^5)/T360^2.4)</f>
        <v>1.1947040079053624E-6</v>
      </c>
      <c r="V360" s="7">
        <v>0.75</v>
      </c>
      <c r="W360">
        <f>U360*(C360/D360)*(B360/D360)^(1/3)*E360^(1/3)*(Q360^3)/(T360^2*1000)</f>
        <v>1.4962150237508152</v>
      </c>
      <c r="X360" s="3" t="s">
        <v>418</v>
      </c>
      <c r="Y360" t="s">
        <v>416</v>
      </c>
      <c r="Z360" s="4"/>
      <c r="AA360">
        <v>0.75</v>
      </c>
      <c r="AB360" s="4"/>
      <c r="AC360" s="4"/>
      <c r="AD360" s="4"/>
      <c r="AE360" s="4"/>
      <c r="AF360" s="4"/>
      <c r="AG360" s="4"/>
    </row>
    <row r="361" spans="1:33" ht="16.149999999999999">
      <c r="A361" t="s">
        <v>206</v>
      </c>
      <c r="B361">
        <v>98.95</v>
      </c>
      <c r="C361">
        <v>343.05200000000002</v>
      </c>
      <c r="D361">
        <v>5</v>
      </c>
      <c r="E361">
        <v>5</v>
      </c>
      <c r="F361">
        <v>57.444600000000001</v>
      </c>
      <c r="G361">
        <v>18.711500000000001</v>
      </c>
      <c r="H361">
        <f>9*F361*G361/(3*F361+G361)</f>
        <v>50.636533304404772</v>
      </c>
      <c r="I361">
        <f>(3*F361-2*G361)/2/(3*F361+G361)</f>
        <v>0.35308589114728284</v>
      </c>
      <c r="J361">
        <f>2*((G361)^3/(F361)^2)^0.585</f>
        <v>2.9871636803837411</v>
      </c>
      <c r="K361">
        <v>-2.0648900000000001</v>
      </c>
      <c r="L361">
        <v>-0.24968000000000001</v>
      </c>
      <c r="M361">
        <v>5.7569532830168066</v>
      </c>
      <c r="N361">
        <f>SQRT((F361+4/3*G361)/M361)</f>
        <v>3.7831146951440515</v>
      </c>
      <c r="O361">
        <f>SQRT(G361/M361)</f>
        <v>1.8028431717974702</v>
      </c>
      <c r="P361">
        <f>((1/3)*(N361^-3+2*O361^-3))^(-1/3)</f>
        <v>2.0278045200961512</v>
      </c>
      <c r="Q361">
        <f>76.3823356*(6*PI()*PI()/(B361/D361))^(1/3)*P361*E361^(-1/3)</f>
        <v>130.52611742184098</v>
      </c>
      <c r="R361">
        <f>-(1/2)*(B361/(F361+(4/3)*G361)*(K361+(4/3)*L361))-1/6</f>
        <v>1.2731474696422065</v>
      </c>
      <c r="S361">
        <f>-(1/2)*B361/G361*L361-1/6</f>
        <v>0.49351119186952774</v>
      </c>
      <c r="T361">
        <f>SQRT((R361^2+2*S361^2)/3)</f>
        <v>0.83825435130738946</v>
      </c>
      <c r="U361" s="1">
        <f>1/(1+1/T361+(8.3*10^5)/T361^2.4)</f>
        <v>7.8890210679757193E-7</v>
      </c>
      <c r="V361" s="7">
        <v>0.43</v>
      </c>
      <c r="W361">
        <f>U361*(C361/D361)*(B361/D361)^(1/3)*E361^(1/3)*(Q361^3)/(T361^2*1000)</f>
        <v>0.79230481135048769</v>
      </c>
      <c r="X361" s="3" t="s">
        <v>630</v>
      </c>
      <c r="Y361" t="s">
        <v>416</v>
      </c>
      <c r="Z361" s="4"/>
      <c r="AA361">
        <v>0.43</v>
      </c>
      <c r="AB361" s="4"/>
      <c r="AC361" s="4"/>
      <c r="AD361" s="4"/>
      <c r="AE361" s="4"/>
      <c r="AF361" s="4"/>
      <c r="AG361" s="4"/>
    </row>
    <row r="362" spans="1:33" ht="16.149999999999999">
      <c r="A362" t="s">
        <v>105</v>
      </c>
      <c r="B362">
        <v>361.45</v>
      </c>
      <c r="C362">
        <v>1166</v>
      </c>
      <c r="D362">
        <v>20</v>
      </c>
      <c r="E362">
        <v>20</v>
      </c>
      <c r="F362">
        <v>13.5596</v>
      </c>
      <c r="G362">
        <v>20.299399999999999</v>
      </c>
      <c r="H362">
        <f>9*F362*G362/(3*F362+G362)</f>
        <v>40.62543168148617</v>
      </c>
      <c r="I362">
        <f>(3*F362-2*G362)/2/(3*F362+G362)</f>
        <v>6.5597213430372081E-4</v>
      </c>
      <c r="J362">
        <f>2*((G362)^3/(F362)^2)^0.585</f>
        <v>18.660967932567285</v>
      </c>
      <c r="K362">
        <v>-0.40453</v>
      </c>
      <c r="L362">
        <v>-0.28799000000000002</v>
      </c>
      <c r="M362">
        <v>5.3567190556825333</v>
      </c>
      <c r="N362">
        <f>SQRT((F362+4/3*G362)/M362)</f>
        <v>2.7539100227332565</v>
      </c>
      <c r="O362">
        <f>SQRT(G362/M362)</f>
        <v>1.9466692376610508</v>
      </c>
      <c r="P362">
        <f>((1/3)*(N362^-3+2*O362^-3))^(-1/3)</f>
        <v>2.1107946072221457</v>
      </c>
      <c r="Q362">
        <f>76.3823356*(6*PI()*PI()/(B362/D362))^(1/3)*P362*E362^(-1/3)</f>
        <v>88.221241575375188</v>
      </c>
      <c r="R362">
        <f>-(1/2)*(B362/(F362+(4/3)*G362)*(K362+(4/3)*L362))-1/6</f>
        <v>3.3411004133422604</v>
      </c>
      <c r="S362">
        <f>-(1/2)*B362/G362*L362-1/6</f>
        <v>2.3973003840836022</v>
      </c>
      <c r="T362">
        <f>SQRT((R362^2+2*S362^2)/3)</f>
        <v>2.7481539400775081</v>
      </c>
      <c r="U362" s="1">
        <f>1/(1+1/T362+(8.3*10^5)/T362^2.4)</f>
        <v>1.3633657117095858E-5</v>
      </c>
      <c r="V362" s="7">
        <v>0.4</v>
      </c>
      <c r="W362">
        <f>U362*(C362/D362)*(B362/D362)^(1/3)*E362^(1/3)*(Q362^3)/(T362^2*300)</f>
        <v>1.715851876928095</v>
      </c>
      <c r="X362" s="3" t="s">
        <v>510</v>
      </c>
      <c r="Y362" t="s">
        <v>511</v>
      </c>
      <c r="Z362" s="4"/>
      <c r="AB362" s="4"/>
      <c r="AC362" s="4">
        <v>8.74</v>
      </c>
      <c r="AD362" s="4">
        <v>3.45</v>
      </c>
      <c r="AE362" s="4"/>
      <c r="AF362" s="4">
        <v>0.4</v>
      </c>
      <c r="AG362" s="4"/>
    </row>
    <row r="363" spans="1:33" ht="16.149999999999999">
      <c r="A363" t="s">
        <v>207</v>
      </c>
      <c r="B363">
        <v>389.13</v>
      </c>
      <c r="C363">
        <v>1186.7280000000001</v>
      </c>
      <c r="D363">
        <v>20</v>
      </c>
      <c r="E363">
        <v>20</v>
      </c>
      <c r="F363">
        <v>55.503900000000002</v>
      </c>
      <c r="G363">
        <v>15.599500000000001</v>
      </c>
      <c r="H363">
        <f>9*F363*G363/(3*F363+G363)</f>
        <v>42.78977785248793</v>
      </c>
      <c r="I363">
        <f>(3*F363-2*G363)/2/(3*F363+G363)</f>
        <v>0.3715111975540219</v>
      </c>
      <c r="J363">
        <f>2*((G363)^3/(F363)^2)^0.585</f>
        <v>2.2598558692195829</v>
      </c>
      <c r="K363">
        <v>-0.55225000000000002</v>
      </c>
      <c r="L363">
        <v>-3.3419999999999998E-2</v>
      </c>
      <c r="M363">
        <v>5.0641320713216578</v>
      </c>
      <c r="N363">
        <f>SQRT((F363+4/3*G363)/M363)</f>
        <v>3.8816731096627732</v>
      </c>
      <c r="O363">
        <f>SQRT(G363/M363)</f>
        <v>1.7551038847603824</v>
      </c>
      <c r="P363">
        <f>((1/3)*(N363^-3+2*O363^-3))^(-1/3)</f>
        <v>1.9790603165168725</v>
      </c>
      <c r="Q363">
        <f>76.3823356*(6*PI()*PI()/(B363/D363))^(1/3)*P363*E363^(-1/3)</f>
        <v>80.705672075989099</v>
      </c>
      <c r="R363">
        <f>-(1/2)*(B363/(F363+(4/3)*G363)*(K363+(4/3)*L363))-1/6</f>
        <v>1.3551343446054638</v>
      </c>
      <c r="S363">
        <f>-(1/2)*B363/G363*L363-1/6</f>
        <v>0.25016478946974796</v>
      </c>
      <c r="T363">
        <f>SQRT((R363^2+2*S363^2)/3)</f>
        <v>0.80861072952526958</v>
      </c>
      <c r="U363" s="1">
        <f>1/(1+1/T363+(8.3*10^5)/T363^2.4)</f>
        <v>7.2359574448399268E-7</v>
      </c>
      <c r="V363" s="7">
        <v>0.37</v>
      </c>
      <c r="W363">
        <f>U363*(C363/D363)*(B363/D363)^(1/3)*E363^(1/3)*(Q363^3)/(T363^2*1000)</f>
        <v>0.2520085516386969</v>
      </c>
      <c r="X363" s="3" t="s">
        <v>631</v>
      </c>
      <c r="Y363" t="s">
        <v>416</v>
      </c>
      <c r="Z363" s="4"/>
      <c r="AA363">
        <v>0.37</v>
      </c>
      <c r="AB363" s="4"/>
      <c r="AC363" s="4"/>
      <c r="AD363" s="4"/>
      <c r="AE363" s="4"/>
      <c r="AF363" s="4"/>
      <c r="AG363" s="4"/>
    </row>
    <row r="364" spans="1:33" ht="16.149999999999999">
      <c r="A364" t="s">
        <v>102</v>
      </c>
      <c r="B364">
        <v>113.12</v>
      </c>
      <c r="C364">
        <v>349.66199999999998</v>
      </c>
      <c r="D364">
        <v>5</v>
      </c>
      <c r="E364">
        <v>5</v>
      </c>
      <c r="F364">
        <v>49.648099999999999</v>
      </c>
      <c r="G364">
        <v>19.414400000000001</v>
      </c>
      <c r="H364">
        <f>9*F364*G364/(3*F364+G364)</f>
        <v>51.526845085879138</v>
      </c>
      <c r="I364">
        <f>(3*F364-2*G364)/2/(3*F364+G364)</f>
        <v>0.32702646195296114</v>
      </c>
      <c r="J364">
        <f>2*((G364)^3/(F364)^2)^0.585</f>
        <v>3.7799102504783533</v>
      </c>
      <c r="K364">
        <v>-1.5027299999999999</v>
      </c>
      <c r="L364">
        <v>-0.25497999999999998</v>
      </c>
      <c r="M364">
        <v>5.1328383725388047</v>
      </c>
      <c r="N364">
        <f>SQRT((F364+4/3*G364)/M364)</f>
        <v>3.8361214794098846</v>
      </c>
      <c r="O364">
        <f>SQRT(G364/M364)</f>
        <v>1.9448369277828081</v>
      </c>
      <c r="P364">
        <f>((1/3)*(N364^-3+2*O364^-3))^(-1/3)</f>
        <v>2.1799311714453946</v>
      </c>
      <c r="Q364">
        <f>76.3823356*(6*PI()*PI()/(B364/D364))^(1/3)*P364*E364^(-1/3)</f>
        <v>134.19600340123554</v>
      </c>
      <c r="R364">
        <f>-(1/2)*(B364/(F364+(4/3)*G364)*(K364+(4/3)*L364))-1/6</f>
        <v>1.213153633163123</v>
      </c>
      <c r="S364">
        <f>-(1/2)*B364/G364*L364-1/6</f>
        <v>0.57616694137684743</v>
      </c>
      <c r="T364">
        <f>SQRT((R364^2+2*S364^2)/3)</f>
        <v>0.84373740510658657</v>
      </c>
      <c r="U364" s="1">
        <f>1/(1+1/T364+(8.3*10^5)/T364^2.4)</f>
        <v>8.0134341820581864E-7</v>
      </c>
      <c r="V364" s="7">
        <v>0.32</v>
      </c>
      <c r="W364">
        <f>U364*(C364/D364)*(B364/D364)^(1/3)*E364^(1/3)*(Q364^3)/(T364^2*1000)</f>
        <v>0.92005624882490822</v>
      </c>
      <c r="X364" s="3" t="s">
        <v>507</v>
      </c>
      <c r="Y364" t="s">
        <v>416</v>
      </c>
      <c r="Z364" s="4"/>
      <c r="AA364">
        <v>0.32</v>
      </c>
      <c r="AB364" s="4"/>
      <c r="AC364" s="4"/>
      <c r="AD364" s="4"/>
      <c r="AE364" s="4"/>
      <c r="AF364" s="4"/>
      <c r="AG364" s="4"/>
    </row>
    <row r="365" spans="1:33">
      <c r="A365" t="s">
        <v>307</v>
      </c>
      <c r="B365">
        <v>514.04</v>
      </c>
      <c r="C365">
        <v>996.14</v>
      </c>
      <c r="D365">
        <v>12</v>
      </c>
      <c r="E365">
        <v>3</v>
      </c>
      <c r="F365">
        <v>17.083100000000002</v>
      </c>
      <c r="G365">
        <v>6.2217700000000002</v>
      </c>
      <c r="H365">
        <f>9*F365*G365/(3*F365+G365)</f>
        <v>16.644619141126135</v>
      </c>
      <c r="I365">
        <f>(3*F365-2*G365)/2/(3*F365+G365)</f>
        <v>0.33761125380126039</v>
      </c>
      <c r="J365">
        <f>2*((G365)^3/(F365)^2)^0.585</f>
        <v>1.7874996402081307</v>
      </c>
      <c r="K365">
        <v>-0.10845</v>
      </c>
      <c r="L365">
        <v>-6.0400000000000002E-3</v>
      </c>
      <c r="M365">
        <f>C365/B365*1.658828390625</f>
        <v>3.2145850771091506</v>
      </c>
      <c r="N365">
        <f>SQRT((F365+4/3*G365)/M365)</f>
        <v>2.8097845649236342</v>
      </c>
      <c r="O365">
        <f>SQRT(G365/M365)</f>
        <v>1.3912158410943933</v>
      </c>
      <c r="P365">
        <f>((1/3)*(N365^-3+2*O365^-3))^(-1/3)</f>
        <v>1.5615711551356757</v>
      </c>
      <c r="Q365">
        <f>76.3823356*(6*PI()*PI()/(B365/D365))^(1/3)*P365*E365^(-1/3)</f>
        <v>92.128231881090741</v>
      </c>
      <c r="R365">
        <f>-(1/2)*(B365/(F365+(4/3)*G365)*(K365+(4/3)*L365))-1/6</f>
        <v>1.0132037211820855</v>
      </c>
      <c r="S365">
        <f>-(1/2)*B365/G365*L365-1/6</f>
        <v>8.2844453159363535E-2</v>
      </c>
      <c r="T365">
        <f>SQRT((R365^2+2*S365^2)/3)</f>
        <v>0.58887128968781544</v>
      </c>
      <c r="U365" s="1">
        <f>1/(1+1/T365+(8.3*10^5)/T365^2.4)</f>
        <v>3.3804181562429864E-7</v>
      </c>
      <c r="V365" s="7">
        <v>0.22</v>
      </c>
      <c r="W365">
        <f>U365*(C365/D365)*(B365/D365)^(1/3)*E365^(1/3)*(Q365^3)/(T365^2*300)</f>
        <v>1.0643996572784651</v>
      </c>
      <c r="X365" t="s">
        <v>733</v>
      </c>
      <c r="Y365" t="s">
        <v>688</v>
      </c>
      <c r="AE365">
        <v>0.22</v>
      </c>
    </row>
    <row r="366" spans="1:33" ht="16.149999999999999">
      <c r="A366" t="s">
        <v>180</v>
      </c>
      <c r="B366">
        <v>631.16</v>
      </c>
      <c r="C366">
        <v>1982.3040000000001</v>
      </c>
      <c r="D366">
        <v>24</v>
      </c>
      <c r="E366">
        <v>24</v>
      </c>
      <c r="F366">
        <v>29.613600000000002</v>
      </c>
      <c r="G366">
        <v>17.2377</v>
      </c>
      <c r="H366">
        <f>9*F366*G366/(3*F366+G366)</f>
        <v>43.30974867178552</v>
      </c>
      <c r="I366">
        <f>(3*F366-2*G366)/2/(3*F366+G366)</f>
        <v>0.25625079540151868</v>
      </c>
      <c r="J366">
        <f>2*((G366)^3/(F366)^2)^0.585</f>
        <v>5.6157334771882672</v>
      </c>
      <c r="K366">
        <v>-0.16914999999999999</v>
      </c>
      <c r="L366">
        <v>0.18465999999999999</v>
      </c>
      <c r="M366">
        <v>5.2153005107967241</v>
      </c>
      <c r="N366">
        <f>SQRT((F366+4/3*G366)/M366)</f>
        <v>3.1757159012635583</v>
      </c>
      <c r="O366">
        <f>SQRT(G366/M366)</f>
        <v>1.8180255822085818</v>
      </c>
      <c r="P366">
        <f>((1/3)*(N366^-3+2*O366^-3))^(-1/3)</f>
        <v>2.0198381166259929</v>
      </c>
      <c r="Q366">
        <f>76.3823356*(6*PI()*PI()/(B366/D366))^(1/3)*P366*E366^(-1/3)</f>
        <v>70.104625500998367</v>
      </c>
      <c r="R366">
        <f>-(1/2)*(B366/(F366+(4/3)*G366)*(K366+(4/3)*L366))-1/6</f>
        <v>-0.62904197815346297</v>
      </c>
      <c r="S366">
        <f>-(1/2)*B366/G366*L366-1/6</f>
        <v>-3.5473382643856191</v>
      </c>
      <c r="T366">
        <f>SQRT((R366^2+2*S366^2)/3)</f>
        <v>2.9190701335772422</v>
      </c>
      <c r="U366" s="1">
        <f>1/(1+1/T366+(8.3*10^5)/T366^2.4)</f>
        <v>1.5757945359342107E-5</v>
      </c>
      <c r="V366" s="7">
        <v>0.158</v>
      </c>
      <c r="W366">
        <f>U366*(C366/D366)*(B366/D366)^(1/3)*E366^(1/3)*(Q366^3)/(T366^2*300)</f>
        <v>1.5047631095834841</v>
      </c>
      <c r="X366" s="3" t="s">
        <v>596</v>
      </c>
      <c r="Y366" t="s">
        <v>501</v>
      </c>
      <c r="Z366" s="4"/>
      <c r="AB366" s="4"/>
      <c r="AC366" s="4">
        <v>0.158</v>
      </c>
      <c r="AD366" s="4"/>
      <c r="AE366" s="4"/>
      <c r="AF366" s="4"/>
      <c r="AG366" s="4"/>
    </row>
    <row r="367" spans="1:33">
      <c r="A367" s="2" t="s">
        <v>126</v>
      </c>
      <c r="B367">
        <v>318.98</v>
      </c>
      <c r="C367">
        <v>685.71800000000007</v>
      </c>
      <c r="D367">
        <v>9</v>
      </c>
      <c r="E367">
        <v>9</v>
      </c>
      <c r="F367">
        <v>7.9040800000000004</v>
      </c>
      <c r="G367">
        <v>3.76125</v>
      </c>
      <c r="H367">
        <f>9*F367*G367/(3*F367+G367)</f>
        <v>9.7389515529333899</v>
      </c>
      <c r="I367">
        <f>(3*F367-2*G367)/2/(3*F367+G367)</f>
        <v>0.29464294488978282</v>
      </c>
      <c r="J367">
        <f>2*((G367)^3/(F367)^2)^0.585</f>
        <v>1.8207568607917941</v>
      </c>
      <c r="K367">
        <v>-0.11942999999999999</v>
      </c>
      <c r="L367">
        <v>-5.4899999999999997E-2</v>
      </c>
      <c r="M367">
        <v>3.5696911638348605</v>
      </c>
      <c r="N367">
        <f>SQRT((F367+4/3*G367)/M367)</f>
        <v>1.9023940180650485</v>
      </c>
      <c r="O367">
        <f>SQRT(G367/M367)</f>
        <v>1.0264806766728505</v>
      </c>
      <c r="P367">
        <f>((1/3)*(N367^-3+2*O367^-3))^(-1/3)</f>
        <v>1.145781265519084</v>
      </c>
      <c r="Q367">
        <f>76.3823356*(6*PI()*PI()/(B367/D367))^(1/3)*P367*E367^(-1/3)</f>
        <v>49.925661927419647</v>
      </c>
      <c r="R367">
        <f>-(1/2)*(B367/(F367+(4/3)*G367)*(K367+(4/3)*L367))-1/6</f>
        <v>2.2114096901636957</v>
      </c>
      <c r="S367">
        <f>-(1/2)*B367/G367*L367-1/6</f>
        <v>2.1612830840810902</v>
      </c>
      <c r="T367">
        <f>SQRT((R367^2+2*S367^2)/3)</f>
        <v>2.1781201341845242</v>
      </c>
      <c r="U367" s="1">
        <f>1/(1+1/T367+(8.3*10^5)/T367^2.4)</f>
        <v>7.8039297877582043E-6</v>
      </c>
      <c r="V367" s="7">
        <v>0.157</v>
      </c>
      <c r="W367">
        <f>U367*(C367/D367)*(B367/D367)^(1/3)*E367^(1/3)*(Q367^3)/(T367^2*300)</f>
        <v>0.35521458743231521</v>
      </c>
      <c r="X367" s="2" t="s">
        <v>534</v>
      </c>
      <c r="Y367" s="2" t="s">
        <v>480</v>
      </c>
      <c r="Z367" s="2"/>
      <c r="AA367" s="2"/>
      <c r="AB367" s="2"/>
      <c r="AC367" s="2">
        <v>0.157</v>
      </c>
      <c r="AD367" s="2"/>
      <c r="AE367" s="2"/>
      <c r="AF367" s="2"/>
      <c r="AG367" s="2"/>
    </row>
    <row r="368" spans="1:33" ht="16.149999999999999">
      <c r="A368" t="s">
        <v>106</v>
      </c>
      <c r="B368">
        <v>995</v>
      </c>
      <c r="C368">
        <v>5168.2899999999991</v>
      </c>
      <c r="D368">
        <v>29</v>
      </c>
      <c r="E368">
        <v>29</v>
      </c>
      <c r="F368">
        <v>29.598299999999998</v>
      </c>
      <c r="G368">
        <v>8.4442900000000005</v>
      </c>
      <c r="H368">
        <f>9*F368*G368/(3*F368+G368)</f>
        <v>23.132953476504692</v>
      </c>
      <c r="I368">
        <f>(3*F368-2*G368)/2/(3*F368+G368)</f>
        <v>0.36973940239526881</v>
      </c>
      <c r="J368">
        <f>2*((G368)^3/(F368)^2)^0.585</f>
        <v>1.6060763523597714</v>
      </c>
      <c r="K368">
        <v>-0.11003</v>
      </c>
      <c r="L368">
        <v>-2.2780000000000002E-2</v>
      </c>
      <c r="M368">
        <v>8.6252629119884823</v>
      </c>
      <c r="N368">
        <f>SQRT((F368+4/3*G368)/M368)</f>
        <v>2.1764512515642069</v>
      </c>
      <c r="O368">
        <f>SQRT(G368/M368)</f>
        <v>0.98945352238959172</v>
      </c>
      <c r="P368">
        <f>((1/3)*(N368^-3+2*O368^-3))^(-1/3)</f>
        <v>1.1154405056115093</v>
      </c>
      <c r="Q368">
        <f>76.3823356*(6*PI()*PI()/(B368/D368))^(1/3)*P368*E368^(-1/3)</f>
        <v>33.264575339497299</v>
      </c>
      <c r="R368">
        <f>-(1/2)*(B368/(F368+(4/3)*G368)*(K368+(4/3)*L368))-1/6</f>
        <v>1.542956023855137</v>
      </c>
      <c r="S368">
        <f>-(1/2)*B368/G368*L368-1/6</f>
        <v>1.1754295900938188</v>
      </c>
      <c r="T368">
        <f>SQRT((R368^2+2*S368^2)/3)</f>
        <v>1.3094506143273852</v>
      </c>
      <c r="U368" s="1">
        <f>1/(1+1/T368+(8.3*10^5)/T368^2.4)</f>
        <v>2.3010923152972658E-6</v>
      </c>
      <c r="V368" s="7">
        <v>0.13500000000000001</v>
      </c>
      <c r="W368">
        <f>U368*(C368/D368)*(B368/D368)^(1/3)*E368^(1/3)*(Q368^3)/(T368^2*300)</f>
        <v>0.29295689731603231</v>
      </c>
      <c r="X368" s="3" t="s">
        <v>512</v>
      </c>
      <c r="Y368" t="s">
        <v>513</v>
      </c>
      <c r="Z368" s="4"/>
      <c r="AB368" s="4"/>
      <c r="AC368" s="4">
        <v>0.13500000000000001</v>
      </c>
      <c r="AD368" s="4"/>
      <c r="AE368" s="4"/>
      <c r="AF368" s="4"/>
      <c r="AG368" s="4"/>
    </row>
    <row r="369" spans="1:33" ht="16.149999999999999">
      <c r="A369" t="s">
        <v>97</v>
      </c>
      <c r="B369">
        <v>356.66</v>
      </c>
      <c r="C369">
        <v>1444.52</v>
      </c>
      <c r="D369">
        <v>14</v>
      </c>
      <c r="E369">
        <v>14</v>
      </c>
      <c r="F369">
        <v>61.704999999999998</v>
      </c>
      <c r="G369">
        <v>6.3870199999999997</v>
      </c>
      <c r="H369">
        <f>9*F369*G369/(3*F369+G369)</f>
        <v>18.521995861453576</v>
      </c>
      <c r="I369">
        <f>(3*F369-2*G369)/2/(3*F369+G369)</f>
        <v>0.44997165042958809</v>
      </c>
      <c r="J369">
        <f>2*((G369)^3/(F369)^2)^0.585</f>
        <v>0.41653706532289408</v>
      </c>
      <c r="K369">
        <v>-0.76690999999999998</v>
      </c>
      <c r="L369">
        <v>0.12912000000000001</v>
      </c>
      <c r="M369">
        <v>6.7253935359258596</v>
      </c>
      <c r="N369">
        <f>SQRT((F369+4/3*G369)/M369)</f>
        <v>3.2312810697021859</v>
      </c>
      <c r="O369">
        <f>SQRT(G369/M369)</f>
        <v>0.97451894635232372</v>
      </c>
      <c r="P369">
        <f>((1/3)*(N369^-3+2*O369^-3))^(-1/3)</f>
        <v>1.1104917123001445</v>
      </c>
      <c r="Q369">
        <f>76.3823356*(6*PI()*PI()/(B369/D369))^(1/3)*P369*E369^(-1/3)</f>
        <v>46.620162812796586</v>
      </c>
      <c r="R369">
        <f>-(1/2)*(B369/(F369+(4/3)*G369)*(K369+(4/3)*L369))-1/6</f>
        <v>1.3437323197148106</v>
      </c>
      <c r="S369">
        <f>-(1/2)*B369/G369*L369-1/6</f>
        <v>-3.7717860494148034</v>
      </c>
      <c r="T369">
        <f>SQRT((R369^2+2*S369^2)/3)</f>
        <v>3.17586505549624</v>
      </c>
      <c r="U369" s="1">
        <f>1/(1+1/T369+(8.3*10^5)/T369^2.4)</f>
        <v>1.9292112621819854E-5</v>
      </c>
      <c r="V369" s="7">
        <v>0.107</v>
      </c>
      <c r="W369">
        <f>U369*(C369/D369)*(B369/D369)^(1/3)*E369^(1/3)*(Q369^3)/(T369^2*300)</f>
        <v>0.47271872109892143</v>
      </c>
      <c r="X369" s="3" t="s">
        <v>500</v>
      </c>
      <c r="Y369" t="s">
        <v>501</v>
      </c>
      <c r="Z369" s="4"/>
      <c r="AB369" s="4"/>
      <c r="AC369" s="4">
        <v>0.107</v>
      </c>
      <c r="AD369" s="4"/>
      <c r="AE369" s="4"/>
      <c r="AF369" s="4"/>
      <c r="AG369" s="4"/>
    </row>
    <row r="370" spans="1:33" ht="16.149999999999999">
      <c r="A370" t="s">
        <v>193</v>
      </c>
      <c r="B370">
        <v>833.92</v>
      </c>
      <c r="C370">
        <v>5022.4799999999996</v>
      </c>
      <c r="D370">
        <v>27</v>
      </c>
      <c r="E370">
        <v>27</v>
      </c>
      <c r="F370">
        <v>29.311499999999999</v>
      </c>
      <c r="G370">
        <v>16.674499999999998</v>
      </c>
      <c r="H370">
        <f>9*F370*G370/(3*F370+G370)</f>
        <v>42.049837592845741</v>
      </c>
      <c r="I370">
        <f>(3*F370-2*G370)/2/(3*F370+G370)</f>
        <v>0.26090250360867617</v>
      </c>
      <c r="J370">
        <f>2*((G370)^3/(F370)^2)^0.585</f>
        <v>5.3616465819186896</v>
      </c>
      <c r="K370">
        <v>-0.16194</v>
      </c>
      <c r="L370">
        <v>-0.10038999999999999</v>
      </c>
      <c r="M370">
        <v>10.000975755919042</v>
      </c>
      <c r="N370">
        <f>SQRT((F370+4/3*G370)/M370)</f>
        <v>2.2702232864808449</v>
      </c>
      <c r="O370">
        <f>SQRT(G370/M370)</f>
        <v>1.2912348018286663</v>
      </c>
      <c r="P370">
        <f>((1/3)*(N370^-3+2*O370^-3))^(-1/3)</f>
        <v>1.4353626822583387</v>
      </c>
      <c r="Q370">
        <f>76.3823356*(6*PI()*PI()/(B370/D370))^(1/3)*P370*E370^(-1/3)</f>
        <v>45.400794566248713</v>
      </c>
      <c r="R370">
        <f>-(1/2)*(B370/(F370+(4/3)*G370)*(K370+(4/3)*L370))-1/6</f>
        <v>2.2261159941581927</v>
      </c>
      <c r="S370">
        <f>-(1/2)*B370/G370*L370-1/6</f>
        <v>2.3436703389406981</v>
      </c>
      <c r="T370">
        <f>SQRT((R370^2+2*S370^2)/3)</f>
        <v>2.305151747333765</v>
      </c>
      <c r="U370" s="1">
        <f>1/(1+1/T370+(8.3*10^5)/T370^2.4)</f>
        <v>8.9411872106073709E-6</v>
      </c>
      <c r="V370" s="7">
        <v>8.8999999999999996E-2</v>
      </c>
      <c r="W370">
        <f>U370*(C370/D370)*(B370/D370)^(1/3)*E370^(1/3)*(Q370^3)/(T370^2*300)</f>
        <v>0.91902607969531203</v>
      </c>
      <c r="X370" s="3" t="s">
        <v>612</v>
      </c>
      <c r="Y370" t="s">
        <v>613</v>
      </c>
      <c r="Z370" s="4"/>
      <c r="AB370" s="4"/>
      <c r="AC370" s="4">
        <v>8.8999999999999996E-2</v>
      </c>
      <c r="AD370" s="4"/>
      <c r="AE370" s="4"/>
      <c r="AF370" s="4"/>
      <c r="AG370" s="4"/>
    </row>
    <row r="371" spans="1:33">
      <c r="A371" s="2" t="s">
        <v>149</v>
      </c>
      <c r="B371">
        <v>210.12</v>
      </c>
      <c r="C371">
        <v>880.55600000000004</v>
      </c>
      <c r="D371">
        <v>6</v>
      </c>
      <c r="E371">
        <v>6</v>
      </c>
      <c r="F371">
        <v>9.7000600000000006</v>
      </c>
      <c r="G371">
        <v>5.4157000000000002</v>
      </c>
      <c r="H371">
        <f>9*F371*G371/(3*F371+G371)</f>
        <v>13.697855435758846</v>
      </c>
      <c r="I371">
        <f>(3*F371-2*G371)/2/(3*F371+G371)</f>
        <v>0.26464311499518478</v>
      </c>
      <c r="J371">
        <f>2*((G371)^3/(F371)^2)^0.585</f>
        <v>2.7168630321935661</v>
      </c>
      <c r="K371">
        <v>0.64307999999999998</v>
      </c>
      <c r="L371">
        <v>0.34669</v>
      </c>
      <c r="M371">
        <v>6.9588605981110758</v>
      </c>
      <c r="N371">
        <f>SQRT((F371+4/3*G371)/M371)</f>
        <v>1.559350912837177</v>
      </c>
      <c r="O371">
        <f>SQRT(G371/M371)</f>
        <v>0.88218207894570022</v>
      </c>
      <c r="P371">
        <f>((1/3)*(N371^-3+2*O371^-3))^(-1/3)</f>
        <v>0.98109005836190399</v>
      </c>
      <c r="Q371">
        <f>76.3823356*(6*PI()*PI()/(B371/D371))^(1/3)*P371*E371^(-1/3)</f>
        <v>49.13183787777109</v>
      </c>
      <c r="R371">
        <f>-(1/2)*(B371/(F371+(4/3)*G371)*(K371+(4/3)*L371))-1/6</f>
        <v>-7.0295214478477552</v>
      </c>
      <c r="S371">
        <f>-(1/2)*B371/G371*L371-1/6</f>
        <v>-6.8921594746139316</v>
      </c>
      <c r="T371">
        <f>SQRT((R371^2+2*S371^2)/3)</f>
        <v>6.9382489681660742</v>
      </c>
      <c r="U371" s="1">
        <f>1/(1+1/T371+(8.3*10^5)/T371^2.4)</f>
        <v>1.2585169823221224E-4</v>
      </c>
      <c r="V371" s="7">
        <v>8.5999999999999993E-2</v>
      </c>
      <c r="W371">
        <f>U371*(C371/D371)*(B371/D371)^(1/3)*E371^(1/3)*(Q371^3)/(T371^2*300)</f>
        <v>0.90175513490706261</v>
      </c>
      <c r="X371" s="2" t="s">
        <v>560</v>
      </c>
      <c r="Y371" s="2" t="s">
        <v>561</v>
      </c>
      <c r="Z371" s="2"/>
      <c r="AA371" s="2"/>
      <c r="AB371" s="2"/>
      <c r="AC371" s="2">
        <v>8.5999999999999993E-2</v>
      </c>
      <c r="AD371" s="2"/>
      <c r="AE371" s="2"/>
      <c r="AF371" s="2"/>
      <c r="AG371" s="2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</vt:lpstr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2019-09-19T17:06:16Z</dcterms:modified>
</cp:coreProperties>
</file>