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2009" sheetId="1" r:id="rId1"/>
    <sheet name="2010" sheetId="2" r:id="rId2"/>
    <sheet name="2016" sheetId="3" r:id="rId3"/>
    <sheet name="2017" sheetId="4" r:id="rId4"/>
    <sheet name="all к населению" sheetId="8" r:id="rId5"/>
    <sheet name="terrorism к населению" sheetId="11" r:id="rId6"/>
    <sheet name="list" sheetId="7" r:id="rId7"/>
  </sheets>
  <definedNames>
    <definedName name="all">'all к населению'!$A$1:$E$86</definedName>
    <definedName name="crime">#REF!</definedName>
    <definedName name="list">list!$A$1:$E$26</definedName>
    <definedName name="terror">'terrorism к населению'!$A$1:$E$86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8" i="4"/>
  <c r="H19" i="4"/>
  <c r="H20" i="4"/>
  <c r="H21" i="4"/>
  <c r="H22" i="4"/>
  <c r="H23" i="4"/>
  <c r="H24" i="4"/>
  <c r="H25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81" i="8"/>
  <c r="B74" i="1"/>
  <c r="B75" i="1"/>
  <c r="B81" i="1"/>
  <c r="B80" i="1"/>
  <c r="B79" i="1"/>
  <c r="B78" i="1"/>
  <c r="B77" i="1"/>
  <c r="B76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2" i="3"/>
  <c r="G4" i="1"/>
  <c r="G5" i="1"/>
  <c r="G6" i="1"/>
  <c r="G7" i="1"/>
  <c r="G8" i="1"/>
  <c r="G10" i="1"/>
  <c r="G11" i="1"/>
  <c r="G12" i="1"/>
  <c r="G13" i="1"/>
  <c r="G14" i="1"/>
  <c r="G16" i="1"/>
  <c r="G18" i="1"/>
  <c r="G19" i="1"/>
  <c r="G20" i="1"/>
  <c r="G21" i="1"/>
  <c r="G22" i="1"/>
  <c r="G25" i="1"/>
  <c r="G26" i="1"/>
  <c r="G29" i="1"/>
  <c r="G30" i="1"/>
  <c r="G31" i="1"/>
  <c r="G32" i="1"/>
  <c r="G33" i="1"/>
  <c r="G35" i="1"/>
  <c r="G37" i="1"/>
  <c r="G40" i="1"/>
  <c r="G41" i="1"/>
  <c r="G42" i="1"/>
  <c r="G43" i="1"/>
  <c r="G44" i="1"/>
  <c r="G45" i="1"/>
  <c r="G46" i="1"/>
  <c r="G47" i="1"/>
  <c r="G48" i="1"/>
  <c r="G49" i="1"/>
  <c r="G51" i="1"/>
  <c r="G52" i="1"/>
  <c r="G53" i="1"/>
  <c r="G54" i="1"/>
  <c r="G55" i="1"/>
  <c r="G56" i="1"/>
  <c r="G57" i="1"/>
  <c r="G58" i="1"/>
  <c r="G60" i="1"/>
  <c r="G61" i="1"/>
  <c r="G63" i="1"/>
  <c r="G64" i="1"/>
  <c r="G65" i="1"/>
  <c r="G68" i="1"/>
  <c r="G70" i="1"/>
  <c r="G71" i="1"/>
  <c r="G72" i="1"/>
  <c r="G73" i="1"/>
  <c r="G77" i="1"/>
  <c r="G79" i="1"/>
</calcChain>
</file>

<file path=xl/sharedStrings.xml><?xml version="1.0" encoding="utf-8"?>
<sst xmlns="http://schemas.openxmlformats.org/spreadsheetml/2006/main" count="551" uniqueCount="152">
  <si>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</si>
  <si>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</si>
  <si>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</si>
  <si>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</si>
  <si>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</si>
  <si>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</si>
  <si>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</si>
  <si>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</si>
  <si>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</si>
  <si>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</si>
  <si>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Дальневосточный ФО</t>
  </si>
  <si>
    <t>Еврейская АО</t>
  </si>
  <si>
    <t>Забайкальский край</t>
  </si>
  <si>
    <t>Ивановская область</t>
  </si>
  <si>
    <t>Иркутская область</t>
  </si>
  <si>
    <t>Кабардино-Балкарская Респ.</t>
  </si>
  <si>
    <t>Калининградская область</t>
  </si>
  <si>
    <t>Калужская область</t>
  </si>
  <si>
    <t>Камчатский край</t>
  </si>
  <si>
    <t>Карачаево-Черкесская Респ.</t>
  </si>
  <si>
    <t>Кемеровская область-Кузбасс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</si>
  <si>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</si>
  <si>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</si>
  <si>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</si>
  <si>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</si>
  <si>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Крымский ФО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</si>
  <si>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</si>
  <si>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</si>
  <si>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</si>
  <si>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</si>
  <si>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</si>
  <si>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</si>
  <si>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</si>
  <si>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</si>
  <si>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</si>
  <si>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</si>
  <si>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</si>
  <si>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</si>
  <si>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</si>
  <si>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</si>
  <si>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</si>
  <si>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</si>
  <si>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Приволжский ФО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</si>
  <si>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</si>
  <si>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</si>
  <si>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</si>
  <si>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</si>
  <si>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</si>
  <si>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</si>
  <si>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</si>
  <si>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</si>
  <si>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</si>
  <si>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</si>
  <si>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</si>
  <si>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</si>
  <si>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</si>
  <si>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</si>
  <si>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</si>
  <si>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Сев. Осетия-Алания</t>
  </si>
  <si>
    <t>Республика Татарстан</t>
  </si>
  <si>
    <t>Республика Тыва</t>
  </si>
  <si>
    <t>Республика Хакасия</t>
  </si>
  <si>
    <t>Российская Федерация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</si>
  <si>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</si>
  <si>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</si>
  <si>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</si>
  <si>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</si>
  <si>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</si>
  <si>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</si>
  <si>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Северо-Западный ФО</t>
  </si>
  <si>
    <t>Северо-Кавказский ФО</t>
  </si>
  <si>
    <t>Сибирский ФО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</si>
  <si>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</si>
  <si>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</si>
  <si>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</si>
  <si>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</si>
  <si>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</si>
  <si>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</si>
  <si>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</si>
  <si>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 xml:space="preserve">Удмуртская Республика </t>
  </si>
  <si>
    <t>Ульяновская область</t>
  </si>
  <si>
    <t>Уральский ФО</t>
  </si>
  <si>
    <t>Хабаровский край</t>
  </si>
  <si>
    <t>Ханты-Мансийский АО</t>
  </si>
  <si>
    <t>Центральный ФО</t>
  </si>
  <si>
    <t>Челябинская область</t>
  </si>
  <si>
    <t>Чеченская Республика</t>
  </si>
  <si>
    <t>Чувашская Республика</t>
  </si>
  <si>
    <t>Чукотский АО</t>
  </si>
  <si>
    <t>Южный ФО</t>
  </si>
  <si>
    <t>Ямало-Ненецкий АО</t>
  </si>
  <si>
    <t>Ярославская область</t>
  </si>
  <si>
    <t>г. Москва</t>
  </si>
  <si>
    <t>г. Санкт-Петербург</t>
  </si>
  <si>
    <t>г. Севастополь</t>
  </si>
  <si>
    <t>regions</t>
  </si>
  <si>
    <t>crimes_all</t>
  </si>
  <si>
    <t>crimes_economic</t>
  </si>
  <si>
    <t>Новгородская область</t>
  </si>
  <si>
    <t>Кемеровская область</t>
  </si>
  <si>
    <t>Еврейская автономная область</t>
  </si>
  <si>
    <t>Чукотский автономный округ</t>
  </si>
  <si>
    <t>region</t>
  </si>
  <si>
    <t>Адыгея</t>
  </si>
  <si>
    <t>Башкортостан</t>
  </si>
  <si>
    <t>Бурятия</t>
  </si>
  <si>
    <t>Дагестан</t>
  </si>
  <si>
    <t>Ингушетия</t>
  </si>
  <si>
    <t>Калмыкия</t>
  </si>
  <si>
    <t>Карачаево-Черкесия</t>
  </si>
  <si>
    <t>Карелия</t>
  </si>
  <si>
    <t>Крым</t>
  </si>
  <si>
    <t>Марий Эл</t>
  </si>
  <si>
    <t>Мордовия</t>
  </si>
  <si>
    <t>Ненецкий автономный округ</t>
  </si>
  <si>
    <t>Севастополь</t>
  </si>
  <si>
    <t>Северная Осетия</t>
  </si>
  <si>
    <t>Татарстан</t>
  </si>
  <si>
    <t>Хакасия</t>
  </si>
  <si>
    <t>Чечня</t>
  </si>
  <si>
    <t>Якутия</t>
  </si>
  <si>
    <t>Ямало-Ненецкий автономный округ</t>
  </si>
  <si>
    <t>code</t>
  </si>
  <si>
    <t>crimes_hard</t>
  </si>
  <si>
    <t>economic</t>
  </si>
  <si>
    <t>moderate</t>
  </si>
  <si>
    <t>terrorism</t>
  </si>
  <si>
    <t>all_pop</t>
  </si>
  <si>
    <t>terrorism_pop</t>
  </si>
  <si>
    <t>https://russia.duck.consulting/maps/123/2017</t>
  </si>
  <si>
    <t>2009_all_pop</t>
  </si>
  <si>
    <t>2010_all_pop</t>
  </si>
  <si>
    <t>2016_all_pop</t>
  </si>
  <si>
    <t>2017_all_pop</t>
  </si>
  <si>
    <t>2009_terrorism_pop</t>
  </si>
  <si>
    <t>2010_terrorism_pop</t>
  </si>
  <si>
    <t>2016_terrorism_pop</t>
  </si>
  <si>
    <t>2017_terrorism_pop</t>
  </si>
  <si>
    <t>03,02,2023</t>
  </si>
  <si>
    <t>01,01,1975</t>
  </si>
  <si>
    <t>01,02,2022</t>
  </si>
  <si>
    <t>01,01,1939</t>
  </si>
  <si>
    <t>01,01,1961</t>
  </si>
  <si>
    <t>01,01,1965</t>
  </si>
  <si>
    <t>01,01,1992</t>
  </si>
  <si>
    <t>01,01,2022</t>
  </si>
  <si>
    <t>01,03,1957</t>
  </si>
  <si>
    <t>01,02,1956</t>
  </si>
  <si>
    <t>01,01,1934</t>
  </si>
  <si>
    <t>01,01,1981</t>
  </si>
  <si>
    <t xml:space="preserve">https://russia.duck.consulting/maps/118/2009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</si>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</sst>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4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ill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2" fontId="0" fillId="0" borderId="0" xfId="0" applyNumberFormat="1" applyFont="1" applyFill="1" applyBorder="1"/>
    <xf numFmtId="0" fontId="3" fillId="0" borderId="0" xfId="1"/>
    <xf numFmtId="17" fontId="0" fillId="0" borderId="4" xfId="0" applyNumberFormat="1" applyFont="1" applyBorder="1"/>
    <xf numFmtId="16" fontId="0" fillId="0" borderId="4" xfId="0" applyNumberFormat="1" applyFont="1" applyBorder="1"/>
    <xf numFmtId="17" fontId="0" fillId="3" borderId="4" xfId="0" applyNumberFormat="1" applyFont="1" applyFill="1" applyBorder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 applyBorder="1"/>
  </cellXfs>
  <cellStyles count="2">
    <cellStyle name="Гиперссылка" xfId="1" builtinId="8"/>
    <cellStyle name="Обычный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theme="8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8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8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8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8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8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8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8" tint="0.79998168889431442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theme="5"/>
          <bgColor auto="1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2" displayName="Таблица2" ref="A1:H81" totalsRowShown="0">
  <autoFilter ref="A1:H81">
    <filterColumn colId="1">
      <filters>
        <filter val="1"/>
        <filter val="10"/>
        <filter val="100"/>
        <filter val="107"/>
        <filter val="117"/>
        <filter val="12"/>
        <filter val="129"/>
        <filter val="137"/>
        <filter val="138"/>
        <filter val="14"/>
        <filter val="141"/>
        <filter val="161"/>
        <filter val="33"/>
        <filter val="39"/>
        <filter val="47"/>
        <filter val="48"/>
        <filter val="52"/>
        <filter val="71"/>
        <filter val="72"/>
        <filter val="73"/>
        <filter val="77"/>
        <filter val="84"/>
        <filter val="86"/>
        <filter val="89"/>
        <filter val="93"/>
      </filters>
    </filterColumn>
  </autoFilter>
  <tableColumns count="8">
    <tableColumn id="1" name="regions"/>
    <tableColumn id="8" name="code">
      <calculatedColumnFormula>VLOOKUP(Таблица2[[#This Row],[regions]], list, 2, 0)</calculatedColumnFormula>
    </tableColumn>
    <tableColumn id="7" name="year" dataDxfId="1"/>
    <tableColumn id="3" name="all_pop" dataDxfId="23">
      <calculatedColumnFormula>VLOOKUP(Таблица2[[#This Row],[regions]], all, 2,0)</calculatedColumnFormula>
    </tableColumn>
    <tableColumn id="4" name="economic"/>
    <tableColumn id="5" name="moderate"/>
    <tableColumn id="6" name="terrorism"/>
    <tableColumn id="2" name="terrorism_pop" dataDxfId="22">
      <calculatedColumnFormula>VLOOKUP(Таблица2[[#This Row],[regions]], terror,2,0)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9" name="Таблица9" displayName="Таблица9" ref="A1:H26" totalsRowShown="0" headerRowDxfId="21" dataDxfId="20">
  <autoFilter ref="A1:H26"/>
  <tableColumns count="8">
    <tableColumn id="1" name="regions" dataDxfId="19"/>
    <tableColumn id="2" name="code" dataDxfId="18"/>
    <tableColumn id="3" name="year" dataDxfId="0"/>
    <tableColumn id="4" name="all_pop" dataDxfId="17">
      <calculatedColumnFormula>VLOOKUP(A2,all,3,0)</calculatedColumnFormula>
    </tableColumn>
    <tableColumn id="5" name="economic" dataDxfId="16"/>
    <tableColumn id="6" name="moderate" dataDxfId="15"/>
    <tableColumn id="7" name="terrorism" dataDxfId="14"/>
    <tableColumn id="8" name="terrorism_pop" dataDxfId="13">
      <calculatedColumnFormula>VLOOKUP(Таблица9[[#This Row],[regions]], terror,3,0)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6" name="Таблица6" displayName="Таблица6" ref="A1:H96" totalsRowShown="0">
  <autoFilter ref="A1:H96">
    <filterColumn colId="1">
      <filters>
        <filter val="1"/>
        <filter val="10"/>
        <filter val="100"/>
        <filter val="107"/>
        <filter val="117"/>
        <filter val="12"/>
        <filter val="129"/>
        <filter val="137"/>
        <filter val="138"/>
        <filter val="14"/>
        <filter val="141"/>
        <filter val="161"/>
        <filter val="33"/>
        <filter val="39"/>
        <filter val="47"/>
        <filter val="48"/>
        <filter val="52"/>
        <filter val="71"/>
        <filter val="72"/>
        <filter val="73"/>
        <filter val="77"/>
        <filter val="84"/>
        <filter val="86"/>
        <filter val="89"/>
        <filter val="93"/>
      </filters>
    </filterColumn>
  </autoFilter>
  <tableColumns count="8">
    <tableColumn id="1" name="regions"/>
    <tableColumn id="2" name="code">
      <calculatedColumnFormula>VLOOKUP(A2, list, 2, 0)</calculatedColumnFormula>
    </tableColumn>
    <tableColumn id="8" name="year"/>
    <tableColumn id="7" name="all_pop" dataDxfId="12">
      <calculatedColumnFormula>VLOOKUP(Таблица6[[#This Row],[regions]], all,4,0)</calculatedColumnFormula>
    </tableColumn>
    <tableColumn id="4" name="economic"/>
    <tableColumn id="5" name="moderate"/>
    <tableColumn id="6" name="terrorism"/>
    <tableColumn id="3" name="terrorism_pop" dataDxfId="11">
      <calculatedColumnFormula>VLOOKUP(Таблица6[[#This Row],[regions]], terror,4,0)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7" name="Таблица7" displayName="Таблица7" ref="A1:H96" totalsRowShown="0">
  <autoFilter ref="A1:H96">
    <filterColumn colId="1">
      <filters>
        <filter val="1"/>
        <filter val="10"/>
        <filter val="100"/>
        <filter val="107"/>
        <filter val="117"/>
        <filter val="12"/>
        <filter val="129"/>
        <filter val="137"/>
        <filter val="138"/>
        <filter val="14"/>
        <filter val="141"/>
        <filter val="161"/>
        <filter val="33"/>
        <filter val="39"/>
        <filter val="47"/>
        <filter val="48"/>
        <filter val="52"/>
        <filter val="71"/>
        <filter val="72"/>
        <filter val="73"/>
        <filter val="77"/>
        <filter val="84"/>
        <filter val="86"/>
        <filter val="89"/>
        <filter val="93"/>
      </filters>
    </filterColumn>
  </autoFilter>
  <tableColumns count="8">
    <tableColumn id="1" name="regions"/>
    <tableColumn id="2" name="code">
      <calculatedColumnFormula>VLOOKUP(A2, list, 2, 0)</calculatedColumnFormula>
    </tableColumn>
    <tableColumn id="8" name="year"/>
    <tableColumn id="7" name="all_pop" dataDxfId="10">
      <calculatedColumnFormula>VLOOKUP(Таблица7[[#This Row],[regions]],all,5,0)</calculatedColumnFormula>
    </tableColumn>
    <tableColumn id="4" name="economic"/>
    <tableColumn id="5" name="moderate"/>
    <tableColumn id="6" name="terrorism"/>
    <tableColumn id="3" name="terrorism_pop" dataDxfId="9">
      <calculatedColumnFormula>VLOOKUP(Таблица7[[#This Row],[regions]], terror,5,0)</calculatedColumnFormula>
    </tableColumn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8" name="Таблица8" displayName="Таблица8" ref="A1:E86" totalsRowShown="0" headerRowDxfId="8" dataDxfId="7">
  <autoFilter ref="A1:E86"/>
  <tableColumns count="5">
    <tableColumn id="1" name="region" dataDxfId="6"/>
    <tableColumn id="2" name="2009_all_pop" dataDxfId="5"/>
    <tableColumn id="3" name="2010_all_pop" dataDxfId="4"/>
    <tableColumn id="4" name="2016_all_pop" dataDxfId="3"/>
    <tableColumn id="5" name="2017_all_po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russia.duck.consulting/maps/118/200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russia.duck.consulting/maps/123/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selection activeCell="C2" sqref="C2:C81"/>
    </sheetView>
  </sheetViews>
  <sheetFormatPr defaultRowHeight="15" x14ac:dyDescent="0.25"/>
  <cols>
    <col min="1" max="1" width="28.42578125" customWidth="1"/>
    <col min="2" max="3" width="9.7109375" customWidth="1"/>
    <col min="4" max="5" width="12.140625" customWidth="1"/>
    <col min="6" max="6" width="10.28515625" customWidth="1"/>
    <col min="7" max="7" width="13.140625" customWidth="1"/>
    <col min="8" max="8" width="14.85546875" customWidth="1"/>
  </cols>
  <sheetData>
    <row r="1" spans="1:8" x14ac:dyDescent="0.25">
      <c r="A1" s="11" t="s">
        <v>95</v>
      </c>
      <c r="B1" s="13" t="s">
        <v>122</v>
      </c>
      <c r="C1" s="13" t="s">
        <v>151</v>
      </c>
      <c r="D1" s="13" t="s">
        <v>127</v>
      </c>
      <c r="E1" s="13" t="s">
        <v>124</v>
      </c>
      <c r="F1" s="13" t="s">
        <v>125</v>
      </c>
      <c r="G1" s="13" t="s">
        <v>126</v>
      </c>
      <c r="H1" t="s">
        <v>128</v>
      </c>
    </row>
    <row r="2" spans="1:8" x14ac:dyDescent="0.25">
      <c r="A2" s="11" t="s">
        <v>0</v>
      </c>
      <c r="B2" s="11">
        <f>VLOOKUP(Таблица2[[#This Row],[regions]], list, 2, 0)</f>
        <v>84</v>
      </c>
      <c r="C2" s="11">
        <v>2009</v>
      </c>
      <c r="D2" s="11">
        <f>VLOOKUP(Таблица2[[#This Row],[regions]], all, 2,0)</f>
        <v>222.12</v>
      </c>
      <c r="E2" s="11"/>
      <c r="F2" s="11"/>
      <c r="G2" s="11"/>
      <c r="H2">
        <f>VLOOKUP(Таблица2[[#This Row],[regions]], terror,2,0)</f>
        <v>0</v>
      </c>
    </row>
    <row r="3" spans="1:8" x14ac:dyDescent="0.25">
      <c r="A3" s="11" t="s">
        <v>1</v>
      </c>
      <c r="B3" s="11">
        <f>VLOOKUP(Таблица2[[#This Row],[regions]], list, 2, 0)</f>
        <v>93</v>
      </c>
      <c r="C3" s="11">
        <v>2009</v>
      </c>
      <c r="D3" s="11">
        <f>VLOOKUP(Таблица2[[#This Row],[regions]], all, 2,0)</f>
        <v>237.12</v>
      </c>
      <c r="E3" s="11"/>
      <c r="F3" s="11"/>
      <c r="G3" s="11"/>
      <c r="H3">
        <f>VLOOKUP(Таблица2[[#This Row],[regions]], terror,2,0)</f>
        <v>0.02</v>
      </c>
    </row>
    <row r="4" spans="1:8" hidden="1" x14ac:dyDescent="0.25">
      <c r="A4" t="s">
        <v>2</v>
      </c>
      <c r="B4" t="e">
        <f>VLOOKUP(Таблица2[[#This Row],[regions]], list, 2, 0)</f>
        <v>#N/A</v>
      </c>
      <c r="D4">
        <f>VLOOKUP(Таблица2[[#This Row],[regions]], all, 2,0)</f>
        <v>213.81</v>
      </c>
      <c r="G4" t="e">
        <f>VLOOKUP(A4,crime,2,0)</f>
        <v>#REF!</v>
      </c>
      <c r="H4">
        <f>VLOOKUP(Таблица2[[#This Row],[regions]], terror,2,0)</f>
        <v>0.02</v>
      </c>
    </row>
    <row r="5" spans="1:8" hidden="1" x14ac:dyDescent="0.25">
      <c r="A5" t="s">
        <v>3</v>
      </c>
      <c r="B5" t="e">
        <f>VLOOKUP(Таблица2[[#This Row],[regions]], list, 2, 0)</f>
        <v>#N/A</v>
      </c>
      <c r="D5">
        <f>VLOOKUP(Таблица2[[#This Row],[regions]], all, 2,0)</f>
        <v>298.37</v>
      </c>
      <c r="G5" t="e">
        <f>VLOOKUP(A5,crime,2,0)</f>
        <v>#REF!</v>
      </c>
      <c r="H5">
        <f>VLOOKUP(Таблица2[[#This Row],[regions]], terror,2,0)</f>
        <v>0.02</v>
      </c>
    </row>
    <row r="6" spans="1:8" hidden="1" x14ac:dyDescent="0.25">
      <c r="A6" t="s">
        <v>4</v>
      </c>
      <c r="B6" t="e">
        <f>VLOOKUP(Таблица2[[#This Row],[regions]], list, 2, 0)</f>
        <v>#N/A</v>
      </c>
      <c r="D6">
        <f>VLOOKUP(Таблица2[[#This Row],[regions]], all, 2,0)</f>
        <v>130.94</v>
      </c>
      <c r="G6" t="e">
        <f>VLOOKUP(A6,crime,2,0)</f>
        <v>#REF!</v>
      </c>
      <c r="H6">
        <f>VLOOKUP(Таблица2[[#This Row],[regions]], terror,2,0)</f>
        <v>0</v>
      </c>
    </row>
    <row r="7" spans="1:8" hidden="1" x14ac:dyDescent="0.25">
      <c r="A7" t="s">
        <v>5</v>
      </c>
      <c r="B7" t="e">
        <f>VLOOKUP(Таблица2[[#This Row],[regions]], list, 2, 0)</f>
        <v>#N/A</v>
      </c>
      <c r="D7">
        <f>VLOOKUP(Таблица2[[#This Row],[regions]], all, 2,0)</f>
        <v>197.57</v>
      </c>
      <c r="G7" t="e">
        <f>VLOOKUP(A7,crime,2,0)</f>
        <v>#REF!</v>
      </c>
      <c r="H7">
        <f>VLOOKUP(Таблица2[[#This Row],[regions]], terror,2,0)</f>
        <v>0</v>
      </c>
    </row>
    <row r="8" spans="1:8" hidden="1" x14ac:dyDescent="0.25">
      <c r="A8" t="s">
        <v>6</v>
      </c>
      <c r="B8" t="e">
        <f>VLOOKUP(Таблица2[[#This Row],[regions]], list, 2, 0)</f>
        <v>#N/A</v>
      </c>
      <c r="D8">
        <f>VLOOKUP(Таблица2[[#This Row],[regions]], all, 2,0)</f>
        <v>189.28</v>
      </c>
      <c r="G8" t="e">
        <f>VLOOKUP(A8,crime,2,0)</f>
        <v>#REF!</v>
      </c>
      <c r="H8">
        <f>VLOOKUP(Таблица2[[#This Row],[regions]], terror,2,0)</f>
        <v>0.01</v>
      </c>
    </row>
    <row r="9" spans="1:8" x14ac:dyDescent="0.25">
      <c r="A9" s="11" t="s">
        <v>7</v>
      </c>
      <c r="B9" s="11">
        <f>VLOOKUP(Таблица2[[#This Row],[regions]], list, 2, 0)</f>
        <v>39</v>
      </c>
      <c r="C9" s="11">
        <v>2009</v>
      </c>
      <c r="D9" s="11">
        <f>VLOOKUP(Таблица2[[#This Row],[regions]], all, 2,0)</f>
        <v>190.62</v>
      </c>
      <c r="E9" s="11"/>
      <c r="F9" s="11"/>
      <c r="G9" s="11"/>
      <c r="H9">
        <f>VLOOKUP(Таблица2[[#This Row],[regions]], terror,2,0)</f>
        <v>0</v>
      </c>
    </row>
    <row r="10" spans="1:8" hidden="1" x14ac:dyDescent="0.25">
      <c r="A10" t="s">
        <v>8</v>
      </c>
      <c r="B10" t="e">
        <f>VLOOKUP(Таблица2[[#This Row],[regions]], list, 2, 0)</f>
        <v>#N/A</v>
      </c>
      <c r="D10">
        <f>VLOOKUP(Таблица2[[#This Row],[regions]], all, 2,0)</f>
        <v>226.97</v>
      </c>
      <c r="G10" t="e">
        <f>VLOOKUP(A10,crime,2,0)</f>
        <v>#REF!</v>
      </c>
      <c r="H10">
        <f>VLOOKUP(Таблица2[[#This Row],[regions]], terror,2,0)</f>
        <v>0.02</v>
      </c>
    </row>
    <row r="11" spans="1:8" hidden="1" x14ac:dyDescent="0.25">
      <c r="A11" t="s">
        <v>9</v>
      </c>
      <c r="B11" t="e">
        <f>VLOOKUP(Таблица2[[#This Row],[regions]], list, 2, 0)</f>
        <v>#N/A</v>
      </c>
      <c r="D11">
        <f>VLOOKUP(Таблица2[[#This Row],[regions]], all, 2,0)</f>
        <v>133.54</v>
      </c>
      <c r="G11" t="e">
        <f>VLOOKUP(A11,crime,2,0)</f>
        <v>#REF!</v>
      </c>
      <c r="H11">
        <f>VLOOKUP(Таблица2[[#This Row],[regions]], terror,2,0)</f>
        <v>0</v>
      </c>
    </row>
    <row r="12" spans="1:8" hidden="1" x14ac:dyDescent="0.25">
      <c r="A12" t="s">
        <v>12</v>
      </c>
      <c r="B12" t="e">
        <f>VLOOKUP(Таблица2[[#This Row],[regions]], list, 2, 0)</f>
        <v>#N/A</v>
      </c>
      <c r="D12">
        <f>VLOOKUP(Таблица2[[#This Row],[regions]], all, 2,0)</f>
        <v>275.06</v>
      </c>
      <c r="G12" t="e">
        <f>VLOOKUP(A12,crime,2,0)</f>
        <v>#REF!</v>
      </c>
      <c r="H12">
        <f>VLOOKUP(Таблица2[[#This Row],[regions]], terror,2,0)</f>
        <v>0</v>
      </c>
    </row>
    <row r="13" spans="1:8" hidden="1" x14ac:dyDescent="0.25">
      <c r="A13" t="s">
        <v>13</v>
      </c>
      <c r="B13" t="e">
        <f>VLOOKUP(Таблица2[[#This Row],[regions]], list, 2, 0)</f>
        <v>#N/A</v>
      </c>
      <c r="D13">
        <f>VLOOKUP(Таблица2[[#This Row],[regions]], all, 2,0)</f>
        <v>182.13</v>
      </c>
      <c r="G13" t="e">
        <f>VLOOKUP(A13,crime,2,0)</f>
        <v>#REF!</v>
      </c>
      <c r="H13">
        <f>VLOOKUP(Таблица2[[#This Row],[regions]], terror,2,0)</f>
        <v>0</v>
      </c>
    </row>
    <row r="14" spans="1:8" hidden="1" x14ac:dyDescent="0.25">
      <c r="A14" t="s">
        <v>14</v>
      </c>
      <c r="B14" t="e">
        <f>VLOOKUP(Таблица2[[#This Row],[regions]], list, 2, 0)</f>
        <v>#N/A</v>
      </c>
      <c r="D14">
        <f>VLOOKUP(Таблица2[[#This Row],[regions]], all, 2,0)</f>
        <v>329.6</v>
      </c>
      <c r="G14" t="e">
        <f>VLOOKUP(A14,crime,2,0)</f>
        <v>#REF!</v>
      </c>
      <c r="H14">
        <f>VLOOKUP(Таблица2[[#This Row],[regions]], terror,2,0)</f>
        <v>0</v>
      </c>
    </row>
    <row r="15" spans="1:8" x14ac:dyDescent="0.25">
      <c r="A15" s="11" t="s">
        <v>15</v>
      </c>
      <c r="B15" s="11">
        <f>VLOOKUP(Таблица2[[#This Row],[regions]], list, 2, 0)</f>
        <v>77</v>
      </c>
      <c r="C15" s="11">
        <v>2009</v>
      </c>
      <c r="D15" s="11">
        <f>VLOOKUP(Таблица2[[#This Row],[regions]], all, 2,0)</f>
        <v>103</v>
      </c>
      <c r="E15" s="11"/>
      <c r="F15" s="11"/>
      <c r="G15" s="11"/>
      <c r="H15">
        <f>VLOOKUP(Таблица2[[#This Row],[regions]], terror,2,0)</f>
        <v>0.05</v>
      </c>
    </row>
    <row r="16" spans="1:8" hidden="1" x14ac:dyDescent="0.25">
      <c r="A16" t="s">
        <v>16</v>
      </c>
      <c r="B16" t="e">
        <f>VLOOKUP(Таблица2[[#This Row],[regions]], list, 2, 0)</f>
        <v>#N/A</v>
      </c>
      <c r="D16">
        <f>VLOOKUP(Таблица2[[#This Row],[regions]], all, 2,0)</f>
        <v>211.03</v>
      </c>
      <c r="G16" t="e">
        <f>VLOOKUP(A16,crime,2,0)</f>
        <v>#REF!</v>
      </c>
      <c r="H16">
        <f>VLOOKUP(Таблица2[[#This Row],[regions]], terror,2,0)</f>
        <v>0.02</v>
      </c>
    </row>
    <row r="17" spans="1:8" x14ac:dyDescent="0.25">
      <c r="A17" s="11" t="s">
        <v>17</v>
      </c>
      <c r="B17" s="11">
        <f>VLOOKUP(Таблица2[[#This Row],[regions]], list, 2, 0)</f>
        <v>14</v>
      </c>
      <c r="C17" s="11">
        <v>2009</v>
      </c>
      <c r="D17" s="11">
        <f>VLOOKUP(Таблица2[[#This Row],[regions]], all, 2,0)</f>
        <v>193.7</v>
      </c>
      <c r="E17" s="11"/>
      <c r="F17" s="11"/>
      <c r="G17" s="11"/>
      <c r="H17">
        <f>VLOOKUP(Таблица2[[#This Row],[regions]], terror,2,0)</f>
        <v>0</v>
      </c>
    </row>
    <row r="18" spans="1:8" hidden="1" x14ac:dyDescent="0.25">
      <c r="A18" t="s">
        <v>18</v>
      </c>
      <c r="B18" t="e">
        <f>VLOOKUP(Таблица2[[#This Row],[regions]], list, 2, 0)</f>
        <v>#N/A</v>
      </c>
      <c r="D18">
        <f>VLOOKUP(Таблица2[[#This Row],[regions]], all, 2,0)</f>
        <v>187.59</v>
      </c>
      <c r="G18" t="e">
        <f>VLOOKUP(A18,crime,2,0)</f>
        <v>#REF!</v>
      </c>
      <c r="H18">
        <f>VLOOKUP(Таблица2[[#This Row],[regions]], terror,2,0)</f>
        <v>0</v>
      </c>
    </row>
    <row r="19" spans="1:8" hidden="1" x14ac:dyDescent="0.25">
      <c r="A19" t="s">
        <v>19</v>
      </c>
      <c r="B19" t="e">
        <f>VLOOKUP(Таблица2[[#This Row],[regions]], list, 2, 0)</f>
        <v>#N/A</v>
      </c>
      <c r="D19" t="e">
        <f>VLOOKUP(Таблица2[[#This Row],[regions]], all, 2,0)</f>
        <v>#N/A</v>
      </c>
      <c r="G19" t="e">
        <f>VLOOKUP(A19,crime,2,0)</f>
        <v>#REF!</v>
      </c>
      <c r="H19" t="e">
        <f>VLOOKUP(Таблица2[[#This Row],[regions]], terror,2,0)</f>
        <v>#N/A</v>
      </c>
    </row>
    <row r="20" spans="1:8" hidden="1" x14ac:dyDescent="0.25">
      <c r="A20" t="s">
        <v>20</v>
      </c>
      <c r="B20" t="e">
        <f>VLOOKUP(Таблица2[[#This Row],[regions]], list, 2, 0)</f>
        <v>#N/A</v>
      </c>
      <c r="D20" t="e">
        <f>VLOOKUP(Таблица2[[#This Row],[regions]], all, 2,0)</f>
        <v>#N/A</v>
      </c>
      <c r="G20" t="e">
        <f>VLOOKUP(A20,crime,2,0)</f>
        <v>#REF!</v>
      </c>
      <c r="H20" t="e">
        <f>VLOOKUP(Таблица2[[#This Row],[regions]], terror,2,0)</f>
        <v>#N/A</v>
      </c>
    </row>
    <row r="21" spans="1:8" hidden="1" x14ac:dyDescent="0.25">
      <c r="A21" t="s">
        <v>21</v>
      </c>
      <c r="B21" t="e">
        <f>VLOOKUP(Таблица2[[#This Row],[regions]], list, 2, 0)</f>
        <v>#N/A</v>
      </c>
      <c r="D21">
        <f>VLOOKUP(Таблица2[[#This Row],[regions]], all, 2,0)</f>
        <v>172.75</v>
      </c>
      <c r="G21" t="e">
        <f>VLOOKUP(A21,crime,2,0)</f>
        <v>#REF!</v>
      </c>
      <c r="H21">
        <f>VLOOKUP(Таблица2[[#This Row],[regions]], terror,2,0)</f>
        <v>0.01</v>
      </c>
    </row>
    <row r="22" spans="1:8" hidden="1" x14ac:dyDescent="0.25">
      <c r="A22" t="s">
        <v>22</v>
      </c>
      <c r="B22" t="e">
        <f>VLOOKUP(Таблица2[[#This Row],[regions]], list, 2, 0)</f>
        <v>#N/A</v>
      </c>
      <c r="D22">
        <f>VLOOKUP(Таблица2[[#This Row],[regions]], all, 2,0)</f>
        <v>158.15</v>
      </c>
      <c r="G22" t="e">
        <f>VLOOKUP(A22,crime,2,0)</f>
        <v>#REF!</v>
      </c>
      <c r="H22">
        <f>VLOOKUP(Таблица2[[#This Row],[regions]], terror,2,0)</f>
        <v>0.01</v>
      </c>
    </row>
    <row r="23" spans="1:8" x14ac:dyDescent="0.25">
      <c r="A23" s="11" t="s">
        <v>23</v>
      </c>
      <c r="B23" s="11">
        <f>VLOOKUP(Таблица2[[#This Row],[regions]], list, 2, 0)</f>
        <v>129</v>
      </c>
      <c r="C23" s="11">
        <v>2009</v>
      </c>
      <c r="D23" s="11">
        <f>VLOOKUP(Таблица2[[#This Row],[regions]], all, 2,0)</f>
        <v>130.97999999999999</v>
      </c>
      <c r="E23" s="11"/>
      <c r="F23" s="11"/>
      <c r="G23" s="11"/>
      <c r="H23">
        <f>VLOOKUP(Таблица2[[#This Row],[regions]], terror,2,0)</f>
        <v>0.01</v>
      </c>
    </row>
    <row r="24" spans="1:8" x14ac:dyDescent="0.25">
      <c r="A24" s="11" t="s">
        <v>24</v>
      </c>
      <c r="B24" s="11">
        <f>VLOOKUP(Таблица2[[#This Row],[regions]], list, 2, 0)</f>
        <v>73</v>
      </c>
      <c r="C24" s="11">
        <v>2009</v>
      </c>
      <c r="D24" s="11">
        <f>VLOOKUP(Таблица2[[#This Row],[regions]], all, 2,0)</f>
        <v>279.07</v>
      </c>
      <c r="E24" s="11"/>
      <c r="F24" s="11"/>
      <c r="G24" s="11"/>
      <c r="H24">
        <f>VLOOKUP(Таблица2[[#This Row],[regions]], terror,2,0)</f>
        <v>0</v>
      </c>
    </row>
    <row r="25" spans="1:8" hidden="1" x14ac:dyDescent="0.25">
      <c r="A25" t="s">
        <v>26</v>
      </c>
      <c r="B25" t="e">
        <f>VLOOKUP(Таблица2[[#This Row],[regions]], list, 2, 0)</f>
        <v>#N/A</v>
      </c>
      <c r="D25">
        <f>VLOOKUP(Таблица2[[#This Row],[regions]], all, 2,0)</f>
        <v>269.37</v>
      </c>
      <c r="G25" t="e">
        <f>VLOOKUP(A25,crime,2,0)</f>
        <v>#REF!</v>
      </c>
      <c r="H25">
        <f>VLOOKUP(Таблица2[[#This Row],[regions]], terror,2,0)</f>
        <v>0.01</v>
      </c>
    </row>
    <row r="26" spans="1:8" hidden="1" x14ac:dyDescent="0.25">
      <c r="A26" t="s">
        <v>27</v>
      </c>
      <c r="B26" t="e">
        <f>VLOOKUP(Таблица2[[#This Row],[regions]], list, 2, 0)</f>
        <v>#N/A</v>
      </c>
      <c r="D26">
        <f>VLOOKUP(Таблица2[[#This Row],[regions]], all, 2,0)</f>
        <v>179.17</v>
      </c>
      <c r="G26" t="e">
        <f>VLOOKUP(A26,crime,2,0)</f>
        <v>#REF!</v>
      </c>
      <c r="H26">
        <f>VLOOKUP(Таблица2[[#This Row],[regions]], terror,2,0)</f>
        <v>0</v>
      </c>
    </row>
    <row r="27" spans="1:8" x14ac:dyDescent="0.25">
      <c r="A27" s="11" t="s">
        <v>28</v>
      </c>
      <c r="B27" s="11">
        <f>VLOOKUP(Таблица2[[#This Row],[regions]], list, 2, 0)</f>
        <v>1</v>
      </c>
      <c r="C27" s="11">
        <v>2009</v>
      </c>
      <c r="D27" s="11">
        <f>VLOOKUP(Таблица2[[#This Row],[regions]], all, 2,0)</f>
        <v>189.85</v>
      </c>
      <c r="E27" s="11"/>
      <c r="F27" s="11"/>
      <c r="G27" s="11"/>
      <c r="H27">
        <f>VLOOKUP(Таблица2[[#This Row],[regions]], terror,2,0)</f>
        <v>0</v>
      </c>
    </row>
    <row r="28" spans="1:8" x14ac:dyDescent="0.25">
      <c r="A28" s="11" t="s">
        <v>29</v>
      </c>
      <c r="B28" s="11">
        <f>VLOOKUP(Таблица2[[#This Row],[regions]], list, 2, 0)</f>
        <v>72</v>
      </c>
      <c r="C28" s="11">
        <v>2009</v>
      </c>
      <c r="D28" s="11">
        <f>VLOOKUP(Таблица2[[#This Row],[regions]], all, 2,0)</f>
        <v>150.69999999999999</v>
      </c>
      <c r="E28" s="11"/>
      <c r="F28" s="11"/>
      <c r="G28" s="11"/>
      <c r="H28">
        <f>VLOOKUP(Таблица2[[#This Row],[regions]], terror,2,0)</f>
        <v>0</v>
      </c>
    </row>
    <row r="29" spans="1:8" hidden="1" x14ac:dyDescent="0.25">
      <c r="A29" t="s">
        <v>30</v>
      </c>
      <c r="B29" t="e">
        <f>VLOOKUP(Таблица2[[#This Row],[regions]], list, 2, 0)</f>
        <v>#N/A</v>
      </c>
      <c r="D29">
        <f>VLOOKUP(Таблица2[[#This Row],[regions]], all, 2,0)</f>
        <v>256.43</v>
      </c>
      <c r="G29" t="e">
        <f>VLOOKUP(A29,crime,2,0)</f>
        <v>#REF!</v>
      </c>
      <c r="H29">
        <f>VLOOKUP(Таблица2[[#This Row],[regions]], terror,2,0)</f>
        <v>0</v>
      </c>
    </row>
    <row r="30" spans="1:8" hidden="1" x14ac:dyDescent="0.25">
      <c r="A30" t="s">
        <v>31</v>
      </c>
      <c r="B30" t="e">
        <f>VLOOKUP(Таблица2[[#This Row],[regions]], list, 2, 0)</f>
        <v>#N/A</v>
      </c>
      <c r="D30">
        <f>VLOOKUP(Таблица2[[#This Row],[regions]], all, 2,0)</f>
        <v>173.89</v>
      </c>
      <c r="G30" t="e">
        <f>VLOOKUP(A30,crime,2,0)</f>
        <v>#REF!</v>
      </c>
      <c r="H30">
        <f>VLOOKUP(Таблица2[[#This Row],[regions]], terror,2,0)</f>
        <v>0</v>
      </c>
    </row>
    <row r="31" spans="1:8" hidden="1" x14ac:dyDescent="0.25">
      <c r="A31" t="s">
        <v>32</v>
      </c>
      <c r="B31" t="e">
        <f>VLOOKUP(Таблица2[[#This Row],[regions]], list, 2, 0)</f>
        <v>#N/A</v>
      </c>
      <c r="D31">
        <f>VLOOKUP(Таблица2[[#This Row],[regions]], all, 2,0)</f>
        <v>204.03</v>
      </c>
      <c r="G31" t="e">
        <f>VLOOKUP(A31,crime,2,0)</f>
        <v>#REF!</v>
      </c>
      <c r="H31">
        <f>VLOOKUP(Таблица2[[#This Row],[regions]], terror,2,0)</f>
        <v>0</v>
      </c>
    </row>
    <row r="32" spans="1:8" hidden="1" x14ac:dyDescent="0.25">
      <c r="A32" t="s">
        <v>34</v>
      </c>
      <c r="B32" t="e">
        <f>VLOOKUP(Таблица2[[#This Row],[regions]], list, 2, 0)</f>
        <v>#N/A</v>
      </c>
      <c r="D32">
        <f>VLOOKUP(Таблица2[[#This Row],[regions]], all, 2,0)</f>
        <v>268.32</v>
      </c>
      <c r="G32" t="e">
        <f>VLOOKUP(A32,crime,2,0)</f>
        <v>#REF!</v>
      </c>
      <c r="H32">
        <f>VLOOKUP(Таблица2[[#This Row],[regions]], terror,2,0)</f>
        <v>0.03</v>
      </c>
    </row>
    <row r="33" spans="1:8" hidden="1" x14ac:dyDescent="0.25">
      <c r="A33" t="s">
        <v>35</v>
      </c>
      <c r="B33" t="e">
        <f>VLOOKUP(Таблица2[[#This Row],[regions]], list, 2, 0)</f>
        <v>#N/A</v>
      </c>
      <c r="D33" t="e">
        <f>VLOOKUP(Таблица2[[#This Row],[regions]], all, 2,0)</f>
        <v>#N/A</v>
      </c>
      <c r="G33" t="e">
        <f>VLOOKUP(A33,crime,2,0)</f>
        <v>#REF!</v>
      </c>
      <c r="H33" t="e">
        <f>VLOOKUP(Таблица2[[#This Row],[regions]], terror,2,0)</f>
        <v>#N/A</v>
      </c>
    </row>
    <row r="34" spans="1:8" x14ac:dyDescent="0.25">
      <c r="A34" s="11" t="s">
        <v>36</v>
      </c>
      <c r="B34" s="11">
        <f>VLOOKUP(Таблица2[[#This Row],[regions]], list, 2, 0)</f>
        <v>161</v>
      </c>
      <c r="C34" s="11">
        <v>2009</v>
      </c>
      <c r="D34" s="11">
        <f>VLOOKUP(Таблица2[[#This Row],[regions]], all, 2,0)</f>
        <v>288.67</v>
      </c>
      <c r="E34" s="11"/>
      <c r="F34" s="11"/>
      <c r="G34" s="11"/>
      <c r="H34">
        <f>VLOOKUP(Таблица2[[#This Row],[regions]], terror,2,0)</f>
        <v>0.01</v>
      </c>
    </row>
    <row r="35" spans="1:8" hidden="1" x14ac:dyDescent="0.25">
      <c r="A35" t="s">
        <v>37</v>
      </c>
      <c r="B35" t="e">
        <f>VLOOKUP(Таблица2[[#This Row],[regions]], list, 2, 0)</f>
        <v>#N/A</v>
      </c>
      <c r="D35">
        <f>VLOOKUP(Таблица2[[#This Row],[regions]], all, 2,0)</f>
        <v>194.46</v>
      </c>
      <c r="G35" t="e">
        <f>VLOOKUP(A35,crime,2,0)</f>
        <v>#REF!</v>
      </c>
      <c r="H35">
        <f>VLOOKUP(Таблица2[[#This Row],[regions]], terror,2,0)</f>
        <v>0.01</v>
      </c>
    </row>
    <row r="36" spans="1:8" x14ac:dyDescent="0.25">
      <c r="A36" s="11" t="s">
        <v>38</v>
      </c>
      <c r="B36" s="11">
        <f>VLOOKUP(Таблица2[[#This Row],[regions]], list, 2, 0)</f>
        <v>47</v>
      </c>
      <c r="C36" s="11">
        <v>2009</v>
      </c>
      <c r="D36" s="11">
        <f>VLOOKUP(Таблица2[[#This Row],[regions]], all, 2,0)</f>
        <v>194.96</v>
      </c>
      <c r="E36" s="11"/>
      <c r="F36" s="11"/>
      <c r="G36" s="11"/>
      <c r="H36">
        <f>VLOOKUP(Таблица2[[#This Row],[regions]], terror,2,0)</f>
        <v>0</v>
      </c>
    </row>
    <row r="37" spans="1:8" hidden="1" x14ac:dyDescent="0.25">
      <c r="A37" t="s">
        <v>39</v>
      </c>
      <c r="B37" t="e">
        <f>VLOOKUP(Таблица2[[#This Row],[regions]], list, 2, 0)</f>
        <v>#N/A</v>
      </c>
      <c r="D37">
        <f>VLOOKUP(Таблица2[[#This Row],[regions]], all, 2,0)</f>
        <v>188.98</v>
      </c>
      <c r="G37" t="e">
        <f>VLOOKUP(A37,crime,2,0)</f>
        <v>#REF!</v>
      </c>
      <c r="H37">
        <f>VLOOKUP(Таблица2[[#This Row],[regions]], terror,2,0)</f>
        <v>0.01</v>
      </c>
    </row>
    <row r="38" spans="1:8" x14ac:dyDescent="0.25">
      <c r="A38" s="11" t="s">
        <v>40</v>
      </c>
      <c r="B38" s="11">
        <f>VLOOKUP(Таблица2[[#This Row],[regions]], list, 2, 0)</f>
        <v>117</v>
      </c>
      <c r="C38" s="11">
        <v>2009</v>
      </c>
      <c r="D38" s="11">
        <f>VLOOKUP(Таблица2[[#This Row],[regions]], all, 2,0)</f>
        <v>145.31</v>
      </c>
      <c r="E38" s="11"/>
      <c r="F38" s="11"/>
      <c r="G38" s="11"/>
      <c r="H38">
        <f>VLOOKUP(Таблица2[[#This Row],[regions]], terror,2,0)</f>
        <v>0</v>
      </c>
    </row>
    <row r="39" spans="1:8" x14ac:dyDescent="0.25">
      <c r="A39" s="11" t="s">
        <v>41</v>
      </c>
      <c r="B39" s="11">
        <f>VLOOKUP(Таблица2[[#This Row],[regions]], list, 2, 0)</f>
        <v>12</v>
      </c>
      <c r="C39" s="11">
        <v>2009</v>
      </c>
      <c r="D39" s="11">
        <f>VLOOKUP(Таблица2[[#This Row],[regions]], all, 2,0)</f>
        <v>331.68</v>
      </c>
      <c r="E39" s="11"/>
      <c r="F39" s="11"/>
      <c r="G39" s="11"/>
      <c r="H39">
        <f>VLOOKUP(Таблица2[[#This Row],[regions]], terror,2,0)</f>
        <v>0.01</v>
      </c>
    </row>
    <row r="40" spans="1:8" hidden="1" x14ac:dyDescent="0.25">
      <c r="A40" t="s">
        <v>43</v>
      </c>
      <c r="B40" t="e">
        <f>VLOOKUP(Таблица2[[#This Row],[regions]], list, 2, 0)</f>
        <v>#N/A</v>
      </c>
      <c r="D40">
        <f>VLOOKUP(Таблица2[[#This Row],[regions]], all, 2,0)</f>
        <v>285.24</v>
      </c>
      <c r="G40" t="e">
        <f t="shared" ref="G40:G49" si="0">VLOOKUP(A40,crime,2,0)</f>
        <v>#REF!</v>
      </c>
      <c r="H40">
        <f>VLOOKUP(Таблица2[[#This Row],[regions]], terror,2,0)</f>
        <v>0.01</v>
      </c>
    </row>
    <row r="41" spans="1:8" hidden="1" x14ac:dyDescent="0.25">
      <c r="A41" t="s">
        <v>44</v>
      </c>
      <c r="B41" t="e">
        <f>VLOOKUP(Таблица2[[#This Row],[regions]], list, 2, 0)</f>
        <v>#N/A</v>
      </c>
      <c r="D41">
        <f>VLOOKUP(Таблица2[[#This Row],[regions]], all, 2,0)</f>
        <v>190.68</v>
      </c>
      <c r="G41" t="e">
        <f t="shared" si="0"/>
        <v>#REF!</v>
      </c>
      <c r="H41">
        <f>VLOOKUP(Таблица2[[#This Row],[regions]], terror,2,0)</f>
        <v>0</v>
      </c>
    </row>
    <row r="42" spans="1:8" hidden="1" x14ac:dyDescent="0.25">
      <c r="A42" t="s">
        <v>45</v>
      </c>
      <c r="B42" t="e">
        <f>VLOOKUP(Таблица2[[#This Row],[regions]], list, 2, 0)</f>
        <v>#N/A</v>
      </c>
      <c r="D42" t="e">
        <f>VLOOKUP(Таблица2[[#This Row],[regions]], all, 2,0)</f>
        <v>#N/A</v>
      </c>
      <c r="G42" t="e">
        <f t="shared" si="0"/>
        <v>#REF!</v>
      </c>
      <c r="H42" t="e">
        <f>VLOOKUP(Таблица2[[#This Row],[regions]], terror,2,0)</f>
        <v>#N/A</v>
      </c>
    </row>
    <row r="43" spans="1:8" hidden="1" x14ac:dyDescent="0.25">
      <c r="A43" t="s">
        <v>46</v>
      </c>
      <c r="B43" t="e">
        <f>VLOOKUP(Таблица2[[#This Row],[regions]], list, 2, 0)</f>
        <v>#N/A</v>
      </c>
      <c r="D43">
        <f>VLOOKUP(Таблица2[[#This Row],[regions]], all, 2,0)</f>
        <v>296.11</v>
      </c>
      <c r="G43" t="e">
        <f t="shared" si="0"/>
        <v>#REF!</v>
      </c>
      <c r="H43">
        <f>VLOOKUP(Таблица2[[#This Row],[regions]], terror,2,0)</f>
        <v>0.1</v>
      </c>
    </row>
    <row r="44" spans="1:8" hidden="1" x14ac:dyDescent="0.25">
      <c r="A44" t="s">
        <v>47</v>
      </c>
      <c r="B44" t="e">
        <f>VLOOKUP(Таблица2[[#This Row],[regions]], list, 2, 0)</f>
        <v>#N/A</v>
      </c>
      <c r="D44" t="e">
        <f>VLOOKUP(Таблица2[[#This Row],[regions]], all, 2,0)</f>
        <v>#N/A</v>
      </c>
      <c r="G44" t="e">
        <f t="shared" si="0"/>
        <v>#REF!</v>
      </c>
      <c r="H44" t="e">
        <f>VLOOKUP(Таблица2[[#This Row],[regions]], terror,2,0)</f>
        <v>#N/A</v>
      </c>
    </row>
    <row r="45" spans="1:8" hidden="1" x14ac:dyDescent="0.25">
      <c r="A45" t="s">
        <v>48</v>
      </c>
      <c r="B45" t="e">
        <f>VLOOKUP(Таблица2[[#This Row],[regions]], list, 2, 0)</f>
        <v>#N/A</v>
      </c>
      <c r="D45" t="e">
        <f>VLOOKUP(Таблица2[[#This Row],[regions]], all, 2,0)</f>
        <v>#N/A</v>
      </c>
      <c r="G45" t="e">
        <f t="shared" si="0"/>
        <v>#REF!</v>
      </c>
      <c r="H45" t="e">
        <f>VLOOKUP(Таблица2[[#This Row],[regions]], terror,2,0)</f>
        <v>#N/A</v>
      </c>
    </row>
    <row r="46" spans="1:8" hidden="1" x14ac:dyDescent="0.25">
      <c r="A46" t="s">
        <v>49</v>
      </c>
      <c r="B46" t="e">
        <f>VLOOKUP(Таблица2[[#This Row],[regions]], list, 2, 0)</f>
        <v>#N/A</v>
      </c>
      <c r="D46" t="e">
        <f>VLOOKUP(Таблица2[[#This Row],[regions]], all, 2,0)</f>
        <v>#N/A</v>
      </c>
      <c r="G46" t="e">
        <f t="shared" si="0"/>
        <v>#REF!</v>
      </c>
      <c r="H46" t="e">
        <f>VLOOKUP(Таблица2[[#This Row],[regions]], terror,2,0)</f>
        <v>#N/A</v>
      </c>
    </row>
    <row r="47" spans="1:8" hidden="1" x14ac:dyDescent="0.25">
      <c r="A47" t="s">
        <v>50</v>
      </c>
      <c r="B47" t="e">
        <f>VLOOKUP(Таблица2[[#This Row],[regions]], list, 2, 0)</f>
        <v>#N/A</v>
      </c>
      <c r="D47" t="e">
        <f>VLOOKUP(Таблица2[[#This Row],[regions]], all, 2,0)</f>
        <v>#N/A</v>
      </c>
      <c r="G47" t="e">
        <f t="shared" si="0"/>
        <v>#REF!</v>
      </c>
      <c r="H47" t="e">
        <f>VLOOKUP(Таблица2[[#This Row],[regions]], terror,2,0)</f>
        <v>#N/A</v>
      </c>
    </row>
    <row r="48" spans="1:8" hidden="1" x14ac:dyDescent="0.25">
      <c r="A48" t="s">
        <v>51</v>
      </c>
      <c r="B48" t="e">
        <f>VLOOKUP(Таблица2[[#This Row],[regions]], list, 2, 0)</f>
        <v>#N/A</v>
      </c>
      <c r="D48" t="e">
        <f>VLOOKUP(Таблица2[[#This Row],[regions]], all, 2,0)</f>
        <v>#N/A</v>
      </c>
      <c r="G48" t="e">
        <f t="shared" si="0"/>
        <v>#REF!</v>
      </c>
      <c r="H48" t="e">
        <f>VLOOKUP(Таблица2[[#This Row],[regions]], terror,2,0)</f>
        <v>#N/A</v>
      </c>
    </row>
    <row r="49" spans="1:8" hidden="1" x14ac:dyDescent="0.25">
      <c r="A49" t="s">
        <v>52</v>
      </c>
      <c r="B49" t="e">
        <f>VLOOKUP(Таблица2[[#This Row],[regions]], list, 2, 0)</f>
        <v>#N/A</v>
      </c>
      <c r="D49" t="e">
        <f>VLOOKUP(Таблица2[[#This Row],[regions]], all, 2,0)</f>
        <v>#N/A</v>
      </c>
      <c r="G49" t="e">
        <f t="shared" si="0"/>
        <v>#REF!</v>
      </c>
      <c r="H49" t="e">
        <f>VLOOKUP(Таблица2[[#This Row],[regions]], terror,2,0)</f>
        <v>#N/A</v>
      </c>
    </row>
    <row r="50" spans="1:8" x14ac:dyDescent="0.25">
      <c r="A50" s="11" t="s">
        <v>53</v>
      </c>
      <c r="B50" s="11">
        <f>VLOOKUP(Таблица2[[#This Row],[regions]], list, 2, 0)</f>
        <v>89</v>
      </c>
      <c r="C50" s="11">
        <v>2009</v>
      </c>
      <c r="D50" s="11">
        <f>VLOOKUP(Таблица2[[#This Row],[regions]], all, 2,0)</f>
        <v>256.19</v>
      </c>
      <c r="E50" s="11"/>
      <c r="F50" s="11"/>
      <c r="G50" s="11"/>
      <c r="H50">
        <f>VLOOKUP(Таблица2[[#This Row],[regions]], terror,2,0)</f>
        <v>0.01</v>
      </c>
    </row>
    <row r="51" spans="1:8" hidden="1" x14ac:dyDescent="0.25">
      <c r="A51" t="s">
        <v>55</v>
      </c>
      <c r="B51" t="e">
        <f>VLOOKUP(Таблица2[[#This Row],[regions]], list, 2, 0)</f>
        <v>#N/A</v>
      </c>
      <c r="D51" t="e">
        <f>VLOOKUP(Таблица2[[#This Row],[regions]], all, 2,0)</f>
        <v>#N/A</v>
      </c>
      <c r="G51" t="e">
        <f t="shared" ref="G51:G58" si="1">VLOOKUP(A51,crime,2,0)</f>
        <v>#REF!</v>
      </c>
      <c r="H51" t="e">
        <f>VLOOKUP(Таблица2[[#This Row],[regions]], terror,2,0)</f>
        <v>#N/A</v>
      </c>
    </row>
    <row r="52" spans="1:8" hidden="1" x14ac:dyDescent="0.25">
      <c r="A52" t="s">
        <v>56</v>
      </c>
      <c r="B52" t="e">
        <f>VLOOKUP(Таблица2[[#This Row],[regions]], list, 2, 0)</f>
        <v>#N/A</v>
      </c>
      <c r="D52" t="e">
        <f>VLOOKUP(Таблица2[[#This Row],[regions]], all, 2,0)</f>
        <v>#N/A</v>
      </c>
      <c r="G52" t="e">
        <f t="shared" si="1"/>
        <v>#REF!</v>
      </c>
      <c r="H52" t="e">
        <f>VLOOKUP(Таблица2[[#This Row],[regions]], terror,2,0)</f>
        <v>#N/A</v>
      </c>
    </row>
    <row r="53" spans="1:8" hidden="1" x14ac:dyDescent="0.25">
      <c r="A53" t="s">
        <v>57</v>
      </c>
      <c r="B53" t="e">
        <f>VLOOKUP(Таблица2[[#This Row],[regions]], list, 2, 0)</f>
        <v>#N/A</v>
      </c>
      <c r="D53" t="e">
        <f>VLOOKUP(Таблица2[[#This Row],[regions]], all, 2,0)</f>
        <v>#N/A</v>
      </c>
      <c r="G53" t="e">
        <f t="shared" si="1"/>
        <v>#REF!</v>
      </c>
      <c r="H53" t="e">
        <f>VLOOKUP(Таблица2[[#This Row],[regions]], terror,2,0)</f>
        <v>#N/A</v>
      </c>
    </row>
    <row r="54" spans="1:8" hidden="1" x14ac:dyDescent="0.25">
      <c r="A54" t="s">
        <v>58</v>
      </c>
      <c r="B54" t="e">
        <f>VLOOKUP(Таблица2[[#This Row],[regions]], list, 2, 0)</f>
        <v>#N/A</v>
      </c>
      <c r="D54" t="e">
        <f>VLOOKUP(Таблица2[[#This Row],[regions]], all, 2,0)</f>
        <v>#N/A</v>
      </c>
      <c r="G54" t="e">
        <f t="shared" si="1"/>
        <v>#REF!</v>
      </c>
      <c r="H54" t="e">
        <f>VLOOKUP(Таблица2[[#This Row],[regions]], terror,2,0)</f>
        <v>#N/A</v>
      </c>
    </row>
    <row r="55" spans="1:8" hidden="1" x14ac:dyDescent="0.25">
      <c r="A55" t="s">
        <v>59</v>
      </c>
      <c r="B55" t="e">
        <f>VLOOKUP(Таблица2[[#This Row],[regions]], list, 2, 0)</f>
        <v>#N/A</v>
      </c>
      <c r="D55" t="e">
        <f>VLOOKUP(Таблица2[[#This Row],[regions]], all, 2,0)</f>
        <v>#N/A</v>
      </c>
      <c r="G55" t="e">
        <f t="shared" si="1"/>
        <v>#REF!</v>
      </c>
      <c r="H55" t="e">
        <f>VLOOKUP(Таблица2[[#This Row],[regions]], terror,2,0)</f>
        <v>#N/A</v>
      </c>
    </row>
    <row r="56" spans="1:8" hidden="1" x14ac:dyDescent="0.25">
      <c r="A56" t="s">
        <v>60</v>
      </c>
      <c r="B56" t="e">
        <f>VLOOKUP(Таблица2[[#This Row],[regions]], list, 2, 0)</f>
        <v>#N/A</v>
      </c>
      <c r="D56">
        <f>VLOOKUP(Таблица2[[#This Row],[regions]], all, 2,0)</f>
        <v>216.21</v>
      </c>
      <c r="G56" t="e">
        <f t="shared" si="1"/>
        <v>#REF!</v>
      </c>
      <c r="H56">
        <f>VLOOKUP(Таблица2[[#This Row],[regions]], terror,2,0)</f>
        <v>0</v>
      </c>
    </row>
    <row r="57" spans="1:8" hidden="1" x14ac:dyDescent="0.25">
      <c r="A57" t="s">
        <v>61</v>
      </c>
      <c r="B57" t="e">
        <f>VLOOKUP(Таблица2[[#This Row],[regions]], list, 2, 0)</f>
        <v>#N/A</v>
      </c>
      <c r="D57" t="e">
        <f>VLOOKUP(Таблица2[[#This Row],[regions]], all, 2,0)</f>
        <v>#N/A</v>
      </c>
      <c r="G57" t="e">
        <f t="shared" si="1"/>
        <v>#REF!</v>
      </c>
      <c r="H57" t="e">
        <f>VLOOKUP(Таблица2[[#This Row],[regions]], terror,2,0)</f>
        <v>#N/A</v>
      </c>
    </row>
    <row r="58" spans="1:8" hidden="1" x14ac:dyDescent="0.25">
      <c r="A58" t="s">
        <v>62</v>
      </c>
      <c r="B58" t="e">
        <f>VLOOKUP(Таблица2[[#This Row],[regions]], list, 2, 0)</f>
        <v>#N/A</v>
      </c>
      <c r="D58" t="e">
        <f>VLOOKUP(Таблица2[[#This Row],[regions]], all, 2,0)</f>
        <v>#N/A</v>
      </c>
      <c r="G58" t="e">
        <f t="shared" si="1"/>
        <v>#REF!</v>
      </c>
      <c r="H58" t="e">
        <f>VLOOKUP(Таблица2[[#This Row],[regions]], terror,2,0)</f>
        <v>#N/A</v>
      </c>
    </row>
    <row r="59" spans="1:8" x14ac:dyDescent="0.25">
      <c r="A59" s="11" t="s">
        <v>63</v>
      </c>
      <c r="B59" s="11">
        <f>VLOOKUP(Таблица2[[#This Row],[regions]], list, 2, 0)</f>
        <v>137</v>
      </c>
      <c r="C59" s="11">
        <v>2009</v>
      </c>
      <c r="D59" s="11">
        <f>VLOOKUP(Таблица2[[#This Row],[regions]], all, 2,0)</f>
        <v>162.96</v>
      </c>
      <c r="E59" s="11"/>
      <c r="F59" s="11"/>
      <c r="G59" s="11"/>
      <c r="H59">
        <f>VLOOKUP(Таблица2[[#This Row],[regions]], terror,2,0)</f>
        <v>0</v>
      </c>
    </row>
    <row r="60" spans="1:8" hidden="1" x14ac:dyDescent="0.25">
      <c r="A60" t="s">
        <v>64</v>
      </c>
      <c r="B60" t="e">
        <f>VLOOKUP(Таблица2[[#This Row],[regions]], list, 2, 0)</f>
        <v>#N/A</v>
      </c>
      <c r="D60">
        <f>VLOOKUP(Таблица2[[#This Row],[regions]], all, 2,0)</f>
        <v>94.84</v>
      </c>
      <c r="G60" t="e">
        <f>VLOOKUP(A60,crime,2,0)</f>
        <v>#REF!</v>
      </c>
      <c r="H60">
        <f>VLOOKUP(Таблица2[[#This Row],[regions]], terror,2,0)</f>
        <v>0.01</v>
      </c>
    </row>
    <row r="61" spans="1:8" hidden="1" x14ac:dyDescent="0.25">
      <c r="A61" t="s">
        <v>65</v>
      </c>
      <c r="B61" t="e">
        <f>VLOOKUP(Таблица2[[#This Row],[regions]], list, 2, 0)</f>
        <v>#N/A</v>
      </c>
      <c r="D61">
        <f>VLOOKUP(Таблица2[[#This Row],[regions]], all, 2,0)</f>
        <v>247.27</v>
      </c>
      <c r="G61" t="e">
        <f>VLOOKUP(A61,crime,2,0)</f>
        <v>#REF!</v>
      </c>
      <c r="H61">
        <f>VLOOKUP(Таблица2[[#This Row],[regions]], terror,2,0)</f>
        <v>0</v>
      </c>
    </row>
    <row r="62" spans="1:8" x14ac:dyDescent="0.25">
      <c r="A62" s="11" t="s">
        <v>66</v>
      </c>
      <c r="B62" s="11">
        <f>VLOOKUP(Таблица2[[#This Row],[regions]], list, 2, 0)</f>
        <v>100</v>
      </c>
      <c r="C62" s="11">
        <v>2009</v>
      </c>
      <c r="D62" s="11">
        <f>VLOOKUP(Таблица2[[#This Row],[regions]], all, 2,0)</f>
        <v>165.38</v>
      </c>
      <c r="E62" s="11"/>
      <c r="F62" s="11"/>
      <c r="G62" s="11"/>
      <c r="H62">
        <f>VLOOKUP(Таблица2[[#This Row],[regions]], terror,2,0)</f>
        <v>0</v>
      </c>
    </row>
    <row r="63" spans="1:8" hidden="1" x14ac:dyDescent="0.25">
      <c r="A63" t="s">
        <v>67</v>
      </c>
      <c r="B63" t="e">
        <f>VLOOKUP(Таблица2[[#This Row],[regions]], list, 2, 0)</f>
        <v>#N/A</v>
      </c>
      <c r="D63">
        <f>VLOOKUP(Таблица2[[#This Row],[regions]], all, 2,0)</f>
        <v>257.86</v>
      </c>
      <c r="G63" t="e">
        <f>VLOOKUP(A63,crime,2,0)</f>
        <v>#REF!</v>
      </c>
      <c r="H63">
        <f>VLOOKUP(Таблица2[[#This Row],[regions]], terror,2,0)</f>
        <v>0.02</v>
      </c>
    </row>
    <row r="64" spans="1:8" hidden="1" x14ac:dyDescent="0.25">
      <c r="A64" t="s">
        <v>68</v>
      </c>
      <c r="B64" t="e">
        <f>VLOOKUP(Таблица2[[#This Row],[regions]], list, 2, 0)</f>
        <v>#N/A</v>
      </c>
      <c r="D64">
        <f>VLOOKUP(Таблица2[[#This Row],[regions]], all, 2,0)</f>
        <v>263.57</v>
      </c>
      <c r="G64" t="e">
        <f>VLOOKUP(A64,crime,2,0)</f>
        <v>#REF!</v>
      </c>
      <c r="H64">
        <f>VLOOKUP(Таблица2[[#This Row],[regions]], terror,2,0)</f>
        <v>0.01</v>
      </c>
    </row>
    <row r="65" spans="1:8" hidden="1" x14ac:dyDescent="0.25">
      <c r="A65" t="s">
        <v>72</v>
      </c>
      <c r="B65" t="e">
        <f>VLOOKUP(Таблица2[[#This Row],[regions]], list, 2, 0)</f>
        <v>#N/A</v>
      </c>
      <c r="D65">
        <f>VLOOKUP(Таблица2[[#This Row],[regions]], all, 2,0)</f>
        <v>228.24</v>
      </c>
      <c r="G65" t="e">
        <f>VLOOKUP(A65,crime,2,0)</f>
        <v>#REF!</v>
      </c>
      <c r="H65">
        <f>VLOOKUP(Таблица2[[#This Row],[regions]], terror,2,0)</f>
        <v>0</v>
      </c>
    </row>
    <row r="66" spans="1:8" x14ac:dyDescent="0.25">
      <c r="A66" s="11" t="s">
        <v>73</v>
      </c>
      <c r="B66" s="11">
        <f>VLOOKUP(Таблица2[[#This Row],[regions]], list, 2, 0)</f>
        <v>52</v>
      </c>
      <c r="C66" s="11">
        <v>2009</v>
      </c>
      <c r="D66" s="11">
        <f>VLOOKUP(Таблица2[[#This Row],[regions]], all, 2,0)</f>
        <v>151.06</v>
      </c>
      <c r="E66" s="11"/>
      <c r="F66" s="11"/>
      <c r="G66" s="11"/>
      <c r="H66">
        <f>VLOOKUP(Таблица2[[#This Row],[regions]], terror,2,0)</f>
        <v>0</v>
      </c>
    </row>
    <row r="67" spans="1:8" x14ac:dyDescent="0.25">
      <c r="A67" s="11" t="s">
        <v>74</v>
      </c>
      <c r="B67" s="11">
        <f>VLOOKUP(Таблица2[[#This Row],[regions]], list, 2, 0)</f>
        <v>33</v>
      </c>
      <c r="C67" s="11">
        <v>2009</v>
      </c>
      <c r="D67" s="11">
        <f>VLOOKUP(Таблица2[[#This Row],[regions]], all, 2,0)</f>
        <v>144.71</v>
      </c>
      <c r="E67" s="11"/>
      <c r="F67" s="11"/>
      <c r="G67" s="11"/>
      <c r="H67">
        <f>VLOOKUP(Таблица2[[#This Row],[regions]], terror,2,0)</f>
        <v>0</v>
      </c>
    </row>
    <row r="68" spans="1:8" hidden="1" x14ac:dyDescent="0.25">
      <c r="A68" t="s">
        <v>75</v>
      </c>
      <c r="B68" t="e">
        <f>VLOOKUP(Таблица2[[#This Row],[regions]], list, 2, 0)</f>
        <v>#N/A</v>
      </c>
      <c r="D68">
        <f>VLOOKUP(Таблица2[[#This Row],[regions]], all, 2,0)</f>
        <v>246.38</v>
      </c>
      <c r="G68" t="e">
        <f>VLOOKUP(A68,crime,2,0)</f>
        <v>#REF!</v>
      </c>
      <c r="H68">
        <f>VLOOKUP(Таблица2[[#This Row],[regions]], terror,2,0)</f>
        <v>0.01</v>
      </c>
    </row>
    <row r="69" spans="1:8" x14ac:dyDescent="0.25">
      <c r="A69" s="11" t="s">
        <v>76</v>
      </c>
      <c r="B69" s="11">
        <f>VLOOKUP(Таблица2[[#This Row],[regions]], list, 2, 0)</f>
        <v>71</v>
      </c>
      <c r="C69" s="11">
        <v>2009</v>
      </c>
      <c r="D69" s="11">
        <f>VLOOKUP(Таблица2[[#This Row],[regions]], all, 2,0)</f>
        <v>277.97000000000003</v>
      </c>
      <c r="E69" s="11"/>
      <c r="F69" s="11"/>
      <c r="G69" s="11"/>
      <c r="H69">
        <f>VLOOKUP(Таблица2[[#This Row],[regions]], terror,2,0)</f>
        <v>0</v>
      </c>
    </row>
    <row r="70" spans="1:8" hidden="1" x14ac:dyDescent="0.25">
      <c r="A70" t="s">
        <v>77</v>
      </c>
      <c r="B70" t="e">
        <f>VLOOKUP(Таблица2[[#This Row],[regions]], list, 2, 0)</f>
        <v>#N/A</v>
      </c>
      <c r="D70">
        <f>VLOOKUP(Таблица2[[#This Row],[regions]], all, 2,0)</f>
        <v>114.08</v>
      </c>
      <c r="G70" t="e">
        <f>VLOOKUP(A70,crime,2,0)</f>
        <v>#REF!</v>
      </c>
      <c r="H70">
        <f>VLOOKUP(Таблица2[[#This Row],[regions]], terror,2,0)</f>
        <v>0</v>
      </c>
    </row>
    <row r="71" spans="1:8" hidden="1" x14ac:dyDescent="0.25">
      <c r="A71" t="s">
        <v>78</v>
      </c>
      <c r="B71" t="e">
        <f>VLOOKUP(Таблица2[[#This Row],[regions]], list, 2, 0)</f>
        <v>#N/A</v>
      </c>
      <c r="D71">
        <f>VLOOKUP(Таблица2[[#This Row],[regions]], all, 2,0)</f>
        <v>304.48</v>
      </c>
      <c r="G71" t="e">
        <f>VLOOKUP(A71,crime,2,0)</f>
        <v>#REF!</v>
      </c>
      <c r="H71">
        <f>VLOOKUP(Таблица2[[#This Row],[regions]], terror,2,0)</f>
        <v>0.02</v>
      </c>
    </row>
    <row r="72" spans="1:8" hidden="1" x14ac:dyDescent="0.25">
      <c r="A72" t="s">
        <v>80</v>
      </c>
      <c r="B72" t="e">
        <f>VLOOKUP(Таблица2[[#This Row],[regions]], list, 2, 0)</f>
        <v>#N/A</v>
      </c>
      <c r="D72">
        <f>VLOOKUP(Таблица2[[#This Row],[regions]], all, 2,0)</f>
        <v>160.88999999999999</v>
      </c>
      <c r="G72" t="e">
        <f>VLOOKUP(A72,crime,2,0)</f>
        <v>#REF!</v>
      </c>
      <c r="H72">
        <f>VLOOKUP(Таблица2[[#This Row],[regions]], terror,2,0)</f>
        <v>0.01</v>
      </c>
    </row>
    <row r="73" spans="1:8" hidden="1" x14ac:dyDescent="0.25">
      <c r="A73" t="s">
        <v>82</v>
      </c>
      <c r="B73" t="e">
        <f>VLOOKUP(Таблица2[[#This Row],[regions]], list, 2, 0)</f>
        <v>#N/A</v>
      </c>
      <c r="D73">
        <f>VLOOKUP(Таблица2[[#This Row],[regions]], all, 2,0)</f>
        <v>325.83</v>
      </c>
      <c r="G73" t="e">
        <f>VLOOKUP(A73,crime,2,0)</f>
        <v>#REF!</v>
      </c>
      <c r="H73">
        <f>VLOOKUP(Таблица2[[#This Row],[regions]], terror,2,0)</f>
        <v>0.02</v>
      </c>
    </row>
    <row r="74" spans="1:8" x14ac:dyDescent="0.25">
      <c r="A74" s="11" t="s">
        <v>79</v>
      </c>
      <c r="B74" s="11">
        <f>VLOOKUP(Таблица2[[#This Row],[regions]], list, 2, 0)</f>
        <v>10</v>
      </c>
      <c r="C74" s="11">
        <v>2009</v>
      </c>
      <c r="D74" s="11">
        <f>VLOOKUP(Таблица2[[#This Row],[regions]], all, 2,0)</f>
        <v>254.04</v>
      </c>
      <c r="E74" s="11"/>
      <c r="F74" s="11"/>
      <c r="G74" s="11"/>
      <c r="H74">
        <f>VLOOKUP(Таблица2[[#This Row],[regions]], terror,2,0)</f>
        <v>0.01</v>
      </c>
    </row>
    <row r="75" spans="1:8" x14ac:dyDescent="0.25">
      <c r="A75" s="11" t="s">
        <v>83</v>
      </c>
      <c r="B75" s="15">
        <f>VLOOKUP(Таблица2[[#This Row],[regions]], list, 2, 0)</f>
        <v>86</v>
      </c>
      <c r="C75" s="11">
        <v>2009</v>
      </c>
      <c r="D75" s="15">
        <f>VLOOKUP(Таблица2[[#This Row],[regions]], all, 2,0)</f>
        <v>248.43</v>
      </c>
      <c r="E75" s="15"/>
      <c r="F75" s="15"/>
      <c r="G75" s="15"/>
      <c r="H75">
        <f>VLOOKUP(Таблица2[[#This Row],[regions]], terror,2,0)</f>
        <v>0.01</v>
      </c>
    </row>
    <row r="76" spans="1:8" x14ac:dyDescent="0.25">
      <c r="A76" s="11" t="s">
        <v>85</v>
      </c>
      <c r="B76" s="11">
        <f>VLOOKUP(Таблица2[[#This Row],[regions]], list, 2, 0)</f>
        <v>107</v>
      </c>
      <c r="C76" s="11">
        <v>2009</v>
      </c>
      <c r="D76" s="11">
        <f>VLOOKUP(Таблица2[[#This Row],[regions]], all, 2,0)</f>
        <v>245.63</v>
      </c>
      <c r="E76" s="11"/>
      <c r="F76" s="11"/>
      <c r="G76" s="11"/>
      <c r="H76">
        <f>VLOOKUP(Таблица2[[#This Row],[regions]], terror,2,0)</f>
        <v>0.01</v>
      </c>
    </row>
    <row r="77" spans="1:8" hidden="1" x14ac:dyDescent="0.25">
      <c r="A77" t="s">
        <v>86</v>
      </c>
      <c r="B77" t="e">
        <f>VLOOKUP(Таблица2[[#This Row],[regions]], list, 2, 0)</f>
        <v>#N/A</v>
      </c>
      <c r="D77" t="e">
        <f>VLOOKUP(Таблица2[[#This Row],[regions]], all, 2,0)</f>
        <v>#N/A</v>
      </c>
      <c r="G77" t="e">
        <f>VLOOKUP(A77,crime,2,0)</f>
        <v>#REF!</v>
      </c>
      <c r="H77" t="e">
        <f>VLOOKUP(Таблица2[[#This Row],[regions]], terror,2,0)</f>
        <v>#N/A</v>
      </c>
    </row>
    <row r="78" spans="1:8" x14ac:dyDescent="0.25">
      <c r="A78" s="11" t="s">
        <v>87</v>
      </c>
      <c r="B78" s="11">
        <f>VLOOKUP(Таблица2[[#This Row],[regions]], list, 2, 0)</f>
        <v>48</v>
      </c>
      <c r="C78" s="11">
        <v>2009</v>
      </c>
      <c r="D78" s="11">
        <f>VLOOKUP(Таблица2[[#This Row],[regions]], all, 2,0)</f>
        <v>172.09</v>
      </c>
      <c r="E78" s="11"/>
      <c r="F78" s="11"/>
      <c r="G78" s="11"/>
      <c r="H78">
        <f>VLOOKUP(Таблица2[[#This Row],[regions]], terror,2,0)</f>
        <v>0.01</v>
      </c>
    </row>
    <row r="79" spans="1:8" hidden="1" x14ac:dyDescent="0.25">
      <c r="A79" t="s">
        <v>91</v>
      </c>
      <c r="B79" t="e">
        <f>VLOOKUP(Таблица2[[#This Row],[regions]], list, 2, 0)</f>
        <v>#N/A</v>
      </c>
      <c r="D79">
        <f>VLOOKUP(Таблица2[[#This Row],[regions]], all, 2,0)</f>
        <v>207.21</v>
      </c>
      <c r="G79" t="e">
        <f>VLOOKUP(A79,crime,2,0)</f>
        <v>#REF!</v>
      </c>
      <c r="H79">
        <f>VLOOKUP(Таблица2[[#This Row],[regions]], terror,2,0)</f>
        <v>0.01</v>
      </c>
    </row>
    <row r="80" spans="1:8" x14ac:dyDescent="0.25">
      <c r="A80" s="11" t="s">
        <v>92</v>
      </c>
      <c r="B80" s="11">
        <f>VLOOKUP(Таблица2[[#This Row],[regions]], list, 2, 0)</f>
        <v>138</v>
      </c>
      <c r="C80" s="11">
        <v>2009</v>
      </c>
      <c r="D80" s="11">
        <f>VLOOKUP(Таблица2[[#This Row],[regions]], all, 2,0)</f>
        <v>187.96</v>
      </c>
      <c r="E80" s="11"/>
      <c r="F80" s="11"/>
      <c r="G80" s="11"/>
      <c r="H80">
        <f>VLOOKUP(Таблица2[[#This Row],[regions]], terror,2,0)</f>
        <v>0.02</v>
      </c>
    </row>
    <row r="81" spans="1:8" x14ac:dyDescent="0.25">
      <c r="A81" s="11" t="s">
        <v>93</v>
      </c>
      <c r="B81" s="11">
        <f>VLOOKUP(Таблица2[[#This Row],[regions]], list, 2, 0)</f>
        <v>141</v>
      </c>
      <c r="C81" s="11">
        <v>2009</v>
      </c>
      <c r="D81" s="11">
        <f>VLOOKUP(Таблица2[[#This Row],[regions]], all, 2,0)</f>
        <v>160.76</v>
      </c>
      <c r="E81" s="11"/>
      <c r="F81" s="11"/>
      <c r="G81" s="11"/>
      <c r="H81">
        <f>VLOOKUP(Таблица2[[#This Row],[regions]], terror,2,0)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2" sqref="C2:C26"/>
    </sheetView>
  </sheetViews>
  <sheetFormatPr defaultRowHeight="15" x14ac:dyDescent="0.25"/>
  <cols>
    <col min="1" max="1" width="28.42578125" customWidth="1"/>
    <col min="2" max="3" width="9.42578125" customWidth="1"/>
    <col min="4" max="4" width="10.7109375" customWidth="1"/>
    <col min="5" max="5" width="12.85546875" customWidth="1"/>
    <col min="6" max="6" width="12.5703125" customWidth="1"/>
    <col min="7" max="7" width="11.5703125" customWidth="1"/>
    <col min="8" max="8" width="14.85546875" customWidth="1"/>
  </cols>
  <sheetData>
    <row r="1" spans="1:8" x14ac:dyDescent="0.25">
      <c r="A1" s="12" t="s">
        <v>95</v>
      </c>
      <c r="B1" s="13" t="s">
        <v>122</v>
      </c>
      <c r="C1" s="13" t="s">
        <v>151</v>
      </c>
      <c r="D1" s="13" t="s">
        <v>127</v>
      </c>
      <c r="E1" s="13" t="s">
        <v>124</v>
      </c>
      <c r="F1" s="13" t="s">
        <v>125</v>
      </c>
      <c r="G1" s="13" t="s">
        <v>126</v>
      </c>
      <c r="H1" s="22" t="s">
        <v>128</v>
      </c>
    </row>
    <row r="2" spans="1:8" x14ac:dyDescent="0.25">
      <c r="A2" s="14" t="s">
        <v>0</v>
      </c>
      <c r="B2" s="14">
        <v>84</v>
      </c>
      <c r="C2" s="14">
        <v>2010</v>
      </c>
      <c r="D2" s="14">
        <f t="shared" ref="D2:D26" si="0">VLOOKUP(A2,all,3,0)</f>
        <v>197.54</v>
      </c>
      <c r="E2" s="14"/>
      <c r="F2" s="14"/>
      <c r="G2" s="14"/>
      <c r="H2" s="21">
        <f>VLOOKUP(Таблица9[[#This Row],[regions]], terror,3,0)</f>
        <v>0.01</v>
      </c>
    </row>
    <row r="3" spans="1:8" x14ac:dyDescent="0.25">
      <c r="A3" s="14" t="s">
        <v>1</v>
      </c>
      <c r="B3" s="14">
        <v>93</v>
      </c>
      <c r="C3" s="14">
        <v>2010</v>
      </c>
      <c r="D3" s="14">
        <f t="shared" si="0"/>
        <v>221.45</v>
      </c>
      <c r="E3" s="14"/>
      <c r="F3" s="14"/>
      <c r="G3" s="14"/>
      <c r="H3" s="21">
        <f>VLOOKUP(Таблица9[[#This Row],[regions]], terror,3,0)</f>
        <v>0.01</v>
      </c>
    </row>
    <row r="4" spans="1:8" x14ac:dyDescent="0.25">
      <c r="A4" s="14" t="s">
        <v>7</v>
      </c>
      <c r="B4" s="14">
        <v>39</v>
      </c>
      <c r="C4" s="14">
        <v>2010</v>
      </c>
      <c r="D4" s="14">
        <f t="shared" si="0"/>
        <v>172.88</v>
      </c>
      <c r="E4" s="14"/>
      <c r="F4" s="14"/>
      <c r="G4" s="14"/>
      <c r="H4" s="21">
        <f>VLOOKUP(Таблица9[[#This Row],[regions]], terror,3,0)</f>
        <v>0</v>
      </c>
    </row>
    <row r="5" spans="1:8" x14ac:dyDescent="0.25">
      <c r="A5" s="14" t="s">
        <v>15</v>
      </c>
      <c r="B5" s="14">
        <v>77</v>
      </c>
      <c r="C5" s="14">
        <v>2010</v>
      </c>
      <c r="D5" s="14">
        <f t="shared" si="0"/>
        <v>108.37</v>
      </c>
      <c r="E5" s="14"/>
      <c r="F5" s="14"/>
      <c r="G5" s="14"/>
      <c r="H5" s="21">
        <f>VLOOKUP(Таблица9[[#This Row],[regions]], terror,3,0)</f>
        <v>0.3</v>
      </c>
    </row>
    <row r="6" spans="1:8" x14ac:dyDescent="0.25">
      <c r="A6" s="14" t="s">
        <v>17</v>
      </c>
      <c r="B6" s="14">
        <v>14</v>
      </c>
      <c r="C6" s="14">
        <v>2010</v>
      </c>
      <c r="D6" s="14">
        <f t="shared" si="0"/>
        <v>177.13</v>
      </c>
      <c r="E6" s="14"/>
      <c r="F6" s="14"/>
      <c r="G6" s="14"/>
      <c r="H6" s="21">
        <f>VLOOKUP(Таблица9[[#This Row],[regions]], terror,3,0)</f>
        <v>0</v>
      </c>
    </row>
    <row r="7" spans="1:8" x14ac:dyDescent="0.25">
      <c r="A7" s="14" t="s">
        <v>23</v>
      </c>
      <c r="B7" s="14">
        <v>129</v>
      </c>
      <c r="C7" s="14">
        <v>2010</v>
      </c>
      <c r="D7" s="14">
        <f t="shared" si="0"/>
        <v>126.21</v>
      </c>
      <c r="E7" s="14"/>
      <c r="F7" s="14"/>
      <c r="G7" s="14"/>
      <c r="H7" s="21">
        <f>VLOOKUP(Таблица9[[#This Row],[regions]], terror,3,0)</f>
        <v>0</v>
      </c>
    </row>
    <row r="8" spans="1:8" x14ac:dyDescent="0.25">
      <c r="A8" s="14" t="s">
        <v>24</v>
      </c>
      <c r="B8" s="14">
        <v>73</v>
      </c>
      <c r="C8" s="14">
        <v>2010</v>
      </c>
      <c r="D8" s="14">
        <f t="shared" si="0"/>
        <v>250.66</v>
      </c>
      <c r="E8" s="14"/>
      <c r="F8" s="14"/>
      <c r="G8" s="14"/>
      <c r="H8" s="21">
        <f>VLOOKUP(Таблица9[[#This Row],[regions]], terror,3,0)</f>
        <v>0</v>
      </c>
    </row>
    <row r="9" spans="1:8" x14ac:dyDescent="0.25">
      <c r="A9" s="14" t="s">
        <v>28</v>
      </c>
      <c r="B9" s="14">
        <v>1</v>
      </c>
      <c r="C9" s="14">
        <v>2010</v>
      </c>
      <c r="D9" s="14">
        <f t="shared" si="0"/>
        <v>166.5</v>
      </c>
      <c r="E9" s="14"/>
      <c r="F9" s="14"/>
      <c r="G9" s="14"/>
      <c r="H9" s="21">
        <f>VLOOKUP(Таблица9[[#This Row],[regions]], terror,3,0)</f>
        <v>0</v>
      </c>
    </row>
    <row r="10" spans="1:8" x14ac:dyDescent="0.25">
      <c r="A10" s="14" t="s">
        <v>29</v>
      </c>
      <c r="B10" s="14">
        <v>72</v>
      </c>
      <c r="C10" s="14">
        <v>2010</v>
      </c>
      <c r="D10" s="14">
        <f t="shared" si="0"/>
        <v>138.19999999999999</v>
      </c>
      <c r="E10" s="14"/>
      <c r="F10" s="14"/>
      <c r="G10" s="14"/>
      <c r="H10" s="21">
        <f>VLOOKUP(Таблица9[[#This Row],[regions]], terror,3,0)</f>
        <v>0</v>
      </c>
    </row>
    <row r="11" spans="1:8" x14ac:dyDescent="0.25">
      <c r="A11" s="14" t="s">
        <v>36</v>
      </c>
      <c r="B11" s="14">
        <v>161</v>
      </c>
      <c r="C11" s="14">
        <v>2010</v>
      </c>
      <c r="D11" s="14">
        <f t="shared" si="0"/>
        <v>249.28</v>
      </c>
      <c r="E11" s="14"/>
      <c r="F11" s="14"/>
      <c r="G11" s="14"/>
      <c r="H11" s="21">
        <f>VLOOKUP(Таблица9[[#This Row],[regions]], terror,3,0)</f>
        <v>0</v>
      </c>
    </row>
    <row r="12" spans="1:8" x14ac:dyDescent="0.25">
      <c r="A12" s="14" t="s">
        <v>38</v>
      </c>
      <c r="B12" s="14">
        <v>47</v>
      </c>
      <c r="C12" s="14">
        <v>2010</v>
      </c>
      <c r="D12" s="14">
        <f t="shared" si="0"/>
        <v>168.77</v>
      </c>
      <c r="E12" s="14"/>
      <c r="F12" s="14"/>
      <c r="G12" s="14"/>
      <c r="H12" s="21">
        <f>VLOOKUP(Таблица9[[#This Row],[regions]], terror,3,0)</f>
        <v>0</v>
      </c>
    </row>
    <row r="13" spans="1:8" x14ac:dyDescent="0.25">
      <c r="A13" s="14" t="s">
        <v>40</v>
      </c>
      <c r="B13" s="14">
        <v>117</v>
      </c>
      <c r="C13" s="14">
        <v>2010</v>
      </c>
      <c r="D13" s="14">
        <f t="shared" si="0"/>
        <v>121.92</v>
      </c>
      <c r="E13" s="14"/>
      <c r="F13" s="14"/>
      <c r="G13" s="14"/>
      <c r="H13" s="21">
        <f>VLOOKUP(Таблица9[[#This Row],[regions]], terror,3,0)</f>
        <v>0</v>
      </c>
    </row>
    <row r="14" spans="1:8" x14ac:dyDescent="0.25">
      <c r="A14" s="14" t="s">
        <v>41</v>
      </c>
      <c r="B14" s="14">
        <v>12</v>
      </c>
      <c r="C14" s="14">
        <v>2010</v>
      </c>
      <c r="D14" s="14">
        <f t="shared" si="0"/>
        <v>277.25</v>
      </c>
      <c r="E14" s="14"/>
      <c r="F14" s="14"/>
      <c r="G14" s="14"/>
      <c r="H14" s="21">
        <f>VLOOKUP(Таблица9[[#This Row],[regions]], terror,3,0)</f>
        <v>0</v>
      </c>
    </row>
    <row r="15" spans="1:8" x14ac:dyDescent="0.25">
      <c r="A15" s="14" t="s">
        <v>53</v>
      </c>
      <c r="B15" s="14">
        <v>89</v>
      </c>
      <c r="C15" s="14">
        <v>2010</v>
      </c>
      <c r="D15" s="14">
        <f t="shared" si="0"/>
        <v>216.08</v>
      </c>
      <c r="E15" s="14"/>
      <c r="F15" s="14"/>
      <c r="G15" s="14"/>
      <c r="H15" s="21">
        <f>VLOOKUP(Таблица9[[#This Row],[regions]], terror,3,0)</f>
        <v>0.01</v>
      </c>
    </row>
    <row r="16" spans="1:8" x14ac:dyDescent="0.25">
      <c r="A16" s="14" t="s">
        <v>63</v>
      </c>
      <c r="B16" s="14">
        <v>137</v>
      </c>
      <c r="C16" s="14">
        <v>2010</v>
      </c>
      <c r="D16" s="14">
        <f t="shared" si="0"/>
        <v>138.49</v>
      </c>
      <c r="E16" s="14"/>
      <c r="F16" s="14"/>
      <c r="G16" s="14"/>
      <c r="H16" s="21">
        <f>VLOOKUP(Таблица9[[#This Row],[regions]], terror,3,0)</f>
        <v>0</v>
      </c>
    </row>
    <row r="17" spans="1:8" x14ac:dyDescent="0.25">
      <c r="A17" s="14" t="s">
        <v>66</v>
      </c>
      <c r="B17" s="14">
        <v>100</v>
      </c>
      <c r="C17" s="14">
        <v>2010</v>
      </c>
      <c r="D17" s="14">
        <f t="shared" si="0"/>
        <v>151.13999999999999</v>
      </c>
      <c r="E17" s="14"/>
      <c r="F17" s="14"/>
      <c r="G17" s="14"/>
      <c r="H17" s="21">
        <f>VLOOKUP(Таблица9[[#This Row],[regions]], terror,3,0)</f>
        <v>0</v>
      </c>
    </row>
    <row r="18" spans="1:8" x14ac:dyDescent="0.25">
      <c r="A18" s="14" t="s">
        <v>73</v>
      </c>
      <c r="B18" s="14">
        <v>52</v>
      </c>
      <c r="C18" s="14">
        <v>2010</v>
      </c>
      <c r="D18" s="14">
        <f t="shared" si="0"/>
        <v>130.06</v>
      </c>
      <c r="E18" s="14"/>
      <c r="F18" s="14"/>
      <c r="G18" s="14"/>
      <c r="H18" s="21">
        <f>VLOOKUP(Таблица9[[#This Row],[regions]], terror,3,0)</f>
        <v>0.01</v>
      </c>
    </row>
    <row r="19" spans="1:8" x14ac:dyDescent="0.25">
      <c r="A19" s="14" t="s">
        <v>74</v>
      </c>
      <c r="B19" s="14">
        <v>33</v>
      </c>
      <c r="C19" s="14">
        <v>2010</v>
      </c>
      <c r="D19" s="14">
        <f t="shared" si="0"/>
        <v>125.4</v>
      </c>
      <c r="E19" s="14"/>
      <c r="F19" s="14"/>
      <c r="G19" s="14"/>
      <c r="H19" s="21">
        <f>VLOOKUP(Таблица9[[#This Row],[regions]], terror,3,0)</f>
        <v>0</v>
      </c>
    </row>
    <row r="20" spans="1:8" x14ac:dyDescent="0.25">
      <c r="A20" s="14" t="s">
        <v>76</v>
      </c>
      <c r="B20" s="14">
        <v>71</v>
      </c>
      <c r="C20" s="14">
        <v>2010</v>
      </c>
      <c r="D20" s="14">
        <f t="shared" si="0"/>
        <v>279.67</v>
      </c>
      <c r="E20" s="14"/>
      <c r="F20" s="14"/>
      <c r="G20" s="14"/>
      <c r="H20" s="21">
        <f>VLOOKUP(Таблица9[[#This Row],[regions]], terror,3,0)</f>
        <v>0</v>
      </c>
    </row>
    <row r="21" spans="1:8" x14ac:dyDescent="0.25">
      <c r="A21" s="14" t="s">
        <v>79</v>
      </c>
      <c r="B21" s="14">
        <v>10</v>
      </c>
      <c r="C21" s="14">
        <v>2010</v>
      </c>
      <c r="D21" s="14">
        <f t="shared" si="0"/>
        <v>214.54</v>
      </c>
      <c r="E21" s="14"/>
      <c r="F21" s="14"/>
      <c r="G21" s="14"/>
      <c r="H21" s="21">
        <f>VLOOKUP(Таблица9[[#This Row],[regions]], terror,3,0)</f>
        <v>0</v>
      </c>
    </row>
    <row r="22" spans="1:8" x14ac:dyDescent="0.25">
      <c r="A22" s="14" t="s">
        <v>83</v>
      </c>
      <c r="B22" s="14">
        <v>86</v>
      </c>
      <c r="C22" s="14">
        <v>2010</v>
      </c>
      <c r="D22" s="14">
        <f t="shared" si="0"/>
        <v>225.45</v>
      </c>
      <c r="E22" s="14"/>
      <c r="F22" s="14"/>
      <c r="G22" s="14"/>
      <c r="H22" s="21">
        <f>VLOOKUP(Таблица9[[#This Row],[regions]], terror,3,0)</f>
        <v>0.01</v>
      </c>
    </row>
    <row r="23" spans="1:8" x14ac:dyDescent="0.25">
      <c r="A23" s="14" t="s">
        <v>85</v>
      </c>
      <c r="B23" s="14">
        <v>107</v>
      </c>
      <c r="C23" s="14">
        <v>2010</v>
      </c>
      <c r="D23" s="14">
        <f t="shared" si="0"/>
        <v>241.99</v>
      </c>
      <c r="E23" s="14"/>
      <c r="F23" s="14"/>
      <c r="G23" s="14"/>
      <c r="H23" s="21">
        <f>VLOOKUP(Таблица9[[#This Row],[regions]], terror,3,0)</f>
        <v>0.01</v>
      </c>
    </row>
    <row r="24" spans="1:8" x14ac:dyDescent="0.25">
      <c r="A24" s="14" t="s">
        <v>87</v>
      </c>
      <c r="B24" s="14">
        <v>48</v>
      </c>
      <c r="C24" s="14">
        <v>2010</v>
      </c>
      <c r="D24" s="14">
        <f t="shared" si="0"/>
        <v>145.1</v>
      </c>
      <c r="E24" s="14"/>
      <c r="F24" s="14"/>
      <c r="G24" s="14"/>
      <c r="H24" s="21">
        <f>VLOOKUP(Таблица9[[#This Row],[regions]], terror,3,0)</f>
        <v>0</v>
      </c>
    </row>
    <row r="25" spans="1:8" x14ac:dyDescent="0.25">
      <c r="A25" s="14" t="s">
        <v>92</v>
      </c>
      <c r="B25" s="14">
        <v>138</v>
      </c>
      <c r="C25" s="14">
        <v>2010</v>
      </c>
      <c r="D25" s="14">
        <f t="shared" si="0"/>
        <v>163.34</v>
      </c>
      <c r="E25" s="14"/>
      <c r="F25" s="14"/>
      <c r="G25" s="14"/>
      <c r="H25" s="21">
        <f>VLOOKUP(Таблица9[[#This Row],[regions]], terror,3,0)</f>
        <v>0.01</v>
      </c>
    </row>
    <row r="26" spans="1:8" x14ac:dyDescent="0.25">
      <c r="A26" s="14" t="s">
        <v>93</v>
      </c>
      <c r="B26" s="14">
        <v>141</v>
      </c>
      <c r="C26" s="14">
        <v>2010</v>
      </c>
      <c r="D26" s="14">
        <f t="shared" si="0"/>
        <v>133.19999999999999</v>
      </c>
      <c r="E26" s="14"/>
      <c r="F26" s="14"/>
      <c r="G26" s="14"/>
      <c r="H26" s="21">
        <f>VLOOKUP(Таблица9[[#This Row],[regions]], terror,3,0)</f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C2" sqref="C2:C96"/>
    </sheetView>
  </sheetViews>
  <sheetFormatPr defaultRowHeight="15" x14ac:dyDescent="0.25"/>
  <cols>
    <col min="1" max="1" width="28.5703125" customWidth="1"/>
    <col min="4" max="5" width="12.140625" customWidth="1"/>
    <col min="6" max="6" width="13.7109375" customWidth="1"/>
    <col min="7" max="7" width="12.140625" customWidth="1"/>
    <col min="8" max="8" width="15.42578125" customWidth="1"/>
  </cols>
  <sheetData>
    <row r="1" spans="1:8" x14ac:dyDescent="0.25">
      <c r="A1" t="s">
        <v>95</v>
      </c>
      <c r="B1" t="s">
        <v>122</v>
      </c>
      <c r="C1" t="s">
        <v>151</v>
      </c>
      <c r="D1" t="s">
        <v>127</v>
      </c>
      <c r="E1" t="s">
        <v>124</v>
      </c>
      <c r="F1" t="s">
        <v>125</v>
      </c>
      <c r="G1" t="s">
        <v>126</v>
      </c>
      <c r="H1" t="s">
        <v>128</v>
      </c>
    </row>
    <row r="2" spans="1:8" x14ac:dyDescent="0.25">
      <c r="A2" t="s">
        <v>0</v>
      </c>
      <c r="B2">
        <f t="shared" ref="B2:B33" si="0">VLOOKUP(A2, list, 2, 0)</f>
        <v>84</v>
      </c>
      <c r="C2">
        <v>2016</v>
      </c>
      <c r="D2">
        <f>VLOOKUP(Таблица6[[#This Row],[regions]], all,4,0)</f>
        <v>187.55</v>
      </c>
      <c r="E2">
        <v>1052</v>
      </c>
      <c r="F2">
        <v>15847</v>
      </c>
      <c r="G2">
        <v>0</v>
      </c>
      <c r="H2">
        <f>VLOOKUP(Таблица6[[#This Row],[regions]], terror,4,0)</f>
        <v>0</v>
      </c>
    </row>
    <row r="3" spans="1:8" x14ac:dyDescent="0.25">
      <c r="A3" t="s">
        <v>1</v>
      </c>
      <c r="B3">
        <f t="shared" si="0"/>
        <v>93</v>
      </c>
      <c r="C3">
        <v>2016</v>
      </c>
      <c r="D3">
        <f>VLOOKUP(Таблица6[[#This Row],[regions]], all,4,0)</f>
        <v>231.55</v>
      </c>
      <c r="E3">
        <v>496</v>
      </c>
      <c r="F3">
        <v>7895</v>
      </c>
      <c r="G3">
        <v>1</v>
      </c>
      <c r="H3">
        <f>VLOOKUP(Таблица6[[#This Row],[regions]], terror,4,0)</f>
        <v>0.01</v>
      </c>
    </row>
    <row r="4" spans="1:8" hidden="1" x14ac:dyDescent="0.25">
      <c r="A4" t="s">
        <v>2</v>
      </c>
      <c r="B4" t="e">
        <f t="shared" si="0"/>
        <v>#N/A</v>
      </c>
      <c r="D4">
        <f>VLOOKUP(Таблица6[[#This Row],[regions]], all,4,0)</f>
        <v>176.9</v>
      </c>
      <c r="E4">
        <v>954</v>
      </c>
      <c r="F4">
        <v>6122</v>
      </c>
      <c r="G4">
        <v>2</v>
      </c>
      <c r="H4">
        <f>VLOOKUP(Таблица6[[#This Row],[regions]], terror,4,0)</f>
        <v>0.02</v>
      </c>
    </row>
    <row r="5" spans="1:8" hidden="1" x14ac:dyDescent="0.25">
      <c r="A5" t="s">
        <v>3</v>
      </c>
      <c r="B5" t="e">
        <f t="shared" si="0"/>
        <v>#N/A</v>
      </c>
      <c r="D5">
        <f>VLOOKUP(Таблица6[[#This Row],[regions]], all,4,0)</f>
        <v>136.38999999999999</v>
      </c>
      <c r="E5">
        <v>820</v>
      </c>
      <c r="F5">
        <v>4373</v>
      </c>
      <c r="G5">
        <v>20</v>
      </c>
      <c r="H5">
        <f>VLOOKUP(Таблица6[[#This Row],[regions]], terror,4,0)</f>
        <v>0.2</v>
      </c>
    </row>
    <row r="6" spans="1:8" hidden="1" x14ac:dyDescent="0.25">
      <c r="A6" t="s">
        <v>4</v>
      </c>
      <c r="B6" t="e">
        <f t="shared" si="0"/>
        <v>#N/A</v>
      </c>
      <c r="D6">
        <f>VLOOKUP(Таблица6[[#This Row],[regions]], all,4,0)</f>
        <v>88.48</v>
      </c>
      <c r="E6">
        <v>888</v>
      </c>
      <c r="F6">
        <v>4226</v>
      </c>
      <c r="G6">
        <v>1</v>
      </c>
      <c r="H6">
        <f>VLOOKUP(Таблица6[[#This Row],[regions]], terror,4,0)</f>
        <v>0.01</v>
      </c>
    </row>
    <row r="7" spans="1:8" hidden="1" x14ac:dyDescent="0.25">
      <c r="A7" t="s">
        <v>5</v>
      </c>
      <c r="B7" t="e">
        <f t="shared" si="0"/>
        <v>#N/A</v>
      </c>
      <c r="D7">
        <f>VLOOKUP(Таблица6[[#This Row],[regions]], all,4,0)</f>
        <v>129.07</v>
      </c>
      <c r="E7">
        <v>542</v>
      </c>
      <c r="F7">
        <v>6285</v>
      </c>
      <c r="G7">
        <v>0</v>
      </c>
      <c r="H7">
        <f>VLOOKUP(Таблица6[[#This Row],[regions]], terror,4,0)</f>
        <v>0</v>
      </c>
    </row>
    <row r="8" spans="1:8" hidden="1" x14ac:dyDescent="0.25">
      <c r="A8" t="s">
        <v>6</v>
      </c>
      <c r="B8" t="e">
        <f t="shared" si="0"/>
        <v>#N/A</v>
      </c>
      <c r="D8">
        <f>VLOOKUP(Таблица6[[#This Row],[regions]], all,4,0)</f>
        <v>136.97999999999999</v>
      </c>
      <c r="E8">
        <v>1024</v>
      </c>
      <c r="F8">
        <v>6544</v>
      </c>
      <c r="G8">
        <v>5</v>
      </c>
      <c r="H8">
        <f>VLOOKUP(Таблица6[[#This Row],[regions]], terror,4,0)</f>
        <v>0.04</v>
      </c>
    </row>
    <row r="9" spans="1:8" x14ac:dyDescent="0.25">
      <c r="A9" t="s">
        <v>7</v>
      </c>
      <c r="B9">
        <f t="shared" si="0"/>
        <v>39</v>
      </c>
      <c r="C9">
        <v>2016</v>
      </c>
      <c r="D9">
        <f>VLOOKUP(Таблица6[[#This Row],[regions]], all,4,0)</f>
        <v>152.16999999999999</v>
      </c>
      <c r="E9">
        <v>1983</v>
      </c>
      <c r="F9">
        <v>15838</v>
      </c>
      <c r="G9">
        <v>21</v>
      </c>
      <c r="H9">
        <f>VLOOKUP(Таблица6[[#This Row],[regions]], terror,4,0)</f>
        <v>0.08</v>
      </c>
    </row>
    <row r="10" spans="1:8" hidden="1" x14ac:dyDescent="0.25">
      <c r="A10" t="s">
        <v>8</v>
      </c>
      <c r="B10" t="e">
        <f t="shared" si="0"/>
        <v>#N/A</v>
      </c>
      <c r="D10">
        <f>VLOOKUP(Таблица6[[#This Row],[regions]], all,4,0)</f>
        <v>216.59</v>
      </c>
      <c r="E10">
        <v>899</v>
      </c>
      <c r="F10">
        <v>7609</v>
      </c>
      <c r="G10">
        <v>6</v>
      </c>
      <c r="H10">
        <f>VLOOKUP(Таблица6[[#This Row],[regions]], terror,4,0)</f>
        <v>0.05</v>
      </c>
    </row>
    <row r="11" spans="1:8" hidden="1" x14ac:dyDescent="0.25">
      <c r="A11" t="s">
        <v>9</v>
      </c>
      <c r="B11" t="e">
        <f t="shared" si="0"/>
        <v>#N/A</v>
      </c>
      <c r="D11">
        <f>VLOOKUP(Таблица6[[#This Row],[regions]], all,4,0)</f>
        <v>147.29</v>
      </c>
      <c r="E11">
        <v>1444</v>
      </c>
      <c r="F11">
        <v>14783</v>
      </c>
      <c r="G11">
        <v>3</v>
      </c>
      <c r="H11">
        <f>VLOOKUP(Таблица6[[#This Row],[regions]], terror,4,0)</f>
        <v>0.01</v>
      </c>
    </row>
    <row r="12" spans="1:8" hidden="1" x14ac:dyDescent="0.25">
      <c r="A12" t="s">
        <v>10</v>
      </c>
      <c r="B12" t="e">
        <f t="shared" si="0"/>
        <v>#N/A</v>
      </c>
      <c r="D12" t="e">
        <f>VLOOKUP(Таблица6[[#This Row],[regions]], all,4,0)</f>
        <v>#N/A</v>
      </c>
      <c r="E12">
        <v>4142</v>
      </c>
      <c r="F12">
        <v>50802</v>
      </c>
      <c r="G12">
        <v>31</v>
      </c>
      <c r="H12" t="e">
        <f>VLOOKUP(Таблица6[[#This Row],[regions]], terror,4,0)</f>
        <v>#N/A</v>
      </c>
    </row>
    <row r="13" spans="1:8" hidden="1" x14ac:dyDescent="0.25">
      <c r="A13" t="s">
        <v>11</v>
      </c>
      <c r="B13" t="e">
        <f t="shared" si="0"/>
        <v>#N/A</v>
      </c>
      <c r="D13" t="e">
        <f>VLOOKUP(Таблица6[[#This Row],[regions]], all,4,0)</f>
        <v>#N/A</v>
      </c>
      <c r="E13">
        <v>137</v>
      </c>
      <c r="F13">
        <v>1460</v>
      </c>
      <c r="G13">
        <v>2</v>
      </c>
      <c r="H13" t="e">
        <f>VLOOKUP(Таблица6[[#This Row],[regions]], terror,4,0)</f>
        <v>#N/A</v>
      </c>
    </row>
    <row r="14" spans="1:8" hidden="1" x14ac:dyDescent="0.25">
      <c r="A14" t="s">
        <v>12</v>
      </c>
      <c r="B14" t="e">
        <f t="shared" si="0"/>
        <v>#N/A</v>
      </c>
      <c r="D14">
        <f>VLOOKUP(Таблица6[[#This Row],[regions]], all,4,0)</f>
        <v>273.85000000000002</v>
      </c>
      <c r="E14">
        <v>1140</v>
      </c>
      <c r="F14">
        <v>12759</v>
      </c>
      <c r="G14">
        <v>3</v>
      </c>
      <c r="H14">
        <f>VLOOKUP(Таблица6[[#This Row],[regions]], terror,4,0)</f>
        <v>0.03</v>
      </c>
    </row>
    <row r="15" spans="1:8" hidden="1" x14ac:dyDescent="0.25">
      <c r="A15" t="s">
        <v>13</v>
      </c>
      <c r="B15" t="e">
        <f t="shared" si="0"/>
        <v>#N/A</v>
      </c>
      <c r="D15">
        <f>VLOOKUP(Таблица6[[#This Row],[regions]], all,4,0)</f>
        <v>139.88</v>
      </c>
      <c r="E15">
        <v>667</v>
      </c>
      <c r="F15">
        <v>3598</v>
      </c>
      <c r="G15">
        <v>7</v>
      </c>
      <c r="H15">
        <f>VLOOKUP(Таблица6[[#This Row],[regions]], terror,4,0)</f>
        <v>7.0000000000000007E-2</v>
      </c>
    </row>
    <row r="16" spans="1:8" hidden="1" x14ac:dyDescent="0.25">
      <c r="A16" t="s">
        <v>14</v>
      </c>
      <c r="B16" t="e">
        <f t="shared" si="0"/>
        <v>#N/A</v>
      </c>
      <c r="D16">
        <f>VLOOKUP(Таблица6[[#This Row],[regions]], all,4,0)</f>
        <v>194.83</v>
      </c>
      <c r="E16">
        <v>1452</v>
      </c>
      <c r="F16">
        <v>19983</v>
      </c>
      <c r="G16">
        <v>3</v>
      </c>
      <c r="H16">
        <f>VLOOKUP(Таблица6[[#This Row],[regions]], terror,4,0)</f>
        <v>0.01</v>
      </c>
    </row>
    <row r="17" spans="1:8" x14ac:dyDescent="0.25">
      <c r="A17" t="s">
        <v>15</v>
      </c>
      <c r="B17">
        <f t="shared" si="0"/>
        <v>77</v>
      </c>
      <c r="C17">
        <v>2016</v>
      </c>
      <c r="D17">
        <f>VLOOKUP(Таблица6[[#This Row],[regions]], all,4,0)</f>
        <v>88.96</v>
      </c>
      <c r="E17">
        <v>1000</v>
      </c>
      <c r="F17">
        <v>3031</v>
      </c>
      <c r="G17">
        <v>139</v>
      </c>
      <c r="H17">
        <v>1.61</v>
      </c>
    </row>
    <row r="18" spans="1:8" hidden="1" x14ac:dyDescent="0.25">
      <c r="A18" t="s">
        <v>16</v>
      </c>
      <c r="B18" t="e">
        <f t="shared" si="0"/>
        <v>#N/A</v>
      </c>
      <c r="D18">
        <f>VLOOKUP(Таблица6[[#This Row],[regions]], all,4,0)</f>
        <v>135.43</v>
      </c>
      <c r="E18">
        <v>754</v>
      </c>
      <c r="F18">
        <v>5610</v>
      </c>
      <c r="G18">
        <v>11</v>
      </c>
      <c r="H18">
        <f>VLOOKUP(Таблица6[[#This Row],[regions]], terror,4,0)</f>
        <v>0.11</v>
      </c>
    </row>
    <row r="19" spans="1:8" x14ac:dyDescent="0.25">
      <c r="A19" t="s">
        <v>17</v>
      </c>
      <c r="B19">
        <f t="shared" si="0"/>
        <v>14</v>
      </c>
      <c r="C19">
        <v>2016</v>
      </c>
      <c r="D19">
        <f>VLOOKUP(Таблица6[[#This Row],[regions]], all,4,0)</f>
        <v>160.36000000000001</v>
      </c>
      <c r="E19">
        <v>638</v>
      </c>
      <c r="F19">
        <v>5290</v>
      </c>
      <c r="G19">
        <v>7</v>
      </c>
      <c r="H19">
        <f>VLOOKUP(Таблица6[[#This Row],[regions]], terror,4,0)</f>
        <v>7.0000000000000007E-2</v>
      </c>
    </row>
    <row r="20" spans="1:8" hidden="1" x14ac:dyDescent="0.25">
      <c r="A20" t="s">
        <v>18</v>
      </c>
      <c r="B20" t="e">
        <f t="shared" si="0"/>
        <v>#N/A</v>
      </c>
      <c r="D20">
        <f>VLOOKUP(Таблица6[[#This Row],[regions]], all,4,0)</f>
        <v>185.31</v>
      </c>
      <c r="E20">
        <v>282</v>
      </c>
      <c r="F20">
        <v>1559</v>
      </c>
      <c r="G20">
        <v>0</v>
      </c>
      <c r="H20">
        <f>VLOOKUP(Таблица6[[#This Row],[regions]], terror,4,0)</f>
        <v>0</v>
      </c>
    </row>
    <row r="21" spans="1:8" hidden="1" x14ac:dyDescent="0.25">
      <c r="A21" t="s">
        <v>19</v>
      </c>
      <c r="B21" t="e">
        <f t="shared" si="0"/>
        <v>#N/A</v>
      </c>
      <c r="D21" t="e">
        <f>VLOOKUP(Таблица6[[#This Row],[regions]], all,4,0)</f>
        <v>#N/A</v>
      </c>
      <c r="E21">
        <v>404</v>
      </c>
      <c r="F21">
        <v>1080</v>
      </c>
      <c r="G21">
        <v>90</v>
      </c>
      <c r="H21" t="e">
        <f>VLOOKUP(Таблица6[[#This Row],[regions]], terror,4,0)</f>
        <v>#N/A</v>
      </c>
    </row>
    <row r="22" spans="1:8" hidden="1" x14ac:dyDescent="0.25">
      <c r="A22" t="s">
        <v>20</v>
      </c>
      <c r="B22" t="e">
        <f t="shared" si="0"/>
        <v>#N/A</v>
      </c>
      <c r="D22" t="e">
        <f>VLOOKUP(Таблица6[[#This Row],[regions]], all,4,0)</f>
        <v>#N/A</v>
      </c>
      <c r="E22">
        <v>1383</v>
      </c>
      <c r="F22">
        <v>20334</v>
      </c>
      <c r="G22">
        <v>10</v>
      </c>
      <c r="H22" t="e">
        <f>VLOOKUP(Таблица6[[#This Row],[regions]], terror,4,0)</f>
        <v>#N/A</v>
      </c>
    </row>
    <row r="23" spans="1:8" hidden="1" x14ac:dyDescent="0.25">
      <c r="A23" t="s">
        <v>21</v>
      </c>
      <c r="B23" t="e">
        <f t="shared" si="0"/>
        <v>#N/A</v>
      </c>
      <c r="D23">
        <f>VLOOKUP(Таблица6[[#This Row],[regions]], all,4,0)</f>
        <v>167.63</v>
      </c>
      <c r="E23">
        <v>996</v>
      </c>
      <c r="F23">
        <v>6488</v>
      </c>
      <c r="G23">
        <v>8</v>
      </c>
      <c r="H23">
        <f>VLOOKUP(Таблица6[[#This Row],[regions]], terror,4,0)</f>
        <v>0.06</v>
      </c>
    </row>
    <row r="24" spans="1:8" hidden="1" x14ac:dyDescent="0.25">
      <c r="A24" t="s">
        <v>22</v>
      </c>
      <c r="B24" t="e">
        <f t="shared" si="0"/>
        <v>#N/A</v>
      </c>
      <c r="D24">
        <f>VLOOKUP(Таблица6[[#This Row],[regions]], all,4,0)</f>
        <v>134.75</v>
      </c>
      <c r="E24">
        <v>578</v>
      </c>
      <c r="F24">
        <v>2080</v>
      </c>
      <c r="G24">
        <v>2</v>
      </c>
      <c r="H24">
        <f>VLOOKUP(Таблица6[[#This Row],[regions]], terror,4,0)</f>
        <v>0.03</v>
      </c>
    </row>
    <row r="25" spans="1:8" x14ac:dyDescent="0.25">
      <c r="A25" t="s">
        <v>23</v>
      </c>
      <c r="B25">
        <f t="shared" si="0"/>
        <v>129</v>
      </c>
      <c r="C25">
        <v>2016</v>
      </c>
      <c r="D25">
        <f>VLOOKUP(Таблица6[[#This Row],[regions]], all,4,0)</f>
        <v>129.69</v>
      </c>
      <c r="E25">
        <v>4461</v>
      </c>
      <c r="F25">
        <v>31378</v>
      </c>
      <c r="G25">
        <v>30</v>
      </c>
      <c r="H25">
        <f>VLOOKUP(Таблица6[[#This Row],[regions]], terror,4,0)</f>
        <v>0.05</v>
      </c>
    </row>
    <row r="26" spans="1:8" x14ac:dyDescent="0.25">
      <c r="A26" t="s">
        <v>24</v>
      </c>
      <c r="B26">
        <f t="shared" si="0"/>
        <v>73</v>
      </c>
      <c r="C26">
        <v>2016</v>
      </c>
      <c r="D26">
        <f>VLOOKUP(Таблица6[[#This Row],[regions]], all,4,0)</f>
        <v>199.71</v>
      </c>
      <c r="E26">
        <v>1668</v>
      </c>
      <c r="F26">
        <v>22834</v>
      </c>
      <c r="G26">
        <v>12</v>
      </c>
      <c r="H26">
        <f>VLOOKUP(Таблица6[[#This Row],[regions]], terror,4,0)</f>
        <v>0.04</v>
      </c>
    </row>
    <row r="27" spans="1:8" hidden="1" x14ac:dyDescent="0.25">
      <c r="A27" t="s">
        <v>25</v>
      </c>
      <c r="B27" t="e">
        <f t="shared" si="0"/>
        <v>#N/A</v>
      </c>
      <c r="D27" t="e">
        <f>VLOOKUP(Таблица6[[#This Row],[regions]], all,4,0)</f>
        <v>#N/A</v>
      </c>
      <c r="H27" t="e">
        <f>VLOOKUP(Таблица6[[#This Row],[regions]], terror,4,0)</f>
        <v>#N/A</v>
      </c>
    </row>
    <row r="28" spans="1:8" hidden="1" x14ac:dyDescent="0.25">
      <c r="A28" t="s">
        <v>26</v>
      </c>
      <c r="B28" t="e">
        <f t="shared" si="0"/>
        <v>#N/A</v>
      </c>
      <c r="D28">
        <f>VLOOKUP(Таблица6[[#This Row],[regions]], all,4,0)</f>
        <v>224.54</v>
      </c>
      <c r="E28">
        <v>728</v>
      </c>
      <c r="F28">
        <v>5522</v>
      </c>
      <c r="G28">
        <v>5</v>
      </c>
      <c r="H28">
        <f>VLOOKUP(Таблица6[[#This Row],[regions]], terror,4,0)</f>
        <v>0.06</v>
      </c>
    </row>
    <row r="29" spans="1:8" hidden="1" x14ac:dyDescent="0.25">
      <c r="A29" t="s">
        <v>27</v>
      </c>
      <c r="B29" t="e">
        <f t="shared" si="0"/>
        <v>#N/A</v>
      </c>
      <c r="D29">
        <f>VLOOKUP(Таблица6[[#This Row],[regions]], all,4,0)</f>
        <v>108.84</v>
      </c>
      <c r="E29">
        <v>636</v>
      </c>
      <c r="F29">
        <v>3892</v>
      </c>
      <c r="G29">
        <v>4</v>
      </c>
      <c r="H29">
        <f>VLOOKUP(Таблица6[[#This Row],[regions]], terror,4,0)</f>
        <v>0.04</v>
      </c>
    </row>
    <row r="30" spans="1:8" x14ac:dyDescent="0.25">
      <c r="A30" t="s">
        <v>28</v>
      </c>
      <c r="B30">
        <f t="shared" si="0"/>
        <v>1</v>
      </c>
      <c r="C30">
        <v>2016</v>
      </c>
      <c r="D30">
        <f>VLOOKUP(Таблица6[[#This Row],[regions]], all,4,0)</f>
        <v>98.57</v>
      </c>
      <c r="E30">
        <v>844</v>
      </c>
      <c r="F30">
        <v>5871</v>
      </c>
      <c r="G30">
        <v>0</v>
      </c>
      <c r="H30">
        <f>VLOOKUP(Таблица6[[#This Row],[regions]], terror,4,0)</f>
        <v>0</v>
      </c>
    </row>
    <row r="31" spans="1:8" x14ac:dyDescent="0.25">
      <c r="A31" t="s">
        <v>29</v>
      </c>
      <c r="B31">
        <f t="shared" si="0"/>
        <v>72</v>
      </c>
      <c r="C31">
        <v>2016</v>
      </c>
      <c r="D31">
        <f>VLOOKUP(Таблица6[[#This Row],[regions]], all,4,0)</f>
        <v>106.99</v>
      </c>
      <c r="E31">
        <v>620</v>
      </c>
      <c r="F31">
        <v>3207</v>
      </c>
      <c r="G31">
        <v>6</v>
      </c>
      <c r="H31">
        <f>VLOOKUP(Таблица6[[#This Row],[regions]], terror,4,0)</f>
        <v>0.05</v>
      </c>
    </row>
    <row r="32" spans="1:8" hidden="1" x14ac:dyDescent="0.25">
      <c r="A32" t="s">
        <v>30</v>
      </c>
      <c r="B32" t="e">
        <f t="shared" si="0"/>
        <v>#N/A</v>
      </c>
      <c r="D32">
        <f>VLOOKUP(Таблица6[[#This Row],[regions]], all,4,0)</f>
        <v>204.04</v>
      </c>
      <c r="E32">
        <v>194</v>
      </c>
      <c r="F32">
        <v>991</v>
      </c>
      <c r="G32">
        <v>0</v>
      </c>
      <c r="H32">
        <f>VLOOKUP(Таблица6[[#This Row],[regions]], terror,4,0)</f>
        <v>0</v>
      </c>
    </row>
    <row r="33" spans="1:8" hidden="1" x14ac:dyDescent="0.25">
      <c r="A33" t="s">
        <v>31</v>
      </c>
      <c r="B33" t="e">
        <f t="shared" si="0"/>
        <v>#N/A</v>
      </c>
      <c r="D33">
        <f>VLOOKUP(Таблица6[[#This Row],[regions]], all,4,0)</f>
        <v>120.65</v>
      </c>
      <c r="E33">
        <v>4071</v>
      </c>
      <c r="F33">
        <v>28067</v>
      </c>
      <c r="G33">
        <v>6</v>
      </c>
      <c r="H33">
        <f>VLOOKUP(Таблица6[[#This Row],[regions]], terror,4,0)</f>
        <v>0.01</v>
      </c>
    </row>
    <row r="34" spans="1:8" hidden="1" x14ac:dyDescent="0.25">
      <c r="A34" t="s">
        <v>32</v>
      </c>
      <c r="B34" t="e">
        <f t="shared" ref="B34:B65" si="1">VLOOKUP(A34, list, 2, 0)</f>
        <v>#N/A</v>
      </c>
      <c r="D34">
        <f>VLOOKUP(Таблица6[[#This Row],[regions]], all,4,0)</f>
        <v>197.61</v>
      </c>
      <c r="E34">
        <v>507</v>
      </c>
      <c r="F34">
        <v>2989</v>
      </c>
      <c r="G34">
        <v>0</v>
      </c>
      <c r="H34">
        <f>VLOOKUP(Таблица6[[#This Row],[regions]], terror,4,0)</f>
        <v>0</v>
      </c>
    </row>
    <row r="35" spans="1:8" hidden="1" x14ac:dyDescent="0.25">
      <c r="A35" t="s">
        <v>33</v>
      </c>
      <c r="B35" t="e">
        <f t="shared" si="1"/>
        <v>#N/A</v>
      </c>
      <c r="D35" t="e">
        <f>VLOOKUP(Таблица6[[#This Row],[regions]], all,4,0)</f>
        <v>#N/A</v>
      </c>
      <c r="E35">
        <v>32</v>
      </c>
      <c r="F35">
        <v>226</v>
      </c>
      <c r="G35">
        <v>0</v>
      </c>
      <c r="H35" t="e">
        <f>VLOOKUP(Таблица6[[#This Row],[regions]], terror,4,0)</f>
        <v>#N/A</v>
      </c>
    </row>
    <row r="36" spans="1:8" hidden="1" x14ac:dyDescent="0.25">
      <c r="A36" t="s">
        <v>34</v>
      </c>
      <c r="B36" t="e">
        <f t="shared" si="1"/>
        <v>#N/A</v>
      </c>
      <c r="D36">
        <f>VLOOKUP(Таблица6[[#This Row],[regions]], all,4,0)</f>
        <v>123.42</v>
      </c>
      <c r="E36">
        <v>1720</v>
      </c>
      <c r="F36">
        <v>14278</v>
      </c>
      <c r="G36">
        <v>9</v>
      </c>
      <c r="H36">
        <f>VLOOKUP(Таблица6[[#This Row],[regions]], terror,4,0)</f>
        <v>0.03</v>
      </c>
    </row>
    <row r="37" spans="1:8" hidden="1" x14ac:dyDescent="0.25">
      <c r="A37" t="s">
        <v>35</v>
      </c>
      <c r="B37" t="e">
        <f t="shared" si="1"/>
        <v>#N/A</v>
      </c>
      <c r="D37" t="e">
        <f>VLOOKUP(Таблица6[[#This Row],[regions]], all,4,0)</f>
        <v>#N/A</v>
      </c>
      <c r="E37">
        <v>421</v>
      </c>
      <c r="F37">
        <v>4400</v>
      </c>
      <c r="G37">
        <v>2</v>
      </c>
      <c r="H37" t="e">
        <f>VLOOKUP(Таблица6[[#This Row],[regions]], terror,4,0)</f>
        <v>#N/A</v>
      </c>
    </row>
    <row r="38" spans="1:8" x14ac:dyDescent="0.25">
      <c r="A38" t="s">
        <v>36</v>
      </c>
      <c r="B38">
        <f t="shared" si="1"/>
        <v>161</v>
      </c>
      <c r="C38">
        <v>2016</v>
      </c>
      <c r="D38">
        <f>VLOOKUP(Таблица6[[#This Row],[regions]], all,4,0)</f>
        <v>163.63999999999999</v>
      </c>
      <c r="E38">
        <v>2085</v>
      </c>
      <c r="F38">
        <v>19846</v>
      </c>
      <c r="G38">
        <v>10</v>
      </c>
      <c r="H38">
        <f>VLOOKUP(Таблица6[[#This Row],[regions]], terror,4,0)</f>
        <v>0.04</v>
      </c>
    </row>
    <row r="39" spans="1:8" hidden="1" x14ac:dyDescent="0.25">
      <c r="A39" t="s">
        <v>37</v>
      </c>
      <c r="B39" t="e">
        <f t="shared" si="1"/>
        <v>#N/A</v>
      </c>
      <c r="D39">
        <f>VLOOKUP(Таблица6[[#This Row],[regions]], all,4,0)</f>
        <v>148.36000000000001</v>
      </c>
      <c r="E39">
        <v>1691</v>
      </c>
      <c r="F39">
        <v>8499</v>
      </c>
      <c r="G39">
        <v>1</v>
      </c>
      <c r="H39">
        <f>VLOOKUP(Таблица6[[#This Row],[regions]], terror,4,0)</f>
        <v>0.01</v>
      </c>
    </row>
    <row r="40" spans="1:8" x14ac:dyDescent="0.25">
      <c r="A40" t="s">
        <v>38</v>
      </c>
      <c r="B40">
        <f t="shared" si="1"/>
        <v>47</v>
      </c>
      <c r="C40">
        <v>2016</v>
      </c>
      <c r="D40">
        <f>VLOOKUP(Таблица6[[#This Row],[regions]], all,4,0)</f>
        <v>136.51</v>
      </c>
      <c r="E40">
        <v>976</v>
      </c>
      <c r="F40">
        <v>9230</v>
      </c>
      <c r="G40">
        <v>19</v>
      </c>
      <c r="H40">
        <f>VLOOKUP(Таблица6[[#This Row],[regions]], terror,4,0)</f>
        <v>0.1</v>
      </c>
    </row>
    <row r="41" spans="1:8" hidden="1" x14ac:dyDescent="0.25">
      <c r="A41" t="s">
        <v>39</v>
      </c>
      <c r="B41" t="e">
        <f t="shared" si="1"/>
        <v>#N/A</v>
      </c>
      <c r="D41">
        <f>VLOOKUP(Таблица6[[#This Row],[regions]], all,4,0)</f>
        <v>122.58</v>
      </c>
      <c r="E41">
        <v>578</v>
      </c>
      <c r="F41">
        <v>3732</v>
      </c>
      <c r="G41">
        <v>4</v>
      </c>
      <c r="H41">
        <f>VLOOKUP(Таблица6[[#This Row],[regions]], terror,4,0)</f>
        <v>0.05</v>
      </c>
    </row>
    <row r="42" spans="1:8" x14ac:dyDescent="0.25">
      <c r="A42" t="s">
        <v>40</v>
      </c>
      <c r="B42">
        <f t="shared" si="1"/>
        <v>117</v>
      </c>
      <c r="C42">
        <v>2016</v>
      </c>
      <c r="D42">
        <f>VLOOKUP(Таблица6[[#This Row],[regions]], all,4,0)</f>
        <v>91.34</v>
      </c>
      <c r="E42">
        <v>578</v>
      </c>
      <c r="F42">
        <v>2314</v>
      </c>
      <c r="G42">
        <v>3</v>
      </c>
      <c r="H42">
        <f>VLOOKUP(Таблица6[[#This Row],[regions]], terror,4,0)</f>
        <v>0.02</v>
      </c>
    </row>
    <row r="43" spans="1:8" x14ac:dyDescent="0.25">
      <c r="A43" t="s">
        <v>41</v>
      </c>
      <c r="B43">
        <f t="shared" si="1"/>
        <v>12</v>
      </c>
      <c r="C43">
        <v>2016</v>
      </c>
      <c r="D43">
        <f>VLOOKUP(Таблица6[[#This Row],[regions]], all,4,0)</f>
        <v>190.08</v>
      </c>
      <c r="E43">
        <v>1815</v>
      </c>
      <c r="F43">
        <v>12979</v>
      </c>
      <c r="G43">
        <v>4</v>
      </c>
      <c r="H43">
        <f>VLOOKUP(Таблица6[[#This Row],[regions]], terror,4,0)</f>
        <v>0.02</v>
      </c>
    </row>
    <row r="44" spans="1:8" hidden="1" x14ac:dyDescent="0.25">
      <c r="A44" t="s">
        <v>42</v>
      </c>
      <c r="B44" t="e">
        <f t="shared" si="1"/>
        <v>#N/A</v>
      </c>
      <c r="D44" t="e">
        <f>VLOOKUP(Таблица6[[#This Row],[regions]], all,4,0)</f>
        <v>#N/A</v>
      </c>
      <c r="E44">
        <v>18643</v>
      </c>
      <c r="F44">
        <v>122984</v>
      </c>
      <c r="G44">
        <v>193</v>
      </c>
      <c r="H44" t="e">
        <f>VLOOKUP(Таблица6[[#This Row],[regions]], terror,4,0)</f>
        <v>#N/A</v>
      </c>
    </row>
    <row r="45" spans="1:8" hidden="1" x14ac:dyDescent="0.25">
      <c r="A45" t="s">
        <v>43</v>
      </c>
      <c r="B45" t="e">
        <f t="shared" si="1"/>
        <v>#N/A</v>
      </c>
      <c r="D45">
        <f>VLOOKUP(Таблица6[[#This Row],[regions]], all,4,0)</f>
        <v>203.08</v>
      </c>
      <c r="E45">
        <v>1192</v>
      </c>
      <c r="F45">
        <v>16366</v>
      </c>
      <c r="G45">
        <v>10</v>
      </c>
      <c r="H45">
        <f>VLOOKUP(Таблица6[[#This Row],[regions]], terror,4,0)</f>
        <v>0.05</v>
      </c>
    </row>
    <row r="46" spans="1:8" hidden="1" x14ac:dyDescent="0.25">
      <c r="A46" t="s">
        <v>44</v>
      </c>
      <c r="B46" t="e">
        <f t="shared" si="1"/>
        <v>#N/A</v>
      </c>
      <c r="D46">
        <f>VLOOKUP(Таблица6[[#This Row],[regions]], all,4,0)</f>
        <v>146.94</v>
      </c>
      <c r="E46">
        <v>446</v>
      </c>
      <c r="F46">
        <v>2590</v>
      </c>
      <c r="G46">
        <v>3</v>
      </c>
      <c r="H46">
        <f>VLOOKUP(Таблица6[[#This Row],[regions]], terror,4,0)</f>
        <v>0.05</v>
      </c>
    </row>
    <row r="47" spans="1:8" hidden="1" x14ac:dyDescent="0.25">
      <c r="A47" t="s">
        <v>45</v>
      </c>
      <c r="B47" t="e">
        <f t="shared" si="1"/>
        <v>#N/A</v>
      </c>
      <c r="D47" t="e">
        <f>VLOOKUP(Таблица6[[#This Row],[regions]], all,4,0)</f>
        <v>#N/A</v>
      </c>
      <c r="E47">
        <v>423</v>
      </c>
      <c r="F47">
        <v>1951</v>
      </c>
      <c r="G47">
        <v>10</v>
      </c>
      <c r="H47" t="e">
        <f>VLOOKUP(Таблица6[[#This Row],[regions]], terror,4,0)</f>
        <v>#N/A</v>
      </c>
    </row>
    <row r="48" spans="1:8" hidden="1" x14ac:dyDescent="0.25">
      <c r="A48" t="s">
        <v>46</v>
      </c>
      <c r="B48" t="e">
        <f t="shared" si="1"/>
        <v>#N/A</v>
      </c>
      <c r="D48">
        <f>VLOOKUP(Таблица6[[#This Row],[regions]], all,4,0)</f>
        <v>224.58</v>
      </c>
      <c r="E48">
        <v>188</v>
      </c>
      <c r="F48">
        <v>1777</v>
      </c>
      <c r="G48">
        <v>2</v>
      </c>
      <c r="H48">
        <f>VLOOKUP(Таблица6[[#This Row],[regions]], terror,4,0)</f>
        <v>0.09</v>
      </c>
    </row>
    <row r="49" spans="1:8" hidden="1" x14ac:dyDescent="0.25">
      <c r="A49" t="s">
        <v>47</v>
      </c>
      <c r="B49" t="e">
        <f t="shared" si="1"/>
        <v>#N/A</v>
      </c>
      <c r="D49" t="e">
        <f>VLOOKUP(Таблица6[[#This Row],[regions]], all,4,0)</f>
        <v>#N/A</v>
      </c>
      <c r="E49">
        <v>2179</v>
      </c>
      <c r="F49">
        <v>21941</v>
      </c>
      <c r="G49">
        <v>32</v>
      </c>
      <c r="H49" t="e">
        <f>VLOOKUP(Таблица6[[#This Row],[regions]], terror,4,0)</f>
        <v>#N/A</v>
      </c>
    </row>
    <row r="50" spans="1:8" hidden="1" x14ac:dyDescent="0.25">
      <c r="A50" t="s">
        <v>48</v>
      </c>
      <c r="B50" t="e">
        <f t="shared" si="1"/>
        <v>#N/A</v>
      </c>
      <c r="D50" t="e">
        <f>VLOOKUP(Таблица6[[#This Row],[regions]], all,4,0)</f>
        <v>#N/A</v>
      </c>
      <c r="E50">
        <v>777</v>
      </c>
      <c r="F50">
        <v>9298</v>
      </c>
      <c r="G50">
        <v>1</v>
      </c>
      <c r="H50" t="e">
        <f>VLOOKUP(Таблица6[[#This Row],[regions]], terror,4,0)</f>
        <v>#N/A</v>
      </c>
    </row>
    <row r="51" spans="1:8" hidden="1" x14ac:dyDescent="0.25">
      <c r="A51" t="s">
        <v>49</v>
      </c>
      <c r="B51" t="e">
        <f t="shared" si="1"/>
        <v>#N/A</v>
      </c>
      <c r="D51" t="e">
        <f>VLOOKUP(Таблица6[[#This Row],[regions]], all,4,0)</f>
        <v>#N/A</v>
      </c>
      <c r="E51">
        <v>2179</v>
      </c>
      <c r="F51">
        <v>5815</v>
      </c>
      <c r="G51">
        <v>966</v>
      </c>
      <c r="H51" t="e">
        <f>VLOOKUP(Таблица6[[#This Row],[regions]], terror,4,0)</f>
        <v>#N/A</v>
      </c>
    </row>
    <row r="52" spans="1:8" hidden="1" x14ac:dyDescent="0.25">
      <c r="A52" t="s">
        <v>50</v>
      </c>
      <c r="B52" t="e">
        <f t="shared" si="1"/>
        <v>#N/A</v>
      </c>
      <c r="D52" t="e">
        <f>VLOOKUP(Таблица6[[#This Row],[regions]], all,4,0)</f>
        <v>#N/A</v>
      </c>
      <c r="E52">
        <v>231</v>
      </c>
      <c r="F52">
        <v>562</v>
      </c>
      <c r="G52">
        <v>105</v>
      </c>
      <c r="H52" t="e">
        <f>VLOOKUP(Таблица6[[#This Row],[regions]], terror,4,0)</f>
        <v>#N/A</v>
      </c>
    </row>
    <row r="53" spans="1:8" hidden="1" x14ac:dyDescent="0.25">
      <c r="A53" t="s">
        <v>51</v>
      </c>
      <c r="B53" t="e">
        <f t="shared" si="1"/>
        <v>#N/A</v>
      </c>
      <c r="D53" t="e">
        <f>VLOOKUP(Таблица6[[#This Row],[regions]], all,4,0)</f>
        <v>#N/A</v>
      </c>
      <c r="E53">
        <v>251</v>
      </c>
      <c r="F53">
        <v>557</v>
      </c>
      <c r="G53">
        <v>3</v>
      </c>
      <c r="H53" t="e">
        <f>VLOOKUP(Таблица6[[#This Row],[regions]], terror,4,0)</f>
        <v>#N/A</v>
      </c>
    </row>
    <row r="54" spans="1:8" hidden="1" x14ac:dyDescent="0.25">
      <c r="A54" t="s">
        <v>52</v>
      </c>
      <c r="B54" t="e">
        <f t="shared" si="1"/>
        <v>#N/A</v>
      </c>
      <c r="D54" t="e">
        <f>VLOOKUP(Таблица6[[#This Row],[regions]], all,4,0)</f>
        <v>#N/A</v>
      </c>
      <c r="E54">
        <v>557</v>
      </c>
      <c r="F54">
        <v>4929</v>
      </c>
      <c r="G54">
        <v>10</v>
      </c>
      <c r="H54" t="e">
        <f>VLOOKUP(Таблица6[[#This Row],[regions]], terror,4,0)</f>
        <v>#N/A</v>
      </c>
    </row>
    <row r="55" spans="1:8" x14ac:dyDescent="0.25">
      <c r="A55" t="s">
        <v>53</v>
      </c>
      <c r="B55">
        <f t="shared" si="1"/>
        <v>89</v>
      </c>
      <c r="C55">
        <v>2016</v>
      </c>
      <c r="D55">
        <f>VLOOKUP(Таблица6[[#This Row],[regions]], all,4,0)</f>
        <v>222.27</v>
      </c>
      <c r="E55">
        <v>870</v>
      </c>
      <c r="F55">
        <v>6470</v>
      </c>
      <c r="G55">
        <v>2</v>
      </c>
      <c r="H55">
        <f>VLOOKUP(Таблица6[[#This Row],[regions]], terror,4,0)</f>
        <v>0.02</v>
      </c>
    </row>
    <row r="56" spans="1:8" hidden="1" x14ac:dyDescent="0.25">
      <c r="A56" t="s">
        <v>54</v>
      </c>
      <c r="B56" t="e">
        <f t="shared" si="1"/>
        <v>#N/A</v>
      </c>
      <c r="D56" t="e">
        <f>VLOOKUP(Таблица6[[#This Row],[regions]], all,4,0)</f>
        <v>#N/A</v>
      </c>
      <c r="E56">
        <v>856</v>
      </c>
      <c r="F56">
        <v>11456</v>
      </c>
      <c r="G56">
        <v>12</v>
      </c>
      <c r="H56" t="e">
        <f>VLOOKUP(Таблица6[[#This Row],[regions]], terror,4,0)</f>
        <v>#N/A</v>
      </c>
    </row>
    <row r="57" spans="1:8" hidden="1" x14ac:dyDescent="0.25">
      <c r="A57" t="s">
        <v>55</v>
      </c>
      <c r="B57" t="e">
        <f t="shared" si="1"/>
        <v>#N/A</v>
      </c>
      <c r="D57" t="e">
        <f>VLOOKUP(Таблица6[[#This Row],[regions]], all,4,0)</f>
        <v>#N/A</v>
      </c>
      <c r="E57">
        <v>346</v>
      </c>
      <c r="F57">
        <v>2750</v>
      </c>
      <c r="G57">
        <v>2</v>
      </c>
      <c r="H57" t="e">
        <f>VLOOKUP(Таблица6[[#This Row],[regions]], terror,4,0)</f>
        <v>#N/A</v>
      </c>
    </row>
    <row r="58" spans="1:8" hidden="1" x14ac:dyDescent="0.25">
      <c r="A58" t="s">
        <v>56</v>
      </c>
      <c r="B58" t="e">
        <f t="shared" si="1"/>
        <v>#N/A</v>
      </c>
      <c r="D58" t="e">
        <f>VLOOKUP(Таблица6[[#This Row],[regions]], all,4,0)</f>
        <v>#N/A</v>
      </c>
      <c r="E58">
        <v>851</v>
      </c>
      <c r="F58">
        <v>2066</v>
      </c>
      <c r="G58">
        <v>13</v>
      </c>
      <c r="H58" t="e">
        <f>VLOOKUP(Таблица6[[#This Row],[regions]], terror,4,0)</f>
        <v>#N/A</v>
      </c>
    </row>
    <row r="59" spans="1:8" hidden="1" x14ac:dyDescent="0.25">
      <c r="A59" t="s">
        <v>57</v>
      </c>
      <c r="B59" t="e">
        <f t="shared" si="1"/>
        <v>#N/A</v>
      </c>
      <c r="D59" t="e">
        <f>VLOOKUP(Таблица6[[#This Row],[regions]], all,4,0)</f>
        <v>#N/A</v>
      </c>
      <c r="E59">
        <v>490</v>
      </c>
      <c r="F59">
        <v>4484</v>
      </c>
      <c r="G59">
        <v>3</v>
      </c>
      <c r="H59" t="e">
        <f>VLOOKUP(Таблица6[[#This Row],[regions]], terror,4,0)</f>
        <v>#N/A</v>
      </c>
    </row>
    <row r="60" spans="1:8" hidden="1" x14ac:dyDescent="0.25">
      <c r="A60" t="s">
        <v>58</v>
      </c>
      <c r="B60" t="e">
        <f t="shared" si="1"/>
        <v>#N/A</v>
      </c>
      <c r="D60" t="e">
        <f>VLOOKUP(Таблица6[[#This Row],[regions]], all,4,0)</f>
        <v>#N/A</v>
      </c>
      <c r="E60">
        <v>1083</v>
      </c>
      <c r="F60">
        <v>2441</v>
      </c>
      <c r="G60">
        <v>35</v>
      </c>
      <c r="H60" t="e">
        <f>VLOOKUP(Таблица6[[#This Row],[regions]], terror,4,0)</f>
        <v>#N/A</v>
      </c>
    </row>
    <row r="61" spans="1:8" hidden="1" x14ac:dyDescent="0.25">
      <c r="A61" t="s">
        <v>59</v>
      </c>
      <c r="B61" t="e">
        <f t="shared" si="1"/>
        <v>#N/A</v>
      </c>
      <c r="D61" t="e">
        <f>VLOOKUP(Таблица6[[#This Row],[regions]], all,4,0)</f>
        <v>#N/A</v>
      </c>
      <c r="E61">
        <v>3236</v>
      </c>
      <c r="F61">
        <v>17280</v>
      </c>
      <c r="G61">
        <v>45</v>
      </c>
      <c r="H61" t="e">
        <f>VLOOKUP(Таблица6[[#This Row],[regions]], terror,4,0)</f>
        <v>#N/A</v>
      </c>
    </row>
    <row r="62" spans="1:8" hidden="1" x14ac:dyDescent="0.25">
      <c r="A62" t="s">
        <v>60</v>
      </c>
      <c r="B62" t="e">
        <f t="shared" si="1"/>
        <v>#N/A</v>
      </c>
      <c r="D62">
        <f>VLOOKUP(Таблица6[[#This Row],[regions]], all,4,0)</f>
        <v>345.78</v>
      </c>
      <c r="E62">
        <v>204</v>
      </c>
      <c r="F62">
        <v>4691</v>
      </c>
      <c r="G62">
        <v>2</v>
      </c>
      <c r="H62">
        <f>VLOOKUP(Таблица6[[#This Row],[regions]], terror,4,0)</f>
        <v>0.06</v>
      </c>
    </row>
    <row r="63" spans="1:8" hidden="1" x14ac:dyDescent="0.25">
      <c r="A63" t="s">
        <v>61</v>
      </c>
      <c r="B63" t="e">
        <f t="shared" si="1"/>
        <v>#N/A</v>
      </c>
      <c r="D63" t="e">
        <f>VLOOKUP(Таблица6[[#This Row],[regions]], all,4,0)</f>
        <v>#N/A</v>
      </c>
      <c r="E63">
        <v>358</v>
      </c>
      <c r="F63">
        <v>3565</v>
      </c>
      <c r="G63">
        <v>3</v>
      </c>
      <c r="H63" t="e">
        <f>VLOOKUP(Таблица6[[#This Row],[regions]], terror,4,0)</f>
        <v>#N/A</v>
      </c>
    </row>
    <row r="64" spans="1:8" hidden="1" x14ac:dyDescent="0.25">
      <c r="A64" t="s">
        <v>62</v>
      </c>
      <c r="B64" t="e">
        <f t="shared" si="1"/>
        <v>#N/A</v>
      </c>
      <c r="D64" t="e">
        <f>VLOOKUP(Таблица6[[#This Row],[regions]], all,4,0)</f>
        <v>#N/A</v>
      </c>
      <c r="E64">
        <v>108754</v>
      </c>
      <c r="F64">
        <v>748387</v>
      </c>
      <c r="G64">
        <v>2227</v>
      </c>
      <c r="H64" t="e">
        <f>VLOOKUP(Таблица6[[#This Row],[regions]], terror,4,0)</f>
        <v>#N/A</v>
      </c>
    </row>
    <row r="65" spans="1:8" x14ac:dyDescent="0.25">
      <c r="A65" t="s">
        <v>63</v>
      </c>
      <c r="B65">
        <f t="shared" si="1"/>
        <v>137</v>
      </c>
      <c r="C65">
        <v>2016</v>
      </c>
      <c r="D65">
        <f>VLOOKUP(Таблица6[[#This Row],[regions]], all,4,0)</f>
        <v>136.19</v>
      </c>
      <c r="E65">
        <v>2960</v>
      </c>
      <c r="F65">
        <v>25838</v>
      </c>
      <c r="G65">
        <v>22</v>
      </c>
      <c r="H65">
        <f>VLOOKUP(Таблица6[[#This Row],[regions]], terror,4,0)</f>
        <v>0.05</v>
      </c>
    </row>
    <row r="66" spans="1:8" hidden="1" x14ac:dyDescent="0.25">
      <c r="A66" t="s">
        <v>64</v>
      </c>
      <c r="B66" t="e">
        <f t="shared" ref="B66:B96" si="2">VLOOKUP(A66, list, 2, 0)</f>
        <v>#N/A</v>
      </c>
      <c r="D66">
        <f>VLOOKUP(Таблица6[[#This Row],[regions]], all,4,0)</f>
        <v>84.28</v>
      </c>
      <c r="E66">
        <v>752</v>
      </c>
      <c r="F66">
        <v>2803</v>
      </c>
      <c r="G66">
        <v>6</v>
      </c>
      <c r="H66">
        <f>VLOOKUP(Таблица6[[#This Row],[regions]], terror,4,0)</f>
        <v>0.05</v>
      </c>
    </row>
    <row r="67" spans="1:8" hidden="1" x14ac:dyDescent="0.25">
      <c r="A67" t="s">
        <v>65</v>
      </c>
      <c r="B67" t="e">
        <f t="shared" si="2"/>
        <v>#N/A</v>
      </c>
      <c r="D67">
        <f>VLOOKUP(Таблица6[[#This Row],[regions]], all,4,0)</f>
        <v>137.56</v>
      </c>
      <c r="E67">
        <v>1995</v>
      </c>
      <c r="F67">
        <v>14166</v>
      </c>
      <c r="G67">
        <v>9</v>
      </c>
      <c r="H67">
        <f>VLOOKUP(Таблица6[[#This Row],[regions]], terror,4,0)</f>
        <v>0.03</v>
      </c>
    </row>
    <row r="68" spans="1:8" x14ac:dyDescent="0.25">
      <c r="A68" t="s">
        <v>66</v>
      </c>
      <c r="B68">
        <f t="shared" si="2"/>
        <v>100</v>
      </c>
      <c r="C68">
        <v>2016</v>
      </c>
      <c r="D68">
        <f>VLOOKUP(Таблица6[[#This Row],[regions]], all,4,0)</f>
        <v>100.61</v>
      </c>
      <c r="E68">
        <v>1441</v>
      </c>
      <c r="F68">
        <v>6196</v>
      </c>
      <c r="G68">
        <v>22</v>
      </c>
      <c r="H68">
        <f>VLOOKUP(Таблица6[[#This Row],[regions]], terror,4,0)</f>
        <v>0.09</v>
      </c>
    </row>
    <row r="69" spans="1:8" hidden="1" x14ac:dyDescent="0.25">
      <c r="A69" t="s">
        <v>67</v>
      </c>
      <c r="B69" t="e">
        <f t="shared" si="2"/>
        <v>#N/A</v>
      </c>
      <c r="D69">
        <f>VLOOKUP(Таблица6[[#This Row],[regions]], all,4,0)</f>
        <v>251.35</v>
      </c>
      <c r="E69">
        <v>480</v>
      </c>
      <c r="F69">
        <v>5422</v>
      </c>
      <c r="G69">
        <v>0</v>
      </c>
      <c r="H69">
        <f>VLOOKUP(Таблица6[[#This Row],[regions]], terror,4,0)</f>
        <v>0</v>
      </c>
    </row>
    <row r="70" spans="1:8" hidden="1" x14ac:dyDescent="0.25">
      <c r="A70" t="s">
        <v>68</v>
      </c>
      <c r="B70" t="e">
        <f t="shared" si="2"/>
        <v>#N/A</v>
      </c>
      <c r="D70">
        <f>VLOOKUP(Таблица6[[#This Row],[regions]], all,4,0)</f>
        <v>146.54</v>
      </c>
      <c r="E70">
        <v>2763</v>
      </c>
      <c r="F70">
        <v>17595</v>
      </c>
      <c r="G70">
        <v>16</v>
      </c>
      <c r="H70">
        <f>VLOOKUP(Таблица6[[#This Row],[regions]], terror,4,0)</f>
        <v>0.04</v>
      </c>
    </row>
    <row r="71" spans="1:8" hidden="1" x14ac:dyDescent="0.25">
      <c r="A71" t="s">
        <v>69</v>
      </c>
      <c r="B71" t="e">
        <f t="shared" si="2"/>
        <v>#N/A</v>
      </c>
      <c r="D71" t="e">
        <f>VLOOKUP(Таблица6[[#This Row],[regions]], all,4,0)</f>
        <v>#N/A</v>
      </c>
      <c r="E71">
        <v>8955</v>
      </c>
      <c r="F71">
        <v>60776</v>
      </c>
      <c r="G71">
        <v>49</v>
      </c>
      <c r="H71" t="e">
        <f>VLOOKUP(Таблица6[[#This Row],[regions]], terror,4,0)</f>
        <v>#N/A</v>
      </c>
    </row>
    <row r="72" spans="1:8" hidden="1" x14ac:dyDescent="0.25">
      <c r="A72" t="s">
        <v>70</v>
      </c>
      <c r="B72" t="e">
        <f t="shared" si="2"/>
        <v>#N/A</v>
      </c>
      <c r="D72" t="e">
        <f>VLOOKUP(Таблица6[[#This Row],[regions]], all,4,0)</f>
        <v>#N/A</v>
      </c>
      <c r="E72">
        <v>8664</v>
      </c>
      <c r="F72">
        <v>27126</v>
      </c>
      <c r="G72">
        <v>1572</v>
      </c>
      <c r="H72" t="e">
        <f>VLOOKUP(Таблица6[[#This Row],[regions]], terror,4,0)</f>
        <v>#N/A</v>
      </c>
    </row>
    <row r="73" spans="1:8" hidden="1" x14ac:dyDescent="0.25">
      <c r="A73" t="s">
        <v>71</v>
      </c>
      <c r="B73" t="e">
        <f t="shared" si="2"/>
        <v>#N/A</v>
      </c>
      <c r="D73" t="e">
        <f>VLOOKUP(Таблица6[[#This Row],[regions]], all,4,0)</f>
        <v>#N/A</v>
      </c>
      <c r="E73">
        <v>12618</v>
      </c>
      <c r="F73">
        <v>147076</v>
      </c>
      <c r="G73">
        <v>49</v>
      </c>
      <c r="H73" t="e">
        <f>VLOOKUP(Таблица6[[#This Row],[regions]], terror,4,0)</f>
        <v>#N/A</v>
      </c>
    </row>
    <row r="74" spans="1:8" hidden="1" x14ac:dyDescent="0.25">
      <c r="A74" t="s">
        <v>72</v>
      </c>
      <c r="B74" t="e">
        <f t="shared" si="2"/>
        <v>#N/A</v>
      </c>
      <c r="D74">
        <f>VLOOKUP(Таблица6[[#This Row],[regions]], all,4,0)</f>
        <v>142.66999999999999</v>
      </c>
      <c r="E74">
        <v>761</v>
      </c>
      <c r="F74">
        <v>4113</v>
      </c>
      <c r="G74">
        <v>2</v>
      </c>
      <c r="H74">
        <f>VLOOKUP(Таблица6[[#This Row],[regions]], terror,4,0)</f>
        <v>0.02</v>
      </c>
    </row>
    <row r="75" spans="1:8" x14ac:dyDescent="0.25">
      <c r="A75" t="s">
        <v>73</v>
      </c>
      <c r="B75">
        <f t="shared" si="2"/>
        <v>52</v>
      </c>
      <c r="C75">
        <v>2016</v>
      </c>
      <c r="D75">
        <f>VLOOKUP(Таблица6[[#This Row],[regions]], all,4,0)</f>
        <v>122.56</v>
      </c>
      <c r="E75">
        <v>3250</v>
      </c>
      <c r="F75">
        <v>13138</v>
      </c>
      <c r="G75">
        <v>50</v>
      </c>
      <c r="H75">
        <f>VLOOKUP(Таблица6[[#This Row],[regions]], terror,4,0)</f>
        <v>0.18</v>
      </c>
    </row>
    <row r="76" spans="1:8" x14ac:dyDescent="0.25">
      <c r="A76" t="s">
        <v>74</v>
      </c>
      <c r="B76">
        <f t="shared" si="2"/>
        <v>33</v>
      </c>
      <c r="C76">
        <v>2016</v>
      </c>
      <c r="D76">
        <f>VLOOKUP(Таблица6[[#This Row],[regions]], all,4,0)</f>
        <v>115.95</v>
      </c>
      <c r="E76">
        <v>637</v>
      </c>
      <c r="F76">
        <v>3327</v>
      </c>
      <c r="G76">
        <v>4</v>
      </c>
      <c r="H76">
        <f>VLOOKUP(Таблица6[[#This Row],[regions]], terror,4,0)</f>
        <v>0.04</v>
      </c>
    </row>
    <row r="77" spans="1:8" hidden="1" x14ac:dyDescent="0.25">
      <c r="A77" t="s">
        <v>75</v>
      </c>
      <c r="B77" t="e">
        <f t="shared" si="2"/>
        <v>#N/A</v>
      </c>
      <c r="D77">
        <f>VLOOKUP(Таблица6[[#This Row],[regions]], all,4,0)</f>
        <v>160.88999999999999</v>
      </c>
      <c r="E77">
        <v>877</v>
      </c>
      <c r="F77">
        <v>8356</v>
      </c>
      <c r="G77">
        <v>11</v>
      </c>
      <c r="H77">
        <f>VLOOKUP(Таблица6[[#This Row],[regions]], terror,4,0)</f>
        <v>0.08</v>
      </c>
    </row>
    <row r="78" spans="1:8" x14ac:dyDescent="0.25">
      <c r="A78" t="s">
        <v>76</v>
      </c>
      <c r="B78">
        <f t="shared" si="2"/>
        <v>71</v>
      </c>
      <c r="C78">
        <v>2016</v>
      </c>
      <c r="D78">
        <f>VLOOKUP(Таблица6[[#This Row],[regions]], all,4,0)</f>
        <v>189.75</v>
      </c>
      <c r="E78">
        <v>620</v>
      </c>
      <c r="F78">
        <v>7643</v>
      </c>
      <c r="G78">
        <v>2</v>
      </c>
      <c r="H78">
        <f>VLOOKUP(Таблица6[[#This Row],[regions]], terror,4,0)</f>
        <v>0.02</v>
      </c>
    </row>
    <row r="79" spans="1:8" hidden="1" x14ac:dyDescent="0.25">
      <c r="A79" t="s">
        <v>77</v>
      </c>
      <c r="B79" t="e">
        <f t="shared" si="2"/>
        <v>#N/A</v>
      </c>
      <c r="D79">
        <f>VLOOKUP(Таблица6[[#This Row],[regions]], all,4,0)</f>
        <v>79.709999999999994</v>
      </c>
      <c r="E79">
        <v>937</v>
      </c>
      <c r="F79">
        <v>3190</v>
      </c>
      <c r="G79">
        <v>3</v>
      </c>
      <c r="H79">
        <f>VLOOKUP(Таблица6[[#This Row],[regions]], terror,4,0)</f>
        <v>0.02</v>
      </c>
    </row>
    <row r="80" spans="1:8" hidden="1" x14ac:dyDescent="0.25">
      <c r="A80" t="s">
        <v>78</v>
      </c>
      <c r="B80" t="e">
        <f t="shared" si="2"/>
        <v>#N/A</v>
      </c>
      <c r="D80">
        <f>VLOOKUP(Таблица6[[#This Row],[regions]], all,4,0)</f>
        <v>188.82</v>
      </c>
      <c r="E80">
        <v>885</v>
      </c>
      <c r="F80">
        <v>8730</v>
      </c>
      <c r="G80">
        <v>20</v>
      </c>
      <c r="H80">
        <f>VLOOKUP(Таблица6[[#This Row],[regions]], terror,4,0)</f>
        <v>0.14000000000000001</v>
      </c>
    </row>
    <row r="81" spans="1:8" x14ac:dyDescent="0.25">
      <c r="A81" t="s">
        <v>79</v>
      </c>
      <c r="B81">
        <f t="shared" si="2"/>
        <v>10</v>
      </c>
      <c r="C81">
        <v>2016</v>
      </c>
      <c r="D81">
        <f>VLOOKUP(Таблица6[[#This Row],[regions]], all,4,0)</f>
        <v>172.82</v>
      </c>
      <c r="E81">
        <v>866</v>
      </c>
      <c r="F81">
        <v>5307</v>
      </c>
      <c r="G81">
        <v>6</v>
      </c>
      <c r="H81">
        <f>VLOOKUP(Таблица6[[#This Row],[regions]], terror,4,0)</f>
        <v>0.04</v>
      </c>
    </row>
    <row r="82" spans="1:8" hidden="1" x14ac:dyDescent="0.25">
      <c r="A82" t="s">
        <v>80</v>
      </c>
      <c r="B82" t="e">
        <f t="shared" si="2"/>
        <v>#N/A</v>
      </c>
      <c r="D82">
        <f>VLOOKUP(Таблица6[[#This Row],[regions]], all,4,0)</f>
        <v>121.83</v>
      </c>
      <c r="E82">
        <v>665</v>
      </c>
      <c r="F82">
        <v>3391</v>
      </c>
      <c r="G82">
        <v>15</v>
      </c>
      <c r="H82">
        <f>VLOOKUP(Таблица6[[#This Row],[regions]], terror,4,0)</f>
        <v>0.12</v>
      </c>
    </row>
    <row r="83" spans="1:8" hidden="1" x14ac:dyDescent="0.25">
      <c r="A83" t="s">
        <v>81</v>
      </c>
      <c r="B83" t="e">
        <f t="shared" si="2"/>
        <v>#N/A</v>
      </c>
      <c r="D83" t="e">
        <f>VLOOKUP(Таблица6[[#This Row],[regions]], all,4,0)</f>
        <v>#N/A</v>
      </c>
      <c r="E83">
        <v>8111</v>
      </c>
      <c r="F83">
        <v>61252</v>
      </c>
      <c r="G83">
        <v>68</v>
      </c>
      <c r="H83" t="e">
        <f>VLOOKUP(Таблица6[[#This Row],[regions]], terror,4,0)</f>
        <v>#N/A</v>
      </c>
    </row>
    <row r="84" spans="1:8" hidden="1" x14ac:dyDescent="0.25">
      <c r="A84" t="s">
        <v>82</v>
      </c>
      <c r="B84" t="e">
        <f t="shared" si="2"/>
        <v>#N/A</v>
      </c>
      <c r="D84">
        <f>VLOOKUP(Таблица6[[#This Row],[regions]], all,4,0)</f>
        <v>202.38</v>
      </c>
      <c r="E84">
        <v>838</v>
      </c>
      <c r="F84">
        <v>12376</v>
      </c>
      <c r="G84">
        <v>15</v>
      </c>
      <c r="H84">
        <f>VLOOKUP(Таблица6[[#This Row],[regions]], terror,4,0)</f>
        <v>0.11</v>
      </c>
    </row>
    <row r="85" spans="1:8" x14ac:dyDescent="0.25">
      <c r="A85" t="s">
        <v>83</v>
      </c>
      <c r="B85">
        <f t="shared" si="2"/>
        <v>86</v>
      </c>
      <c r="C85">
        <v>2016</v>
      </c>
      <c r="D85">
        <f>VLOOKUP(Таблица6[[#This Row],[regions]], all,4,0)</f>
        <v>138.91</v>
      </c>
      <c r="E85">
        <v>1050</v>
      </c>
      <c r="F85">
        <v>6274</v>
      </c>
      <c r="G85">
        <v>6</v>
      </c>
      <c r="H85">
        <f>VLOOKUP(Таблица6[[#This Row],[regions]], terror,4,0)</f>
        <v>0.04</v>
      </c>
    </row>
    <row r="86" spans="1:8" hidden="1" x14ac:dyDescent="0.25">
      <c r="A86" t="s">
        <v>84</v>
      </c>
      <c r="B86" t="e">
        <f t="shared" si="2"/>
        <v>#N/A</v>
      </c>
      <c r="D86" t="e">
        <f>VLOOKUP(Таблица6[[#This Row],[regions]], all,4,0)</f>
        <v>#N/A</v>
      </c>
      <c r="E86">
        <v>25616</v>
      </c>
      <c r="F86">
        <v>172877</v>
      </c>
      <c r="G86">
        <v>140</v>
      </c>
      <c r="H86" t="e">
        <f>VLOOKUP(Таблица6[[#This Row],[regions]], terror,4,0)</f>
        <v>#N/A</v>
      </c>
    </row>
    <row r="87" spans="1:8" x14ac:dyDescent="0.25">
      <c r="A87" t="s">
        <v>85</v>
      </c>
      <c r="B87">
        <f t="shared" si="2"/>
        <v>107</v>
      </c>
      <c r="C87">
        <v>2016</v>
      </c>
      <c r="D87">
        <f>VLOOKUP(Таблица6[[#This Row],[regions]], all,4,0)</f>
        <v>184.47</v>
      </c>
      <c r="E87">
        <v>2352</v>
      </c>
      <c r="F87">
        <v>21275</v>
      </c>
      <c r="G87">
        <v>14</v>
      </c>
      <c r="H87">
        <f>VLOOKUP(Таблица6[[#This Row],[regions]], terror,4,0)</f>
        <v>0.04</v>
      </c>
    </row>
    <row r="88" spans="1:8" hidden="1" x14ac:dyDescent="0.25">
      <c r="A88" t="s">
        <v>86</v>
      </c>
      <c r="B88" t="e">
        <f t="shared" si="2"/>
        <v>#N/A</v>
      </c>
      <c r="D88" t="e">
        <f>VLOOKUP(Таблица6[[#This Row],[regions]], all,4,0)</f>
        <v>#N/A</v>
      </c>
      <c r="E88">
        <v>517</v>
      </c>
      <c r="F88">
        <v>1059</v>
      </c>
      <c r="G88">
        <v>187</v>
      </c>
      <c r="H88" t="e">
        <f>VLOOKUP(Таблица6[[#This Row],[regions]], terror,4,0)</f>
        <v>#N/A</v>
      </c>
    </row>
    <row r="89" spans="1:8" x14ac:dyDescent="0.25">
      <c r="A89" t="s">
        <v>87</v>
      </c>
      <c r="B89">
        <f t="shared" si="2"/>
        <v>48</v>
      </c>
      <c r="C89">
        <v>2016</v>
      </c>
      <c r="D89">
        <f>VLOOKUP(Таблица6[[#This Row],[regions]], all,4,0)</f>
        <v>111.88</v>
      </c>
      <c r="E89">
        <v>979</v>
      </c>
      <c r="F89">
        <v>4598</v>
      </c>
      <c r="G89">
        <v>6</v>
      </c>
      <c r="H89">
        <f>VLOOKUP(Таблица6[[#This Row],[regions]], terror,4,0)</f>
        <v>0.05</v>
      </c>
    </row>
    <row r="90" spans="1:8" hidden="1" x14ac:dyDescent="0.25">
      <c r="A90" t="s">
        <v>88</v>
      </c>
      <c r="B90" t="e">
        <f t="shared" si="2"/>
        <v>#N/A</v>
      </c>
      <c r="D90" t="e">
        <f>VLOOKUP(Таблица6[[#This Row],[regions]], all,4,0)</f>
        <v>#N/A</v>
      </c>
      <c r="E90">
        <v>33</v>
      </c>
      <c r="F90">
        <v>249</v>
      </c>
      <c r="G90">
        <v>0</v>
      </c>
      <c r="H90" t="e">
        <f>VLOOKUP(Таблица6[[#This Row],[regions]], terror,4,0)</f>
        <v>#N/A</v>
      </c>
    </row>
    <row r="91" spans="1:8" hidden="1" x14ac:dyDescent="0.25">
      <c r="A91" t="s">
        <v>89</v>
      </c>
      <c r="B91" t="e">
        <f t="shared" si="2"/>
        <v>#N/A</v>
      </c>
      <c r="D91" t="e">
        <f>VLOOKUP(Таблица6[[#This Row],[regions]], all,4,0)</f>
        <v>#N/A</v>
      </c>
      <c r="E91">
        <v>12022</v>
      </c>
      <c r="F91">
        <v>93772</v>
      </c>
      <c r="G91">
        <v>119</v>
      </c>
      <c r="H91" t="e">
        <f>VLOOKUP(Таблица6[[#This Row],[regions]], terror,4,0)</f>
        <v>#N/A</v>
      </c>
    </row>
    <row r="92" spans="1:8" hidden="1" x14ac:dyDescent="0.25">
      <c r="A92" t="s">
        <v>90</v>
      </c>
      <c r="B92" t="e">
        <f t="shared" si="2"/>
        <v>#N/A</v>
      </c>
      <c r="D92" t="e">
        <f>VLOOKUP(Таблица6[[#This Row],[regions]], all,4,0)</f>
        <v>#N/A</v>
      </c>
      <c r="E92">
        <v>333</v>
      </c>
      <c r="F92">
        <v>1856</v>
      </c>
      <c r="G92">
        <v>7</v>
      </c>
      <c r="H92" t="e">
        <f>VLOOKUP(Таблица6[[#This Row],[regions]], terror,4,0)</f>
        <v>#N/A</v>
      </c>
    </row>
    <row r="93" spans="1:8" hidden="1" x14ac:dyDescent="0.25">
      <c r="A93" t="s">
        <v>91</v>
      </c>
      <c r="B93" t="e">
        <f t="shared" si="2"/>
        <v>#N/A</v>
      </c>
      <c r="D93">
        <f>VLOOKUP(Таблица6[[#This Row],[regions]], all,4,0)</f>
        <v>144.66999999999999</v>
      </c>
      <c r="E93">
        <v>641</v>
      </c>
      <c r="F93">
        <v>7308</v>
      </c>
      <c r="G93">
        <v>2</v>
      </c>
      <c r="H93">
        <f>VLOOKUP(Таблица6[[#This Row],[regions]], terror,4,0)</f>
        <v>0.02</v>
      </c>
    </row>
    <row r="94" spans="1:8" x14ac:dyDescent="0.25">
      <c r="A94" t="s">
        <v>92</v>
      </c>
      <c r="B94">
        <f t="shared" si="2"/>
        <v>138</v>
      </c>
      <c r="C94">
        <v>2016</v>
      </c>
      <c r="D94">
        <f>VLOOKUP(Таблица6[[#This Row],[regions]], all,4,0)</f>
        <v>141.04</v>
      </c>
      <c r="E94">
        <v>9325</v>
      </c>
      <c r="F94">
        <v>62076</v>
      </c>
      <c r="G94">
        <v>67</v>
      </c>
      <c r="H94">
        <f>VLOOKUP(Таблица6[[#This Row],[regions]], terror,4,0)</f>
        <v>0.05</v>
      </c>
    </row>
    <row r="95" spans="1:8" x14ac:dyDescent="0.25">
      <c r="A95" t="s">
        <v>93</v>
      </c>
      <c r="B95">
        <f t="shared" si="2"/>
        <v>141</v>
      </c>
      <c r="C95">
        <v>2016</v>
      </c>
      <c r="D95">
        <f>VLOOKUP(Таблица6[[#This Row],[regions]], all,4,0)</f>
        <v>100.18</v>
      </c>
      <c r="E95">
        <v>2671</v>
      </c>
      <c r="F95">
        <v>13960</v>
      </c>
      <c r="G95">
        <v>13</v>
      </c>
      <c r="H95">
        <f>VLOOKUP(Таблица6[[#This Row],[regions]], terror,4,0)</f>
        <v>0.02</v>
      </c>
    </row>
    <row r="96" spans="1:8" hidden="1" x14ac:dyDescent="0.25">
      <c r="A96" t="s">
        <v>94</v>
      </c>
      <c r="B96" t="e">
        <f t="shared" si="2"/>
        <v>#N/A</v>
      </c>
      <c r="D96" t="e">
        <f>VLOOKUP(Таблица6[[#This Row],[regions]], all,4,0)</f>
        <v>#N/A</v>
      </c>
      <c r="E96">
        <v>268</v>
      </c>
      <c r="F96">
        <v>2381</v>
      </c>
      <c r="G96">
        <v>1</v>
      </c>
      <c r="H96" t="e">
        <f>VLOOKUP(Таблица6[[#This Row],[regions]], terror,4,0)</f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workbookViewId="0">
      <selection activeCell="C2" sqref="C2:C96"/>
    </sheetView>
  </sheetViews>
  <sheetFormatPr defaultRowHeight="15" x14ac:dyDescent="0.25"/>
  <cols>
    <col min="1" max="1" width="28.140625" customWidth="1"/>
    <col min="4" max="4" width="12.140625" customWidth="1"/>
    <col min="5" max="5" width="12.28515625" customWidth="1"/>
    <col min="6" max="6" width="12.7109375" customWidth="1"/>
    <col min="7" max="7" width="12.140625" customWidth="1"/>
    <col min="8" max="8" width="15.28515625" customWidth="1"/>
  </cols>
  <sheetData>
    <row r="1" spans="1:16" x14ac:dyDescent="0.25">
      <c r="A1" t="s">
        <v>95</v>
      </c>
      <c r="B1" s="1" t="s">
        <v>122</v>
      </c>
      <c r="C1" s="1" t="s">
        <v>151</v>
      </c>
      <c r="D1" s="1" t="s">
        <v>127</v>
      </c>
      <c r="E1" s="1" t="s">
        <v>124</v>
      </c>
      <c r="F1" s="1" t="s">
        <v>125</v>
      </c>
      <c r="G1" s="1" t="s">
        <v>126</v>
      </c>
      <c r="H1" t="s">
        <v>128</v>
      </c>
      <c r="I1" s="15"/>
      <c r="J1" s="15"/>
      <c r="K1" s="15"/>
      <c r="L1" s="15"/>
      <c r="M1" s="15"/>
      <c r="N1" s="15"/>
      <c r="O1" s="15"/>
      <c r="P1" s="15"/>
    </row>
    <row r="2" spans="1:16" x14ac:dyDescent="0.25">
      <c r="A2" t="s">
        <v>0</v>
      </c>
      <c r="B2">
        <f t="shared" ref="B2:B33" si="0">VLOOKUP(A2, list, 2, 0)</f>
        <v>84</v>
      </c>
      <c r="C2">
        <v>2017</v>
      </c>
      <c r="D2">
        <f>VLOOKUP(Таблица7[[#This Row],[regions]],all,5,0)</f>
        <v>169.32</v>
      </c>
      <c r="E2">
        <v>973</v>
      </c>
      <c r="F2">
        <v>14155</v>
      </c>
      <c r="G2">
        <v>1</v>
      </c>
      <c r="H2" s="15">
        <f>VLOOKUP(Таблица7[[#This Row],[regions]], terror,5,0)</f>
        <v>0</v>
      </c>
      <c r="I2" s="15"/>
      <c r="J2" s="15"/>
      <c r="K2" s="15"/>
      <c r="L2" s="15"/>
      <c r="M2" s="15"/>
      <c r="N2" s="15"/>
      <c r="O2" s="15"/>
      <c r="P2" s="15"/>
    </row>
    <row r="3" spans="1:16" x14ac:dyDescent="0.25">
      <c r="A3" t="s">
        <v>1</v>
      </c>
      <c r="B3">
        <f t="shared" si="0"/>
        <v>93</v>
      </c>
      <c r="C3">
        <v>2017</v>
      </c>
      <c r="D3">
        <f>VLOOKUP(Таблица7[[#This Row],[regions]],all,5,0)</f>
        <v>230.81</v>
      </c>
      <c r="E3">
        <v>499</v>
      </c>
      <c r="F3">
        <v>7488</v>
      </c>
      <c r="G3">
        <v>2</v>
      </c>
      <c r="H3" s="15">
        <f>VLOOKUP(Таблица7[[#This Row],[regions]], terror,5,0)</f>
        <v>0.02</v>
      </c>
      <c r="I3" s="15"/>
      <c r="J3" s="15"/>
      <c r="K3" s="15"/>
      <c r="L3" s="15"/>
      <c r="M3" s="15"/>
      <c r="N3" s="15"/>
      <c r="O3" s="15"/>
      <c r="P3" s="15"/>
    </row>
    <row r="4" spans="1:16" hidden="1" x14ac:dyDescent="0.25">
      <c r="A4" t="s">
        <v>2</v>
      </c>
      <c r="B4" t="e">
        <f t="shared" si="0"/>
        <v>#N/A</v>
      </c>
      <c r="D4">
        <f>VLOOKUP(Таблица7[[#This Row],[regions]],all,5,0)</f>
        <v>171.09</v>
      </c>
      <c r="E4">
        <v>992</v>
      </c>
      <c r="F4">
        <v>6600</v>
      </c>
      <c r="G4">
        <v>3</v>
      </c>
      <c r="H4" s="15">
        <f>VLOOKUP(Таблица7[[#This Row],[regions]], terror,5,0)</f>
        <v>0.03</v>
      </c>
      <c r="I4" s="15"/>
      <c r="J4" s="15"/>
      <c r="K4" s="15"/>
      <c r="L4" s="15"/>
      <c r="M4" s="15"/>
      <c r="N4" s="15"/>
      <c r="O4" s="15"/>
      <c r="P4" s="15"/>
    </row>
    <row r="5" spans="1:16" hidden="1" x14ac:dyDescent="0.25">
      <c r="A5" t="s">
        <v>3</v>
      </c>
      <c r="B5" t="e">
        <f t="shared" si="0"/>
        <v>#N/A</v>
      </c>
      <c r="D5">
        <f>VLOOKUP(Таблица7[[#This Row],[regions]],all,5,0)</f>
        <v>131.83000000000001</v>
      </c>
      <c r="E5">
        <v>923</v>
      </c>
      <c r="F5">
        <v>4402</v>
      </c>
      <c r="G5">
        <v>27</v>
      </c>
      <c r="H5" s="15">
        <f>VLOOKUP(Таблица7[[#This Row],[regions]], terror,5,0)</f>
        <v>0.27</v>
      </c>
      <c r="I5" s="15"/>
      <c r="J5" s="15"/>
      <c r="K5" s="15"/>
      <c r="L5" s="15"/>
      <c r="M5" s="15"/>
      <c r="N5" s="15"/>
      <c r="O5" s="15"/>
      <c r="P5" s="15"/>
    </row>
    <row r="6" spans="1:16" hidden="1" x14ac:dyDescent="0.25">
      <c r="A6" t="s">
        <v>4</v>
      </c>
      <c r="B6" t="e">
        <f t="shared" si="0"/>
        <v>#N/A</v>
      </c>
      <c r="D6">
        <f>VLOOKUP(Таблица7[[#This Row],[regions]],all,5,0)</f>
        <v>82.07</v>
      </c>
      <c r="E6">
        <v>783</v>
      </c>
      <c r="F6">
        <v>4083</v>
      </c>
      <c r="G6">
        <v>1</v>
      </c>
      <c r="H6" s="15">
        <f>VLOOKUP(Таблица7[[#This Row],[regions]], terror,5,0)</f>
        <v>0.01</v>
      </c>
      <c r="I6" s="15"/>
      <c r="J6" s="15"/>
      <c r="K6" s="15"/>
      <c r="L6" s="15"/>
      <c r="M6" s="15"/>
      <c r="N6" s="15"/>
      <c r="O6" s="15"/>
      <c r="P6" s="15"/>
    </row>
    <row r="7" spans="1:16" hidden="1" x14ac:dyDescent="0.25">
      <c r="A7" t="s">
        <v>5</v>
      </c>
      <c r="B7" t="e">
        <f t="shared" si="0"/>
        <v>#N/A</v>
      </c>
      <c r="D7">
        <f>VLOOKUP(Таблица7[[#This Row],[regions]],all,5,0)</f>
        <v>118.37</v>
      </c>
      <c r="E7">
        <v>611</v>
      </c>
      <c r="F7">
        <v>5787</v>
      </c>
      <c r="G7">
        <v>1</v>
      </c>
      <c r="H7" s="15">
        <f>VLOOKUP(Таблица7[[#This Row],[regions]], terror,5,0)</f>
        <v>0.01</v>
      </c>
      <c r="I7" s="15"/>
      <c r="J7" s="15"/>
      <c r="K7" s="15"/>
      <c r="L7" s="15"/>
      <c r="M7" s="15"/>
      <c r="N7" s="15"/>
      <c r="O7" s="15"/>
      <c r="P7" s="15"/>
    </row>
    <row r="8" spans="1:16" hidden="1" x14ac:dyDescent="0.25">
      <c r="A8" t="s">
        <v>6</v>
      </c>
      <c r="B8" t="e">
        <f t="shared" si="0"/>
        <v>#N/A</v>
      </c>
      <c r="D8">
        <f>VLOOKUP(Таблица7[[#This Row],[regions]],all,5,0)</f>
        <v>131.38</v>
      </c>
      <c r="E8">
        <v>921</v>
      </c>
      <c r="F8">
        <v>6533</v>
      </c>
      <c r="G8">
        <v>10</v>
      </c>
      <c r="H8" s="15">
        <f>VLOOKUP(Таблица7[[#This Row],[regions]], terror,5,0)</f>
        <v>7.0000000000000007E-2</v>
      </c>
      <c r="I8" s="15"/>
      <c r="J8" s="15"/>
      <c r="K8" s="15"/>
      <c r="L8" s="15"/>
      <c r="M8" s="15"/>
      <c r="N8" s="15"/>
      <c r="O8" s="15"/>
      <c r="P8" s="15"/>
    </row>
    <row r="9" spans="1:16" x14ac:dyDescent="0.25">
      <c r="A9" t="s">
        <v>7</v>
      </c>
      <c r="B9">
        <f t="shared" si="0"/>
        <v>39</v>
      </c>
      <c r="C9">
        <v>2017</v>
      </c>
      <c r="D9">
        <f>VLOOKUP(Таблица7[[#This Row],[regions]],all,5,0)</f>
        <v>157.31</v>
      </c>
      <c r="E9">
        <v>1667</v>
      </c>
      <c r="F9">
        <v>16028</v>
      </c>
      <c r="G9">
        <v>26</v>
      </c>
      <c r="H9" s="15">
        <f>VLOOKUP(Таблица7[[#This Row],[regions]], terror,5,0)</f>
        <v>0.1</v>
      </c>
      <c r="I9" s="15"/>
      <c r="J9" s="15"/>
      <c r="K9" s="15"/>
      <c r="L9" s="15"/>
      <c r="M9" s="15"/>
      <c r="N9" s="15"/>
      <c r="O9" s="15"/>
      <c r="P9" s="15"/>
    </row>
    <row r="10" spans="1:16" hidden="1" x14ac:dyDescent="0.25">
      <c r="A10" t="s">
        <v>8</v>
      </c>
      <c r="B10" t="e">
        <f t="shared" si="0"/>
        <v>#N/A</v>
      </c>
      <c r="D10">
        <f>VLOOKUP(Таблица7[[#This Row],[regions]],all,5,0)</f>
        <v>173.09</v>
      </c>
      <c r="E10">
        <v>861</v>
      </c>
      <c r="F10">
        <v>5789</v>
      </c>
      <c r="G10">
        <v>2</v>
      </c>
      <c r="H10" s="15">
        <f>VLOOKUP(Таблица7[[#This Row],[regions]], terror,5,0)</f>
        <v>0.02</v>
      </c>
      <c r="I10" s="15"/>
      <c r="J10" s="15"/>
      <c r="K10" s="15"/>
      <c r="L10" s="15"/>
      <c r="M10" s="15"/>
      <c r="N10" s="15"/>
      <c r="O10" s="15"/>
      <c r="P10" s="15"/>
    </row>
    <row r="11" spans="1:16" hidden="1" x14ac:dyDescent="0.25">
      <c r="A11" t="s">
        <v>9</v>
      </c>
      <c r="B11" t="e">
        <f t="shared" si="0"/>
        <v>#N/A</v>
      </c>
      <c r="D11">
        <f>VLOOKUP(Таблица7[[#This Row],[regions]],all,5,0)</f>
        <v>139.47</v>
      </c>
      <c r="E11">
        <v>1630</v>
      </c>
      <c r="F11">
        <v>13207</v>
      </c>
      <c r="G11">
        <v>4</v>
      </c>
      <c r="H11" s="15">
        <f>VLOOKUP(Таблица7[[#This Row],[regions]], terror,5,0)</f>
        <v>0.02</v>
      </c>
      <c r="I11" s="15"/>
      <c r="J11" s="15"/>
      <c r="K11" s="15"/>
      <c r="L11" s="15"/>
      <c r="M11" s="15"/>
      <c r="N11" s="15"/>
      <c r="O11" s="15"/>
      <c r="P11" s="15"/>
    </row>
    <row r="12" spans="1:16" hidden="1" x14ac:dyDescent="0.25">
      <c r="A12" t="s">
        <v>10</v>
      </c>
      <c r="B12" t="e">
        <f t="shared" si="0"/>
        <v>#N/A</v>
      </c>
      <c r="D12" t="e">
        <f>VLOOKUP(Таблица7[[#This Row],[regions]],all,5,0)</f>
        <v>#N/A</v>
      </c>
      <c r="E12">
        <v>4083</v>
      </c>
      <c r="F12">
        <v>46196</v>
      </c>
      <c r="G12">
        <v>25</v>
      </c>
      <c r="H12" s="15" t="e">
        <f>VLOOKUP(Таблица7[[#This Row],[regions]], terror,5,0)</f>
        <v>#N/A</v>
      </c>
      <c r="I12" s="15"/>
      <c r="J12" s="15"/>
      <c r="K12" s="15"/>
      <c r="L12" s="15"/>
      <c r="M12" s="15"/>
      <c r="N12" s="15"/>
      <c r="O12" s="15"/>
      <c r="P12" s="15"/>
    </row>
    <row r="13" spans="1:16" hidden="1" x14ac:dyDescent="0.25">
      <c r="A13" t="s">
        <v>11</v>
      </c>
      <c r="B13" t="e">
        <f t="shared" si="0"/>
        <v>#N/A</v>
      </c>
      <c r="D13" t="e">
        <f>VLOOKUP(Таблица7[[#This Row],[regions]],all,5,0)</f>
        <v>#N/A</v>
      </c>
      <c r="E13">
        <v>66</v>
      </c>
      <c r="F13">
        <v>1439</v>
      </c>
      <c r="G13">
        <v>0</v>
      </c>
      <c r="H13" s="15" t="e">
        <f>VLOOKUP(Таблица7[[#This Row],[regions]], terror,5,0)</f>
        <v>#N/A</v>
      </c>
      <c r="I13" s="15"/>
      <c r="J13" s="15"/>
      <c r="K13" s="15"/>
      <c r="L13" s="15"/>
      <c r="M13" s="15"/>
      <c r="N13" s="15"/>
      <c r="O13" s="15"/>
      <c r="P13" s="15"/>
    </row>
    <row r="14" spans="1:16" hidden="1" x14ac:dyDescent="0.25">
      <c r="A14" t="s">
        <v>12</v>
      </c>
      <c r="B14" t="e">
        <f t="shared" si="0"/>
        <v>#N/A</v>
      </c>
      <c r="D14">
        <f>VLOOKUP(Таблица7[[#This Row],[regions]],all,5,0)</f>
        <v>250.16</v>
      </c>
      <c r="E14">
        <v>938</v>
      </c>
      <c r="F14">
        <v>11187</v>
      </c>
      <c r="G14">
        <v>2</v>
      </c>
      <c r="H14" s="15">
        <f>VLOOKUP(Таблица7[[#This Row],[regions]], terror,5,0)</f>
        <v>0.02</v>
      </c>
      <c r="I14" s="15"/>
      <c r="J14" s="15"/>
      <c r="K14" s="15"/>
      <c r="L14" s="15"/>
      <c r="M14" s="15"/>
      <c r="N14" s="15"/>
      <c r="O14" s="15"/>
      <c r="P14" s="15"/>
    </row>
    <row r="15" spans="1:16" hidden="1" x14ac:dyDescent="0.25">
      <c r="A15" t="s">
        <v>13</v>
      </c>
      <c r="B15" t="e">
        <f t="shared" si="0"/>
        <v>#N/A</v>
      </c>
      <c r="D15">
        <f>VLOOKUP(Таблица7[[#This Row],[regions]],all,5,0)</f>
        <v>155.82</v>
      </c>
      <c r="E15">
        <v>667</v>
      </c>
      <c r="F15">
        <v>4211</v>
      </c>
      <c r="G15">
        <v>5</v>
      </c>
      <c r="H15" s="15">
        <f>VLOOKUP(Таблица7[[#This Row],[regions]], terror,5,0)</f>
        <v>0.05</v>
      </c>
      <c r="I15" s="15"/>
      <c r="J15" s="15"/>
      <c r="K15" s="15"/>
      <c r="L15" s="15"/>
      <c r="M15" s="15"/>
      <c r="N15" s="15"/>
      <c r="O15" s="15"/>
      <c r="P15" s="15"/>
    </row>
    <row r="16" spans="1:16" hidden="1" x14ac:dyDescent="0.25">
      <c r="A16" t="s">
        <v>14</v>
      </c>
      <c r="B16" t="e">
        <f t="shared" si="0"/>
        <v>#N/A</v>
      </c>
      <c r="D16">
        <f>VLOOKUP(Таблица7[[#This Row],[regions]],all,5,0)</f>
        <v>191.07</v>
      </c>
      <c r="E16">
        <v>1407</v>
      </c>
      <c r="F16">
        <v>18507</v>
      </c>
      <c r="G16">
        <v>4</v>
      </c>
      <c r="H16" s="15">
        <f>VLOOKUP(Таблица7[[#This Row],[regions]], terror,5,0)</f>
        <v>0.02</v>
      </c>
      <c r="I16" s="15"/>
      <c r="J16" s="15"/>
      <c r="K16" s="15"/>
      <c r="L16" s="15"/>
      <c r="M16" s="15"/>
      <c r="N16" s="15"/>
      <c r="O16" s="15"/>
      <c r="P16" s="15"/>
    </row>
    <row r="17" spans="1:16" x14ac:dyDescent="0.25">
      <c r="A17" t="s">
        <v>15</v>
      </c>
      <c r="B17">
        <f t="shared" si="0"/>
        <v>77</v>
      </c>
      <c r="C17">
        <v>2017</v>
      </c>
      <c r="D17">
        <f>VLOOKUP(Таблица7[[#This Row],[regions]],all,5,0)</f>
        <v>77.84</v>
      </c>
      <c r="E17">
        <v>659</v>
      </c>
      <c r="F17">
        <v>2598</v>
      </c>
      <c r="G17">
        <v>143</v>
      </c>
      <c r="H17" s="15"/>
      <c r="I17" s="15"/>
      <c r="J17" s="15"/>
      <c r="K17" s="15"/>
      <c r="L17" s="15"/>
      <c r="M17" s="15"/>
      <c r="N17" s="15"/>
      <c r="O17" s="15"/>
      <c r="P17" s="15"/>
    </row>
    <row r="18" spans="1:16" hidden="1" x14ac:dyDescent="0.25">
      <c r="A18" t="s">
        <v>16</v>
      </c>
      <c r="B18" t="e">
        <f t="shared" si="0"/>
        <v>#N/A</v>
      </c>
      <c r="D18">
        <f>VLOOKUP(Таблица7[[#This Row],[regions]],all,5,0)</f>
        <v>174.71</v>
      </c>
      <c r="E18">
        <v>725</v>
      </c>
      <c r="F18">
        <v>8134</v>
      </c>
      <c r="G18">
        <v>21</v>
      </c>
      <c r="H18" s="15">
        <f>VLOOKUP(Таблица7[[#This Row],[regions]], terror,5,0)</f>
        <v>0.21</v>
      </c>
      <c r="I18" s="15"/>
      <c r="J18" s="15"/>
      <c r="K18" s="15"/>
      <c r="L18" s="15"/>
      <c r="M18" s="15"/>
      <c r="N18" s="15"/>
      <c r="O18" s="15"/>
      <c r="P18" s="15"/>
    </row>
    <row r="19" spans="1:16" x14ac:dyDescent="0.25">
      <c r="A19" t="s">
        <v>17</v>
      </c>
      <c r="B19">
        <f t="shared" si="0"/>
        <v>14</v>
      </c>
      <c r="C19">
        <v>2017</v>
      </c>
      <c r="D19">
        <f>VLOOKUP(Таблица7[[#This Row],[regions]],all,5,0)</f>
        <v>173.85</v>
      </c>
      <c r="E19">
        <v>857</v>
      </c>
      <c r="F19">
        <v>5416</v>
      </c>
      <c r="G19">
        <v>5</v>
      </c>
      <c r="H19" s="15">
        <f>VLOOKUP(Таблица7[[#This Row],[regions]], terror,5,0)</f>
        <v>0.05</v>
      </c>
      <c r="I19" s="15"/>
      <c r="J19" s="15"/>
      <c r="K19" s="15"/>
      <c r="L19" s="15"/>
      <c r="M19" s="15"/>
      <c r="N19" s="15"/>
      <c r="O19" s="15"/>
      <c r="P19" s="15"/>
    </row>
    <row r="20" spans="1:16" hidden="1" x14ac:dyDescent="0.25">
      <c r="A20" t="s">
        <v>18</v>
      </c>
      <c r="B20" t="e">
        <f t="shared" si="0"/>
        <v>#N/A</v>
      </c>
      <c r="D20">
        <f>VLOOKUP(Таблица7[[#This Row],[regions]],all,5,0)</f>
        <v>194.93</v>
      </c>
      <c r="E20">
        <v>273</v>
      </c>
      <c r="F20">
        <v>1480</v>
      </c>
      <c r="G20">
        <v>0</v>
      </c>
      <c r="H20" s="15">
        <f>VLOOKUP(Таблица7[[#This Row],[regions]], terror,5,0)</f>
        <v>0</v>
      </c>
      <c r="I20" s="15"/>
      <c r="J20" s="15"/>
      <c r="K20" s="15"/>
      <c r="L20" s="15"/>
      <c r="M20" s="15"/>
      <c r="N20" s="15"/>
      <c r="O20" s="15"/>
      <c r="P20" s="15"/>
    </row>
    <row r="21" spans="1:16" hidden="1" x14ac:dyDescent="0.25">
      <c r="A21" t="s">
        <v>19</v>
      </c>
      <c r="B21" t="e">
        <f t="shared" si="0"/>
        <v>#N/A</v>
      </c>
      <c r="D21" t="e">
        <f>VLOOKUP(Таблица7[[#This Row],[regions]],all,5,0)</f>
        <v>#N/A</v>
      </c>
      <c r="E21">
        <v>524</v>
      </c>
      <c r="F21">
        <v>1256</v>
      </c>
      <c r="G21">
        <v>57</v>
      </c>
      <c r="H21" s="15" t="e">
        <f>VLOOKUP(Таблица7[[#This Row],[regions]], terror,5,0)</f>
        <v>#N/A</v>
      </c>
      <c r="I21" s="15"/>
      <c r="J21" s="15"/>
      <c r="K21" s="15"/>
      <c r="L21" s="15"/>
      <c r="M21" s="15"/>
      <c r="N21" s="15"/>
      <c r="O21" s="15"/>
      <c r="P21" s="15"/>
    </row>
    <row r="22" spans="1:16" hidden="1" x14ac:dyDescent="0.25">
      <c r="A22" t="s">
        <v>20</v>
      </c>
      <c r="B22" t="e">
        <f t="shared" si="0"/>
        <v>#N/A</v>
      </c>
      <c r="D22" t="e">
        <f>VLOOKUP(Таблица7[[#This Row],[regions]],all,5,0)</f>
        <v>#N/A</v>
      </c>
      <c r="E22">
        <v>1046</v>
      </c>
      <c r="F22">
        <v>20051</v>
      </c>
      <c r="G22">
        <v>4</v>
      </c>
      <c r="H22" s="15" t="e">
        <f>VLOOKUP(Таблица7[[#This Row],[regions]], terror,5,0)</f>
        <v>#N/A</v>
      </c>
      <c r="I22" s="15"/>
      <c r="J22" s="15"/>
      <c r="K22" s="15"/>
      <c r="L22" s="15"/>
      <c r="M22" s="15"/>
      <c r="N22" s="15"/>
      <c r="O22" s="15"/>
      <c r="P22" s="15"/>
    </row>
    <row r="23" spans="1:16" hidden="1" x14ac:dyDescent="0.25">
      <c r="A23" t="s">
        <v>21</v>
      </c>
      <c r="B23" t="e">
        <f t="shared" si="0"/>
        <v>#N/A</v>
      </c>
      <c r="D23">
        <f>VLOOKUP(Таблица7[[#This Row],[regions]],all,5,0)</f>
        <v>163.69</v>
      </c>
      <c r="E23">
        <v>848</v>
      </c>
      <c r="F23">
        <v>6439</v>
      </c>
      <c r="G23">
        <v>13</v>
      </c>
      <c r="H23" s="15">
        <f>VLOOKUP(Таблица7[[#This Row],[regions]], terror,5,0)</f>
        <v>0.1</v>
      </c>
      <c r="I23" s="15"/>
      <c r="J23" s="15"/>
      <c r="K23" s="15"/>
      <c r="L23" s="15"/>
      <c r="M23" s="15"/>
      <c r="N23" s="15"/>
      <c r="O23" s="15"/>
      <c r="P23" s="15"/>
    </row>
    <row r="24" spans="1:16" hidden="1" x14ac:dyDescent="0.25">
      <c r="A24" t="s">
        <v>22</v>
      </c>
      <c r="B24" t="e">
        <f t="shared" si="0"/>
        <v>#N/A</v>
      </c>
      <c r="D24">
        <f>VLOOKUP(Таблица7[[#This Row],[regions]],all,5,0)</f>
        <v>136.59</v>
      </c>
      <c r="E24">
        <v>455</v>
      </c>
      <c r="F24">
        <v>2125</v>
      </c>
      <c r="G24">
        <v>1</v>
      </c>
      <c r="H24" s="15">
        <f>VLOOKUP(Таблица7[[#This Row],[regions]], terror,5,0)</f>
        <v>0.02</v>
      </c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t="s">
        <v>23</v>
      </c>
      <c r="B25">
        <f t="shared" si="0"/>
        <v>129</v>
      </c>
      <c r="C25">
        <v>2017</v>
      </c>
      <c r="D25">
        <f>VLOOKUP(Таблица7[[#This Row],[regions]],all,5,0)</f>
        <v>121.46</v>
      </c>
      <c r="E25">
        <v>4098</v>
      </c>
      <c r="F25">
        <v>28747</v>
      </c>
      <c r="G25">
        <v>20</v>
      </c>
      <c r="H25" s="15">
        <f>VLOOKUP(Таблица7[[#This Row],[regions]], terror,5,0)</f>
        <v>0.04</v>
      </c>
      <c r="I25" s="15"/>
      <c r="J25" s="15"/>
      <c r="K25" s="15"/>
      <c r="L25" s="15"/>
      <c r="M25" s="15"/>
      <c r="N25" s="15"/>
      <c r="O25" s="15"/>
      <c r="P25" s="15"/>
    </row>
    <row r="26" spans="1:16" x14ac:dyDescent="0.25">
      <c r="A26" t="s">
        <v>24</v>
      </c>
      <c r="B26">
        <f t="shared" si="0"/>
        <v>73</v>
      </c>
      <c r="C26">
        <v>2017</v>
      </c>
      <c r="D26">
        <f>VLOOKUP(Таблица7[[#This Row],[regions]],all,5,0)</f>
        <v>177.67</v>
      </c>
      <c r="E26">
        <v>1650</v>
      </c>
      <c r="F26">
        <v>20987</v>
      </c>
      <c r="G26">
        <v>13</v>
      </c>
      <c r="H26" s="23">
        <v>1.65</v>
      </c>
      <c r="I26" s="13"/>
      <c r="J26" s="13"/>
      <c r="K26" s="13"/>
      <c r="L26" s="13"/>
      <c r="M26" s="13"/>
      <c r="N26" s="15"/>
      <c r="O26" s="15"/>
      <c r="P26" s="15"/>
    </row>
    <row r="27" spans="1:16" hidden="1" x14ac:dyDescent="0.25">
      <c r="A27" t="s">
        <v>25</v>
      </c>
      <c r="B27" t="e">
        <f t="shared" si="0"/>
        <v>#N/A</v>
      </c>
      <c r="D27" t="e">
        <f>VLOOKUP(Таблица7[[#This Row],[regions]],all,5,0)</f>
        <v>#N/A</v>
      </c>
      <c r="H27" s="15" t="e">
        <f>VLOOKUP(Таблица7[[#This Row],[regions]], terror,5,0)</f>
        <v>#N/A</v>
      </c>
      <c r="I27" s="15"/>
      <c r="J27" s="15"/>
      <c r="K27" s="15"/>
      <c r="L27" s="15"/>
      <c r="M27" s="15"/>
      <c r="N27" s="15"/>
      <c r="O27" s="15"/>
      <c r="P27" s="15"/>
    </row>
    <row r="28" spans="1:16" hidden="1" x14ac:dyDescent="0.25">
      <c r="A28" t="s">
        <v>26</v>
      </c>
      <c r="B28" t="e">
        <f t="shared" si="0"/>
        <v>#N/A</v>
      </c>
      <c r="D28">
        <f>VLOOKUP(Таблица7[[#This Row],[regions]],all,5,0)</f>
        <v>209.27</v>
      </c>
      <c r="E28">
        <v>684</v>
      </c>
      <c r="F28">
        <v>5053</v>
      </c>
      <c r="G28">
        <v>5</v>
      </c>
      <c r="H28" s="15">
        <f>VLOOKUP(Таблица7[[#This Row],[regions]], terror,5,0)</f>
        <v>0.06</v>
      </c>
      <c r="I28" s="15"/>
      <c r="J28" s="15"/>
      <c r="K28" s="15"/>
      <c r="L28" s="15"/>
      <c r="M28" s="15"/>
      <c r="N28" s="15"/>
      <c r="O28" s="15"/>
      <c r="P28" s="15"/>
    </row>
    <row r="29" spans="1:16" hidden="1" x14ac:dyDescent="0.25">
      <c r="A29" t="s">
        <v>27</v>
      </c>
      <c r="B29" t="e">
        <f t="shared" si="0"/>
        <v>#N/A</v>
      </c>
      <c r="D29">
        <f>VLOOKUP(Таблица7[[#This Row],[regions]],all,5,0)</f>
        <v>105.66</v>
      </c>
      <c r="E29">
        <v>637</v>
      </c>
      <c r="F29">
        <v>3998</v>
      </c>
      <c r="G29">
        <v>3</v>
      </c>
      <c r="H29" s="15">
        <f>VLOOKUP(Таблица7[[#This Row],[regions]], terror,5,0)</f>
        <v>0.03</v>
      </c>
      <c r="I29" s="15"/>
      <c r="J29" s="15"/>
      <c r="K29" s="15"/>
      <c r="L29" s="15"/>
      <c r="M29" s="15"/>
      <c r="N29" s="15"/>
      <c r="O29" s="15"/>
      <c r="P29" s="15"/>
    </row>
    <row r="30" spans="1:16" x14ac:dyDescent="0.25">
      <c r="A30" t="s">
        <v>28</v>
      </c>
      <c r="B30">
        <f t="shared" si="0"/>
        <v>1</v>
      </c>
      <c r="C30">
        <v>2017</v>
      </c>
      <c r="D30">
        <f>VLOOKUP(Таблица7[[#This Row],[regions]],all,5,0)</f>
        <v>102.73</v>
      </c>
      <c r="E30">
        <v>1028</v>
      </c>
      <c r="F30">
        <v>6222</v>
      </c>
      <c r="G30">
        <v>1</v>
      </c>
      <c r="H30" s="15">
        <f>VLOOKUP(Таблица7[[#This Row],[regions]], terror,5,0)</f>
        <v>0.01</v>
      </c>
      <c r="I30" s="15"/>
      <c r="J30" s="15"/>
      <c r="K30" s="15"/>
      <c r="L30" s="15"/>
      <c r="M30" s="15"/>
      <c r="N30" s="15"/>
      <c r="O30" s="15"/>
      <c r="P30" s="15"/>
    </row>
    <row r="31" spans="1:16" x14ac:dyDescent="0.25">
      <c r="A31" t="s">
        <v>29</v>
      </c>
      <c r="B31">
        <f t="shared" si="0"/>
        <v>72</v>
      </c>
      <c r="C31">
        <v>2017</v>
      </c>
      <c r="D31">
        <f>VLOOKUP(Таблица7[[#This Row],[regions]],all,5,0)</f>
        <v>109.75</v>
      </c>
      <c r="E31">
        <v>573</v>
      </c>
      <c r="F31">
        <v>3395</v>
      </c>
      <c r="G31">
        <v>7</v>
      </c>
      <c r="H31" s="15">
        <f>VLOOKUP(Таблица7[[#This Row],[regions]], terror,5,0)</f>
        <v>0.06</v>
      </c>
      <c r="I31" s="15"/>
      <c r="J31" s="15"/>
      <c r="K31" s="15"/>
      <c r="L31" s="15"/>
      <c r="M31" s="15"/>
      <c r="N31" s="15"/>
      <c r="O31" s="15"/>
      <c r="P31" s="15"/>
    </row>
    <row r="32" spans="1:16" hidden="1" x14ac:dyDescent="0.25">
      <c r="A32" t="s">
        <v>30</v>
      </c>
      <c r="B32" t="e">
        <f t="shared" si="0"/>
        <v>#N/A</v>
      </c>
      <c r="D32">
        <f>VLOOKUP(Таблица7[[#This Row],[regions]],all,5,0)</f>
        <v>190.36</v>
      </c>
      <c r="E32">
        <v>223</v>
      </c>
      <c r="F32">
        <v>908</v>
      </c>
      <c r="G32">
        <v>3</v>
      </c>
      <c r="H32">
        <f>VLOOKUP(Таблица7[[#This Row],[regions]], terror,5,0)</f>
        <v>0.21</v>
      </c>
    </row>
    <row r="33" spans="1:8" hidden="1" x14ac:dyDescent="0.25">
      <c r="A33" t="s">
        <v>31</v>
      </c>
      <c r="B33" t="e">
        <f t="shared" si="0"/>
        <v>#N/A</v>
      </c>
      <c r="D33">
        <f>VLOOKUP(Таблица7[[#This Row],[regions]],all,5,0)</f>
        <v>113.57</v>
      </c>
      <c r="E33">
        <v>4029</v>
      </c>
      <c r="F33">
        <v>27416</v>
      </c>
      <c r="G33">
        <v>17</v>
      </c>
      <c r="H33">
        <f>VLOOKUP(Таблица7[[#This Row],[regions]], terror,5,0)</f>
        <v>0.02</v>
      </c>
    </row>
    <row r="34" spans="1:8" hidden="1" x14ac:dyDescent="0.25">
      <c r="A34" t="s">
        <v>32</v>
      </c>
      <c r="B34" t="e">
        <f t="shared" ref="B34:B65" si="1">VLOOKUP(A34, list, 2, 0)</f>
        <v>#N/A</v>
      </c>
      <c r="D34">
        <f>VLOOKUP(Таблица7[[#This Row],[regions]],all,5,0)</f>
        <v>168.59</v>
      </c>
      <c r="E34">
        <v>447</v>
      </c>
      <c r="F34">
        <v>2787</v>
      </c>
      <c r="G34">
        <v>5</v>
      </c>
      <c r="H34">
        <f>VLOOKUP(Таблица7[[#This Row],[regions]], terror,5,0)</f>
        <v>7.0000000000000007E-2</v>
      </c>
    </row>
    <row r="35" spans="1:8" hidden="1" x14ac:dyDescent="0.25">
      <c r="A35" t="s">
        <v>33</v>
      </c>
      <c r="B35" t="e">
        <f t="shared" si="1"/>
        <v>#N/A</v>
      </c>
      <c r="D35" t="e">
        <f>VLOOKUP(Таблица7[[#This Row],[regions]],all,5,0)</f>
        <v>#N/A</v>
      </c>
      <c r="E35">
        <v>47</v>
      </c>
      <c r="F35">
        <v>230</v>
      </c>
      <c r="G35">
        <v>0</v>
      </c>
      <c r="H35" t="e">
        <f>VLOOKUP(Таблица7[[#This Row],[regions]], terror,5,0)</f>
        <v>#N/A</v>
      </c>
    </row>
    <row r="36" spans="1:8" hidden="1" x14ac:dyDescent="0.25">
      <c r="A36" t="s">
        <v>34</v>
      </c>
      <c r="B36" t="e">
        <f t="shared" si="1"/>
        <v>#N/A</v>
      </c>
      <c r="D36">
        <f>VLOOKUP(Таблица7[[#This Row],[regions]],all,5,0)</f>
        <v>129.71</v>
      </c>
      <c r="E36">
        <v>1537</v>
      </c>
      <c r="F36">
        <v>16022</v>
      </c>
      <c r="G36">
        <v>4</v>
      </c>
      <c r="H36">
        <f>VLOOKUP(Таблица7[[#This Row],[regions]], terror,5,0)</f>
        <v>0.01</v>
      </c>
    </row>
    <row r="37" spans="1:8" hidden="1" x14ac:dyDescent="0.25">
      <c r="A37" t="s">
        <v>35</v>
      </c>
      <c r="B37" t="e">
        <f t="shared" si="1"/>
        <v>#N/A</v>
      </c>
      <c r="D37" t="e">
        <f>VLOOKUP(Таблица7[[#This Row],[regions]],all,5,0)</f>
        <v>#N/A</v>
      </c>
      <c r="E37">
        <v>453</v>
      </c>
      <c r="F37">
        <v>4420</v>
      </c>
      <c r="G37">
        <v>0</v>
      </c>
      <c r="H37" t="e">
        <f>VLOOKUP(Таблица7[[#This Row],[regions]], terror,5,0)</f>
        <v>#N/A</v>
      </c>
    </row>
    <row r="38" spans="1:8" x14ac:dyDescent="0.25">
      <c r="A38" t="s">
        <v>36</v>
      </c>
      <c r="B38">
        <f t="shared" si="1"/>
        <v>161</v>
      </c>
      <c r="C38">
        <v>2017</v>
      </c>
      <c r="D38">
        <f>VLOOKUP(Таблица7[[#This Row],[regions]],all,5,0)</f>
        <v>159.55000000000001</v>
      </c>
      <c r="E38">
        <v>1887</v>
      </c>
      <c r="F38">
        <v>18282</v>
      </c>
      <c r="G38">
        <v>12</v>
      </c>
      <c r="H38">
        <f>VLOOKUP(Таблица7[[#This Row],[regions]], terror,5,0)</f>
        <v>0.04</v>
      </c>
    </row>
    <row r="39" spans="1:8" hidden="1" x14ac:dyDescent="0.25">
      <c r="A39" t="s">
        <v>37</v>
      </c>
      <c r="B39" t="e">
        <f t="shared" si="1"/>
        <v>#N/A</v>
      </c>
      <c r="D39">
        <f>VLOOKUP(Таблица7[[#This Row],[regions]],all,5,0)</f>
        <v>144.31</v>
      </c>
      <c r="E39">
        <v>1685</v>
      </c>
      <c r="F39">
        <v>7639</v>
      </c>
      <c r="G39">
        <v>0</v>
      </c>
      <c r="H39">
        <f>VLOOKUP(Таблица7[[#This Row],[regions]], terror,5,0)</f>
        <v>0</v>
      </c>
    </row>
    <row r="40" spans="1:8" x14ac:dyDescent="0.25">
      <c r="A40" t="s">
        <v>38</v>
      </c>
      <c r="B40">
        <f t="shared" si="1"/>
        <v>47</v>
      </c>
      <c r="C40">
        <v>2017</v>
      </c>
      <c r="D40">
        <f>VLOOKUP(Таблица7[[#This Row],[regions]],all,5,0)</f>
        <v>136.77000000000001</v>
      </c>
      <c r="E40">
        <v>1130</v>
      </c>
      <c r="F40">
        <v>8907</v>
      </c>
      <c r="G40">
        <v>1</v>
      </c>
      <c r="H40">
        <f>VLOOKUP(Таблица7[[#This Row],[regions]], terror,5,0)</f>
        <v>0.01</v>
      </c>
    </row>
    <row r="41" spans="1:8" hidden="1" x14ac:dyDescent="0.25">
      <c r="A41" t="s">
        <v>39</v>
      </c>
      <c r="B41" t="e">
        <f t="shared" si="1"/>
        <v>#N/A</v>
      </c>
      <c r="D41">
        <f>VLOOKUP(Таблица7[[#This Row],[regions]],all,5,0)</f>
        <v>117.22</v>
      </c>
      <c r="E41">
        <v>479</v>
      </c>
      <c r="F41">
        <v>3243</v>
      </c>
      <c r="G41">
        <v>5</v>
      </c>
      <c r="H41">
        <f>VLOOKUP(Таблица7[[#This Row],[regions]], terror,5,0)</f>
        <v>7.0000000000000007E-2</v>
      </c>
    </row>
    <row r="42" spans="1:8" x14ac:dyDescent="0.25">
      <c r="A42" t="s">
        <v>40</v>
      </c>
      <c r="B42">
        <f t="shared" si="1"/>
        <v>117</v>
      </c>
      <c r="C42">
        <v>2017</v>
      </c>
      <c r="D42">
        <f>VLOOKUP(Таблица7[[#This Row],[regions]],all,5,0)</f>
        <v>88.1</v>
      </c>
      <c r="E42">
        <v>609</v>
      </c>
      <c r="F42">
        <v>2224</v>
      </c>
      <c r="G42">
        <v>7</v>
      </c>
      <c r="H42">
        <f>VLOOKUP(Таблица7[[#This Row],[regions]], terror,5,0)</f>
        <v>0.05</v>
      </c>
    </row>
    <row r="43" spans="1:8" x14ac:dyDescent="0.25">
      <c r="A43" t="s">
        <v>41</v>
      </c>
      <c r="B43">
        <f t="shared" si="1"/>
        <v>12</v>
      </c>
      <c r="C43">
        <v>2017</v>
      </c>
      <c r="D43">
        <f>VLOOKUP(Таблица7[[#This Row],[regions]],all,5,0)</f>
        <v>167.15</v>
      </c>
      <c r="E43">
        <v>1770</v>
      </c>
      <c r="F43">
        <v>11482</v>
      </c>
      <c r="G43">
        <v>5</v>
      </c>
      <c r="H43">
        <f>VLOOKUP(Таблица7[[#This Row],[regions]], terror,5,0)</f>
        <v>0.02</v>
      </c>
    </row>
    <row r="44" spans="1:8" hidden="1" x14ac:dyDescent="0.25">
      <c r="A44" t="s">
        <v>42</v>
      </c>
      <c r="B44" t="e">
        <f t="shared" si="1"/>
        <v>#N/A</v>
      </c>
      <c r="D44" t="e">
        <f>VLOOKUP(Таблица7[[#This Row],[regions]],all,5,0)</f>
        <v>#N/A</v>
      </c>
      <c r="E44">
        <v>18245</v>
      </c>
      <c r="F44">
        <v>122666</v>
      </c>
      <c r="G44">
        <v>164</v>
      </c>
      <c r="H44" t="e">
        <f>VLOOKUP(Таблица7[[#This Row],[regions]], terror,5,0)</f>
        <v>#N/A</v>
      </c>
    </row>
    <row r="45" spans="1:8" hidden="1" x14ac:dyDescent="0.25">
      <c r="A45" t="s">
        <v>43</v>
      </c>
      <c r="B45" t="e">
        <f t="shared" si="1"/>
        <v>#N/A</v>
      </c>
      <c r="D45">
        <f>VLOOKUP(Таблица7[[#This Row],[regions]],all,5,0)</f>
        <v>190.41</v>
      </c>
      <c r="E45">
        <v>1178</v>
      </c>
      <c r="F45">
        <v>14492</v>
      </c>
      <c r="G45">
        <v>3</v>
      </c>
      <c r="H45">
        <f>VLOOKUP(Таблица7[[#This Row],[regions]], terror,5,0)</f>
        <v>0.02</v>
      </c>
    </row>
    <row r="46" spans="1:8" hidden="1" x14ac:dyDescent="0.25">
      <c r="A46" t="s">
        <v>44</v>
      </c>
      <c r="B46" t="e">
        <f t="shared" si="1"/>
        <v>#N/A</v>
      </c>
      <c r="D46">
        <f>VLOOKUP(Таблица7[[#This Row],[regions]],all,5,0)</f>
        <v>128.94</v>
      </c>
      <c r="E46">
        <v>457</v>
      </c>
      <c r="F46">
        <v>2408</v>
      </c>
      <c r="G46">
        <v>0</v>
      </c>
      <c r="H46">
        <f>VLOOKUP(Таблица7[[#This Row],[regions]], terror,5,0)</f>
        <v>0</v>
      </c>
    </row>
    <row r="47" spans="1:8" hidden="1" x14ac:dyDescent="0.25">
      <c r="A47" t="s">
        <v>45</v>
      </c>
      <c r="B47" t="e">
        <f t="shared" si="1"/>
        <v>#N/A</v>
      </c>
      <c r="D47" t="e">
        <f>VLOOKUP(Таблица7[[#This Row],[regions]],all,5,0)</f>
        <v>#N/A</v>
      </c>
      <c r="E47">
        <v>295</v>
      </c>
      <c r="F47">
        <v>1581</v>
      </c>
      <c r="G47">
        <v>18</v>
      </c>
      <c r="H47" t="e">
        <f>VLOOKUP(Таблица7[[#This Row],[regions]], terror,5,0)</f>
        <v>#N/A</v>
      </c>
    </row>
    <row r="48" spans="1:8" hidden="1" x14ac:dyDescent="0.25">
      <c r="A48" t="s">
        <v>46</v>
      </c>
      <c r="B48" t="e">
        <f t="shared" si="1"/>
        <v>#N/A</v>
      </c>
      <c r="D48">
        <f>VLOOKUP(Таблица7[[#This Row],[regions]],all,5,0)</f>
        <v>213.4</v>
      </c>
      <c r="E48">
        <v>169</v>
      </c>
      <c r="F48">
        <v>1551</v>
      </c>
      <c r="G48">
        <v>3</v>
      </c>
      <c r="H48">
        <f>VLOOKUP(Таблица7[[#This Row],[regions]], terror,5,0)</f>
        <v>0.14000000000000001</v>
      </c>
    </row>
    <row r="49" spans="1:8" hidden="1" x14ac:dyDescent="0.25">
      <c r="A49" t="s">
        <v>47</v>
      </c>
      <c r="B49" t="e">
        <f t="shared" si="1"/>
        <v>#N/A</v>
      </c>
      <c r="D49" t="e">
        <f>VLOOKUP(Таблица7[[#This Row],[regions]],all,5,0)</f>
        <v>#N/A</v>
      </c>
      <c r="E49">
        <v>2212</v>
      </c>
      <c r="F49">
        <v>20219</v>
      </c>
      <c r="G49">
        <v>43</v>
      </c>
      <c r="H49" t="e">
        <f>VLOOKUP(Таблица7[[#This Row],[regions]], terror,5,0)</f>
        <v>#N/A</v>
      </c>
    </row>
    <row r="50" spans="1:8" hidden="1" x14ac:dyDescent="0.25">
      <c r="A50" t="s">
        <v>48</v>
      </c>
      <c r="B50" t="e">
        <f t="shared" si="1"/>
        <v>#N/A</v>
      </c>
      <c r="D50" t="e">
        <f>VLOOKUP(Таблица7[[#This Row],[regions]],all,5,0)</f>
        <v>#N/A</v>
      </c>
      <c r="E50">
        <v>838</v>
      </c>
      <c r="F50">
        <v>9973</v>
      </c>
      <c r="G50">
        <v>0</v>
      </c>
      <c r="H50" t="e">
        <f>VLOOKUP(Таблица7[[#This Row],[regions]], terror,5,0)</f>
        <v>#N/A</v>
      </c>
    </row>
    <row r="51" spans="1:8" hidden="1" x14ac:dyDescent="0.25">
      <c r="A51" t="s">
        <v>49</v>
      </c>
      <c r="B51" t="e">
        <f t="shared" si="1"/>
        <v>#N/A</v>
      </c>
      <c r="D51" t="e">
        <f>VLOOKUP(Таблица7[[#This Row],[regions]],all,5,0)</f>
        <v>#N/A</v>
      </c>
      <c r="E51">
        <v>2226</v>
      </c>
      <c r="F51">
        <v>5401</v>
      </c>
      <c r="G51">
        <v>531</v>
      </c>
      <c r="H51" t="e">
        <f>VLOOKUP(Таблица7[[#This Row],[regions]], terror,5,0)</f>
        <v>#N/A</v>
      </c>
    </row>
    <row r="52" spans="1:8" hidden="1" x14ac:dyDescent="0.25">
      <c r="A52" t="s">
        <v>50</v>
      </c>
      <c r="B52" t="e">
        <f t="shared" si="1"/>
        <v>#N/A</v>
      </c>
      <c r="D52" t="e">
        <f>VLOOKUP(Таблица7[[#This Row],[regions]],all,5,0)</f>
        <v>#N/A</v>
      </c>
      <c r="E52">
        <v>204</v>
      </c>
      <c r="F52">
        <v>570</v>
      </c>
      <c r="G52">
        <v>67</v>
      </c>
      <c r="H52" t="e">
        <f>VLOOKUP(Таблица7[[#This Row],[regions]], terror,5,0)</f>
        <v>#N/A</v>
      </c>
    </row>
    <row r="53" spans="1:8" hidden="1" x14ac:dyDescent="0.25">
      <c r="A53" t="s">
        <v>51</v>
      </c>
      <c r="B53" t="e">
        <f t="shared" si="1"/>
        <v>#N/A</v>
      </c>
      <c r="D53" t="e">
        <f>VLOOKUP(Таблица7[[#This Row],[regions]],all,5,0)</f>
        <v>#N/A</v>
      </c>
      <c r="E53">
        <v>247</v>
      </c>
      <c r="F53">
        <v>666</v>
      </c>
      <c r="G53">
        <v>3</v>
      </c>
      <c r="H53" t="e">
        <f>VLOOKUP(Таблица7[[#This Row],[regions]], terror,5,0)</f>
        <v>#N/A</v>
      </c>
    </row>
    <row r="54" spans="1:8" hidden="1" x14ac:dyDescent="0.25">
      <c r="A54" t="s">
        <v>52</v>
      </c>
      <c r="B54" t="e">
        <f t="shared" si="1"/>
        <v>#N/A</v>
      </c>
      <c r="D54" t="e">
        <f>VLOOKUP(Таблица7[[#This Row],[regions]],all,5,0)</f>
        <v>#N/A</v>
      </c>
      <c r="E54">
        <v>454</v>
      </c>
      <c r="F54">
        <v>3784</v>
      </c>
      <c r="G54">
        <v>6</v>
      </c>
      <c r="H54" t="e">
        <f>VLOOKUP(Таблица7[[#This Row],[regions]], terror,5,0)</f>
        <v>#N/A</v>
      </c>
    </row>
    <row r="55" spans="1:8" x14ac:dyDescent="0.25">
      <c r="A55" t="s">
        <v>53</v>
      </c>
      <c r="B55">
        <f t="shared" si="1"/>
        <v>89</v>
      </c>
      <c r="C55">
        <v>2017</v>
      </c>
      <c r="D55">
        <f>VLOOKUP(Таблица7[[#This Row],[regions]],all,5,0)</f>
        <v>202.61</v>
      </c>
      <c r="E55">
        <v>941</v>
      </c>
      <c r="F55">
        <v>5836</v>
      </c>
      <c r="G55">
        <v>4</v>
      </c>
      <c r="H55">
        <f>VLOOKUP(Таблица7[[#This Row],[regions]], terror,5,0)</f>
        <v>0.05</v>
      </c>
    </row>
    <row r="56" spans="1:8" hidden="1" x14ac:dyDescent="0.25">
      <c r="A56" t="s">
        <v>54</v>
      </c>
      <c r="B56" t="e">
        <f t="shared" si="1"/>
        <v>#N/A</v>
      </c>
      <c r="D56" t="e">
        <f>VLOOKUP(Таблица7[[#This Row],[regions]],all,5,0)</f>
        <v>#N/A</v>
      </c>
      <c r="E56">
        <v>1066</v>
      </c>
      <c r="F56">
        <v>8837</v>
      </c>
      <c r="G56">
        <v>17</v>
      </c>
      <c r="H56" t="e">
        <f>VLOOKUP(Таблица7[[#This Row],[regions]], terror,5,0)</f>
        <v>#N/A</v>
      </c>
    </row>
    <row r="57" spans="1:8" hidden="1" x14ac:dyDescent="0.25">
      <c r="A57" t="s">
        <v>55</v>
      </c>
      <c r="B57" t="e">
        <f t="shared" si="1"/>
        <v>#N/A</v>
      </c>
      <c r="D57" t="e">
        <f>VLOOKUP(Таблица7[[#This Row],[regions]],all,5,0)</f>
        <v>#N/A</v>
      </c>
      <c r="E57">
        <v>411</v>
      </c>
      <c r="F57">
        <v>2850</v>
      </c>
      <c r="G57">
        <v>0</v>
      </c>
      <c r="H57" t="e">
        <f>VLOOKUP(Таблица7[[#This Row],[regions]], terror,5,0)</f>
        <v>#N/A</v>
      </c>
    </row>
    <row r="58" spans="1:8" hidden="1" x14ac:dyDescent="0.25">
      <c r="A58" t="s">
        <v>56</v>
      </c>
      <c r="B58" t="e">
        <f t="shared" si="1"/>
        <v>#N/A</v>
      </c>
      <c r="D58" t="e">
        <f>VLOOKUP(Таблица7[[#This Row],[regions]],all,5,0)</f>
        <v>#N/A</v>
      </c>
      <c r="E58">
        <v>700</v>
      </c>
      <c r="F58">
        <v>1930</v>
      </c>
      <c r="G58">
        <v>10</v>
      </c>
      <c r="H58" t="e">
        <f>VLOOKUP(Таблица7[[#This Row],[regions]], terror,5,0)</f>
        <v>#N/A</v>
      </c>
    </row>
    <row r="59" spans="1:8" hidden="1" x14ac:dyDescent="0.25">
      <c r="A59" t="s">
        <v>57</v>
      </c>
      <c r="B59" t="e">
        <f t="shared" si="1"/>
        <v>#N/A</v>
      </c>
      <c r="D59" t="e">
        <f>VLOOKUP(Таблица7[[#This Row],[regions]],all,5,0)</f>
        <v>#N/A</v>
      </c>
      <c r="E59">
        <v>498</v>
      </c>
      <c r="F59">
        <v>4689</v>
      </c>
      <c r="G59">
        <v>8</v>
      </c>
      <c r="H59" t="e">
        <f>VLOOKUP(Таблица7[[#This Row],[regions]], terror,5,0)</f>
        <v>#N/A</v>
      </c>
    </row>
    <row r="60" spans="1:8" hidden="1" x14ac:dyDescent="0.25">
      <c r="A60" t="s">
        <v>58</v>
      </c>
      <c r="B60" t="e">
        <f t="shared" si="1"/>
        <v>#N/A</v>
      </c>
      <c r="D60" t="e">
        <f>VLOOKUP(Таблица7[[#This Row],[regions]],all,5,0)</f>
        <v>#N/A</v>
      </c>
      <c r="E60">
        <v>866</v>
      </c>
      <c r="F60">
        <v>2308</v>
      </c>
      <c r="G60">
        <v>51</v>
      </c>
      <c r="H60" t="e">
        <f>VLOOKUP(Таблица7[[#This Row],[regions]], terror,5,0)</f>
        <v>#N/A</v>
      </c>
    </row>
    <row r="61" spans="1:8" hidden="1" x14ac:dyDescent="0.25">
      <c r="A61" t="s">
        <v>59</v>
      </c>
      <c r="B61" t="e">
        <f t="shared" si="1"/>
        <v>#N/A</v>
      </c>
      <c r="D61" t="e">
        <f>VLOOKUP(Таблица7[[#This Row],[regions]],all,5,0)</f>
        <v>#N/A</v>
      </c>
      <c r="E61">
        <v>2574</v>
      </c>
      <c r="F61">
        <v>16626</v>
      </c>
      <c r="G61">
        <v>37</v>
      </c>
      <c r="H61" t="e">
        <f>VLOOKUP(Таблица7[[#This Row],[regions]], terror,5,0)</f>
        <v>#N/A</v>
      </c>
    </row>
    <row r="62" spans="1:8" hidden="1" x14ac:dyDescent="0.25">
      <c r="A62" t="s">
        <v>60</v>
      </c>
      <c r="B62" t="e">
        <f t="shared" si="1"/>
        <v>#N/A</v>
      </c>
      <c r="D62">
        <f>VLOOKUP(Таблица7[[#This Row],[regions]],all,5,0)</f>
        <v>366.28</v>
      </c>
      <c r="E62">
        <v>215</v>
      </c>
      <c r="F62">
        <v>5010</v>
      </c>
      <c r="G62">
        <v>0</v>
      </c>
      <c r="H62">
        <f>VLOOKUP(Таблица7[[#This Row],[regions]], terror,5,0)</f>
        <v>0</v>
      </c>
    </row>
    <row r="63" spans="1:8" hidden="1" x14ac:dyDescent="0.25">
      <c r="A63" t="s">
        <v>61</v>
      </c>
      <c r="B63" t="e">
        <f t="shared" si="1"/>
        <v>#N/A</v>
      </c>
      <c r="D63" t="e">
        <f>VLOOKUP(Таблица7[[#This Row],[regions]],all,5,0)</f>
        <v>#N/A</v>
      </c>
      <c r="E63">
        <v>281</v>
      </c>
      <c r="F63">
        <v>3873</v>
      </c>
      <c r="G63">
        <v>3</v>
      </c>
      <c r="H63" t="e">
        <f>VLOOKUP(Таблица7[[#This Row],[regions]], terror,5,0)</f>
        <v>#N/A</v>
      </c>
    </row>
    <row r="64" spans="1:8" hidden="1" x14ac:dyDescent="0.25">
      <c r="A64" t="s">
        <v>62</v>
      </c>
      <c r="B64" t="e">
        <f t="shared" si="1"/>
        <v>#N/A</v>
      </c>
      <c r="D64" t="e">
        <f>VLOOKUP(Таблица7[[#This Row],[regions]],all,5,0)</f>
        <v>#N/A</v>
      </c>
      <c r="E64">
        <v>105087</v>
      </c>
      <c r="F64">
        <v>706636</v>
      </c>
      <c r="G64">
        <v>1871</v>
      </c>
      <c r="H64" t="e">
        <f>VLOOKUP(Таблица7[[#This Row],[regions]], terror,5,0)</f>
        <v>#N/A</v>
      </c>
    </row>
    <row r="65" spans="1:8" x14ac:dyDescent="0.25">
      <c r="A65" t="s">
        <v>63</v>
      </c>
      <c r="B65">
        <f t="shared" si="1"/>
        <v>137</v>
      </c>
      <c r="C65">
        <v>2017</v>
      </c>
      <c r="D65">
        <f>VLOOKUP(Таблица7[[#This Row],[regions]],all,5,0)</f>
        <v>139.69999999999999</v>
      </c>
      <c r="E65">
        <v>2265</v>
      </c>
      <c r="F65">
        <v>25529</v>
      </c>
      <c r="G65">
        <v>28</v>
      </c>
      <c r="H65">
        <f>VLOOKUP(Таблица7[[#This Row],[regions]], terror,5,0)</f>
        <v>7.0000000000000007E-2</v>
      </c>
    </row>
    <row r="66" spans="1:8" hidden="1" x14ac:dyDescent="0.25">
      <c r="A66" t="s">
        <v>64</v>
      </c>
      <c r="B66" t="e">
        <f t="shared" ref="B66:B96" si="2">VLOOKUP(A66, list, 2, 0)</f>
        <v>#N/A</v>
      </c>
      <c r="D66">
        <f>VLOOKUP(Таблица7[[#This Row],[regions]],all,5,0)</f>
        <v>84.69</v>
      </c>
      <c r="E66">
        <v>696</v>
      </c>
      <c r="F66">
        <v>3198</v>
      </c>
      <c r="G66">
        <v>9</v>
      </c>
      <c r="H66">
        <f>VLOOKUP(Таблица7[[#This Row],[regions]], terror,5,0)</f>
        <v>0.08</v>
      </c>
    </row>
    <row r="67" spans="1:8" hidden="1" x14ac:dyDescent="0.25">
      <c r="A67" t="s">
        <v>65</v>
      </c>
      <c r="B67" t="e">
        <f t="shared" si="2"/>
        <v>#N/A</v>
      </c>
      <c r="D67">
        <f>VLOOKUP(Таблица7[[#This Row],[regions]],all,5,0)</f>
        <v>137.43</v>
      </c>
      <c r="E67">
        <v>2164</v>
      </c>
      <c r="F67">
        <v>14244</v>
      </c>
      <c r="G67">
        <v>10</v>
      </c>
      <c r="H67">
        <f>VLOOKUP(Таблица7[[#This Row],[regions]], terror,5,0)</f>
        <v>0.03</v>
      </c>
    </row>
    <row r="68" spans="1:8" x14ac:dyDescent="0.25">
      <c r="A68" t="s">
        <v>66</v>
      </c>
      <c r="B68">
        <f t="shared" si="2"/>
        <v>100</v>
      </c>
      <c r="C68">
        <v>2017</v>
      </c>
      <c r="D68">
        <f>VLOOKUP(Таблица7[[#This Row],[regions]],all,5,0)</f>
        <v>116.3</v>
      </c>
      <c r="E68">
        <v>1598</v>
      </c>
      <c r="F68">
        <v>9223</v>
      </c>
      <c r="G68">
        <v>15</v>
      </c>
      <c r="H68">
        <f>VLOOKUP(Таблица7[[#This Row],[regions]], terror,5,0)</f>
        <v>0.06</v>
      </c>
    </row>
    <row r="69" spans="1:8" hidden="1" x14ac:dyDescent="0.25">
      <c r="A69" t="s">
        <v>67</v>
      </c>
      <c r="B69" t="e">
        <f t="shared" si="2"/>
        <v>#N/A</v>
      </c>
      <c r="D69">
        <f>VLOOKUP(Таблица7[[#This Row],[regions]],all,5,0)</f>
        <v>234.93</v>
      </c>
      <c r="E69">
        <v>495</v>
      </c>
      <c r="F69">
        <v>4701</v>
      </c>
      <c r="G69">
        <v>3</v>
      </c>
      <c r="H69">
        <f>VLOOKUP(Таблица7[[#This Row],[regions]], terror,5,0)</f>
        <v>0.06</v>
      </c>
    </row>
    <row r="70" spans="1:8" hidden="1" x14ac:dyDescent="0.25">
      <c r="A70" t="s">
        <v>68</v>
      </c>
      <c r="B70" t="e">
        <f t="shared" si="2"/>
        <v>#N/A</v>
      </c>
      <c r="D70">
        <f>VLOOKUP(Таблица7[[#This Row],[regions]],all,5,0)</f>
        <v>134.66</v>
      </c>
      <c r="E70">
        <v>1856</v>
      </c>
      <c r="F70">
        <v>16773</v>
      </c>
      <c r="G70">
        <v>31</v>
      </c>
      <c r="H70">
        <f>VLOOKUP(Таблица7[[#This Row],[regions]], terror,5,0)</f>
        <v>7.0000000000000007E-2</v>
      </c>
    </row>
    <row r="71" spans="1:8" hidden="1" x14ac:dyDescent="0.25">
      <c r="A71" t="s">
        <v>69</v>
      </c>
      <c r="B71" t="e">
        <f t="shared" si="2"/>
        <v>#N/A</v>
      </c>
      <c r="D71" t="e">
        <f>VLOOKUP(Таблица7[[#This Row],[regions]],all,5,0)</f>
        <v>#N/A</v>
      </c>
      <c r="E71">
        <v>9335</v>
      </c>
      <c r="F71">
        <v>60960</v>
      </c>
      <c r="G71">
        <v>58</v>
      </c>
      <c r="H71" t="e">
        <f>VLOOKUP(Таблица7[[#This Row],[regions]], terror,5,0)</f>
        <v>#N/A</v>
      </c>
    </row>
    <row r="72" spans="1:8" hidden="1" x14ac:dyDescent="0.25">
      <c r="A72" t="s">
        <v>70</v>
      </c>
      <c r="B72" t="e">
        <f t="shared" si="2"/>
        <v>#N/A</v>
      </c>
      <c r="D72" t="e">
        <f>VLOOKUP(Таблица7[[#This Row],[regions]],all,5,0)</f>
        <v>#N/A</v>
      </c>
      <c r="E72">
        <v>7689</v>
      </c>
      <c r="F72">
        <v>25036</v>
      </c>
      <c r="G72">
        <v>1146</v>
      </c>
      <c r="H72" t="e">
        <f>VLOOKUP(Таблица7[[#This Row],[regions]], terror,5,0)</f>
        <v>#N/A</v>
      </c>
    </row>
    <row r="73" spans="1:8" hidden="1" x14ac:dyDescent="0.25">
      <c r="A73" t="s">
        <v>71</v>
      </c>
      <c r="B73" t="e">
        <f t="shared" si="2"/>
        <v>#N/A</v>
      </c>
      <c r="D73" t="e">
        <f>VLOOKUP(Таблица7[[#This Row],[regions]],all,5,0)</f>
        <v>#N/A</v>
      </c>
      <c r="E73">
        <v>11654</v>
      </c>
      <c r="F73">
        <v>137603</v>
      </c>
      <c r="G73">
        <v>47</v>
      </c>
      <c r="H73" t="e">
        <f>VLOOKUP(Таблица7[[#This Row],[regions]], terror,5,0)</f>
        <v>#N/A</v>
      </c>
    </row>
    <row r="74" spans="1:8" hidden="1" x14ac:dyDescent="0.25">
      <c r="A74" t="s">
        <v>72</v>
      </c>
      <c r="B74" t="e">
        <f t="shared" si="2"/>
        <v>#N/A</v>
      </c>
      <c r="D74">
        <f>VLOOKUP(Таблица7[[#This Row],[regions]],all,5,0)</f>
        <v>136.4</v>
      </c>
      <c r="E74">
        <v>828</v>
      </c>
      <c r="F74">
        <v>3971</v>
      </c>
      <c r="G74">
        <v>2</v>
      </c>
      <c r="H74">
        <f>VLOOKUP(Таблица7[[#This Row],[regions]], terror,5,0)</f>
        <v>0.02</v>
      </c>
    </row>
    <row r="75" spans="1:8" x14ac:dyDescent="0.25">
      <c r="A75" t="s">
        <v>73</v>
      </c>
      <c r="B75">
        <f t="shared" si="2"/>
        <v>52</v>
      </c>
      <c r="C75">
        <v>2017</v>
      </c>
      <c r="D75">
        <f>VLOOKUP(Таблица7[[#This Row],[regions]],all,5,0)</f>
        <v>113.13</v>
      </c>
      <c r="E75">
        <v>2587</v>
      </c>
      <c r="F75">
        <v>11925</v>
      </c>
      <c r="G75">
        <v>41</v>
      </c>
      <c r="H75">
        <f>VLOOKUP(Таблица7[[#This Row],[regions]], terror,5,0)</f>
        <v>0.15</v>
      </c>
    </row>
    <row r="76" spans="1:8" x14ac:dyDescent="0.25">
      <c r="A76" t="s">
        <v>74</v>
      </c>
      <c r="B76">
        <f t="shared" si="2"/>
        <v>33</v>
      </c>
      <c r="C76">
        <v>2017</v>
      </c>
      <c r="D76">
        <f>VLOOKUP(Таблица7[[#This Row],[regions]],all,5,0)</f>
        <v>110.64</v>
      </c>
      <c r="E76">
        <v>414</v>
      </c>
      <c r="F76">
        <v>3188</v>
      </c>
      <c r="G76">
        <v>1</v>
      </c>
      <c r="H76">
        <f>VLOOKUP(Таблица7[[#This Row],[regions]], terror,5,0)</f>
        <v>0.01</v>
      </c>
    </row>
    <row r="77" spans="1:8" hidden="1" x14ac:dyDescent="0.25">
      <c r="A77" t="s">
        <v>75</v>
      </c>
      <c r="B77" t="e">
        <f t="shared" si="2"/>
        <v>#N/A</v>
      </c>
      <c r="D77">
        <f>VLOOKUP(Таблица7[[#This Row],[regions]],all,5,0)</f>
        <v>154.62</v>
      </c>
      <c r="E77">
        <v>835</v>
      </c>
      <c r="F77">
        <v>7671</v>
      </c>
      <c r="G77">
        <v>15</v>
      </c>
      <c r="H77">
        <f>VLOOKUP(Таблица7[[#This Row],[regions]], terror,5,0)</f>
        <v>0.12</v>
      </c>
    </row>
    <row r="78" spans="1:8" x14ac:dyDescent="0.25">
      <c r="A78" t="s">
        <v>76</v>
      </c>
      <c r="B78">
        <f t="shared" si="2"/>
        <v>71</v>
      </c>
      <c r="C78">
        <v>2017</v>
      </c>
      <c r="D78">
        <f>VLOOKUP(Таблица7[[#This Row],[regions]],all,5,0)</f>
        <v>174.1</v>
      </c>
      <c r="E78">
        <v>565</v>
      </c>
      <c r="F78">
        <v>6388</v>
      </c>
      <c r="G78">
        <v>5</v>
      </c>
      <c r="H78">
        <f>VLOOKUP(Таблица7[[#This Row],[regions]], terror,5,0)</f>
        <v>0.05</v>
      </c>
    </row>
    <row r="79" spans="1:8" hidden="1" x14ac:dyDescent="0.25">
      <c r="A79" t="s">
        <v>77</v>
      </c>
      <c r="B79" t="e">
        <f t="shared" si="2"/>
        <v>#N/A</v>
      </c>
      <c r="D79">
        <f>VLOOKUP(Таблица7[[#This Row],[regions]],all,5,0)</f>
        <v>83.7</v>
      </c>
      <c r="E79">
        <v>872</v>
      </c>
      <c r="F79">
        <v>3787</v>
      </c>
      <c r="G79">
        <v>5</v>
      </c>
      <c r="H79">
        <f>VLOOKUP(Таблица7[[#This Row],[regions]], terror,5,0)</f>
        <v>0.03</v>
      </c>
    </row>
    <row r="80" spans="1:8" hidden="1" x14ac:dyDescent="0.25">
      <c r="A80" t="s">
        <v>78</v>
      </c>
      <c r="B80" t="e">
        <f t="shared" si="2"/>
        <v>#N/A</v>
      </c>
      <c r="D80">
        <f>VLOOKUP(Таблица7[[#This Row],[regions]],all,5,0)</f>
        <v>178.98</v>
      </c>
      <c r="E80">
        <v>1214</v>
      </c>
      <c r="F80">
        <v>8012</v>
      </c>
      <c r="G80">
        <v>11</v>
      </c>
      <c r="H80">
        <f>VLOOKUP(Таблица7[[#This Row],[regions]], terror,5,0)</f>
        <v>7.0000000000000007E-2</v>
      </c>
    </row>
    <row r="81" spans="1:8" x14ac:dyDescent="0.25">
      <c r="A81" t="s">
        <v>79</v>
      </c>
      <c r="B81">
        <f t="shared" si="2"/>
        <v>10</v>
      </c>
      <c r="C81">
        <v>2017</v>
      </c>
      <c r="D81">
        <f>VLOOKUP(Таблица7[[#This Row],[regions]],all,5,0)</f>
        <v>159.37</v>
      </c>
      <c r="E81">
        <v>921</v>
      </c>
      <c r="F81">
        <v>5469</v>
      </c>
      <c r="G81">
        <v>5</v>
      </c>
      <c r="H81">
        <f>VLOOKUP(Таблица7[[#This Row],[regions]], terror,5,0)</f>
        <v>0.03</v>
      </c>
    </row>
    <row r="82" spans="1:8" hidden="1" x14ac:dyDescent="0.25">
      <c r="A82" t="s">
        <v>80</v>
      </c>
      <c r="B82" t="e">
        <f t="shared" si="2"/>
        <v>#N/A</v>
      </c>
      <c r="D82">
        <f>VLOOKUP(Таблица7[[#This Row],[regions]],all,5,0)</f>
        <v>108.44</v>
      </c>
      <c r="E82">
        <v>739</v>
      </c>
      <c r="F82">
        <v>3056</v>
      </c>
      <c r="G82">
        <v>12</v>
      </c>
      <c r="H82">
        <f>VLOOKUP(Таблица7[[#This Row],[regions]], terror,5,0)</f>
        <v>0.1</v>
      </c>
    </row>
    <row r="83" spans="1:8" hidden="1" x14ac:dyDescent="0.25">
      <c r="A83" t="s">
        <v>81</v>
      </c>
      <c r="B83" t="e">
        <f t="shared" si="2"/>
        <v>#N/A</v>
      </c>
      <c r="D83" t="e">
        <f>VLOOKUP(Таблица7[[#This Row],[regions]],all,5,0)</f>
        <v>#N/A</v>
      </c>
      <c r="E83">
        <v>7923</v>
      </c>
      <c r="F83">
        <v>61086</v>
      </c>
      <c r="G83">
        <v>76</v>
      </c>
      <c r="H83" t="e">
        <f>VLOOKUP(Таблица7[[#This Row],[regions]], terror,5,0)</f>
        <v>#N/A</v>
      </c>
    </row>
    <row r="84" spans="1:8" hidden="1" x14ac:dyDescent="0.25">
      <c r="A84" t="s">
        <v>82</v>
      </c>
      <c r="B84" t="e">
        <f t="shared" si="2"/>
        <v>#N/A</v>
      </c>
      <c r="D84">
        <f>VLOOKUP(Таблица7[[#This Row],[regions]],all,5,0)</f>
        <v>180.18</v>
      </c>
      <c r="E84">
        <v>819</v>
      </c>
      <c r="F84">
        <v>10779</v>
      </c>
      <c r="G84">
        <v>6</v>
      </c>
      <c r="H84">
        <f>VLOOKUP(Таблица7[[#This Row],[regions]], terror,5,0)</f>
        <v>0.05</v>
      </c>
    </row>
    <row r="85" spans="1:8" x14ac:dyDescent="0.25">
      <c r="A85" t="s">
        <v>83</v>
      </c>
      <c r="B85">
        <f t="shared" si="2"/>
        <v>86</v>
      </c>
      <c r="C85">
        <v>2017</v>
      </c>
      <c r="D85">
        <f>VLOOKUP(Таблица7[[#This Row],[regions]],all,5,0)</f>
        <v>137.59</v>
      </c>
      <c r="E85">
        <v>1039</v>
      </c>
      <c r="F85">
        <v>6545</v>
      </c>
      <c r="G85">
        <v>15</v>
      </c>
      <c r="H85">
        <f>VLOOKUP(Таблица7[[#This Row],[regions]], terror,5,0)</f>
        <v>0.09</v>
      </c>
    </row>
    <row r="86" spans="1:8" hidden="1" x14ac:dyDescent="0.25">
      <c r="A86" t="s">
        <v>84</v>
      </c>
      <c r="B86" t="e">
        <f t="shared" si="2"/>
        <v>#N/A</v>
      </c>
      <c r="D86" t="e">
        <f>VLOOKUP(Таблица7[[#This Row],[regions]],all,5,0)</f>
        <v>#N/A</v>
      </c>
      <c r="E86">
        <v>26369</v>
      </c>
      <c r="F86">
        <v>153835</v>
      </c>
      <c r="G86">
        <v>192</v>
      </c>
      <c r="H86" t="e">
        <f>VLOOKUP(Таблица7[[#This Row],[regions]], terror,5,0)</f>
        <v>#N/A</v>
      </c>
    </row>
    <row r="87" spans="1:8" x14ac:dyDescent="0.25">
      <c r="A87" t="s">
        <v>85</v>
      </c>
      <c r="B87">
        <f t="shared" si="2"/>
        <v>107</v>
      </c>
      <c r="C87">
        <v>2017</v>
      </c>
      <c r="D87">
        <f>VLOOKUP(Таблица7[[#This Row],[regions]],all,5,0)</f>
        <v>194.77</v>
      </c>
      <c r="E87">
        <v>2762</v>
      </c>
      <c r="F87">
        <v>22556</v>
      </c>
      <c r="G87">
        <v>12</v>
      </c>
      <c r="H87">
        <f>VLOOKUP(Таблица7[[#This Row],[regions]], terror,5,0)</f>
        <v>0.03</v>
      </c>
    </row>
    <row r="88" spans="1:8" hidden="1" x14ac:dyDescent="0.25">
      <c r="A88" t="s">
        <v>86</v>
      </c>
      <c r="B88" t="e">
        <f t="shared" si="2"/>
        <v>#N/A</v>
      </c>
      <c r="D88" t="e">
        <f>VLOOKUP(Таблица7[[#This Row],[regions]],all,5,0)</f>
        <v>#N/A</v>
      </c>
      <c r="E88">
        <v>623</v>
      </c>
      <c r="F88">
        <v>978</v>
      </c>
      <c r="G88">
        <v>256</v>
      </c>
      <c r="H88" t="e">
        <f>VLOOKUP(Таблица7[[#This Row],[regions]], terror,5,0)</f>
        <v>#N/A</v>
      </c>
    </row>
    <row r="89" spans="1:8" x14ac:dyDescent="0.25">
      <c r="A89" t="s">
        <v>87</v>
      </c>
      <c r="B89">
        <f t="shared" si="2"/>
        <v>48</v>
      </c>
      <c r="C89">
        <v>2017</v>
      </c>
      <c r="D89">
        <f>VLOOKUP(Таблица7[[#This Row],[regions]],all,5,0)</f>
        <v>103.52</v>
      </c>
      <c r="E89">
        <v>1032</v>
      </c>
      <c r="F89">
        <v>3975</v>
      </c>
      <c r="G89">
        <v>2</v>
      </c>
      <c r="H89">
        <f>VLOOKUP(Таблица7[[#This Row],[regions]], terror,5,0)</f>
        <v>0.02</v>
      </c>
    </row>
    <row r="90" spans="1:8" hidden="1" x14ac:dyDescent="0.25">
      <c r="A90" t="s">
        <v>88</v>
      </c>
      <c r="B90" t="e">
        <f t="shared" si="2"/>
        <v>#N/A</v>
      </c>
      <c r="D90" t="e">
        <f>VLOOKUP(Таблица7[[#This Row],[regions]],all,5,0)</f>
        <v>#N/A</v>
      </c>
      <c r="E90">
        <v>32</v>
      </c>
      <c r="F90">
        <v>220</v>
      </c>
      <c r="G90">
        <v>0</v>
      </c>
      <c r="H90" t="e">
        <f>VLOOKUP(Таблица7[[#This Row],[regions]], terror,5,0)</f>
        <v>#N/A</v>
      </c>
    </row>
    <row r="91" spans="1:8" hidden="1" x14ac:dyDescent="0.25">
      <c r="A91" t="s">
        <v>89</v>
      </c>
      <c r="B91" t="e">
        <f t="shared" si="2"/>
        <v>#N/A</v>
      </c>
      <c r="D91" t="e">
        <f>VLOOKUP(Таблица7[[#This Row],[regions]],all,5,0)</f>
        <v>#N/A</v>
      </c>
      <c r="E91">
        <v>10923</v>
      </c>
      <c r="F91">
        <v>87605</v>
      </c>
      <c r="G91">
        <v>141</v>
      </c>
      <c r="H91" t="e">
        <f>VLOOKUP(Таблица7[[#This Row],[regions]], terror,5,0)</f>
        <v>#N/A</v>
      </c>
    </row>
    <row r="92" spans="1:8" hidden="1" x14ac:dyDescent="0.25">
      <c r="A92" t="s">
        <v>90</v>
      </c>
      <c r="B92" t="e">
        <f t="shared" si="2"/>
        <v>#N/A</v>
      </c>
      <c r="D92" t="e">
        <f>VLOOKUP(Таблица7[[#This Row],[regions]],all,5,0)</f>
        <v>#N/A</v>
      </c>
      <c r="E92">
        <v>368</v>
      </c>
      <c r="F92">
        <v>2147</v>
      </c>
      <c r="G92">
        <v>2</v>
      </c>
      <c r="H92" t="e">
        <f>VLOOKUP(Таблица7[[#This Row],[regions]], terror,5,0)</f>
        <v>#N/A</v>
      </c>
    </row>
    <row r="93" spans="1:8" hidden="1" x14ac:dyDescent="0.25">
      <c r="A93" t="s">
        <v>91</v>
      </c>
      <c r="B93" t="e">
        <f t="shared" si="2"/>
        <v>#N/A</v>
      </c>
      <c r="D93">
        <f>VLOOKUP(Таблица7[[#This Row],[regions]],all,5,0)</f>
        <v>140.65</v>
      </c>
      <c r="E93">
        <v>652</v>
      </c>
      <c r="F93">
        <v>6934</v>
      </c>
      <c r="G93">
        <v>5</v>
      </c>
      <c r="H93">
        <f>VLOOKUP(Таблица7[[#This Row],[regions]], terror,5,0)</f>
        <v>0.04</v>
      </c>
    </row>
    <row r="94" spans="1:8" x14ac:dyDescent="0.25">
      <c r="A94" t="s">
        <v>92</v>
      </c>
      <c r="B94">
        <f t="shared" si="2"/>
        <v>138</v>
      </c>
      <c r="C94">
        <v>2017</v>
      </c>
      <c r="D94">
        <f>VLOOKUP(Таблица7[[#This Row],[regions]],all,5,0)</f>
        <v>113.19</v>
      </c>
      <c r="E94">
        <v>10430</v>
      </c>
      <c r="F94">
        <v>45672</v>
      </c>
      <c r="G94">
        <v>96</v>
      </c>
      <c r="H94">
        <f>VLOOKUP(Таблица7[[#This Row],[regions]], terror,5,0)</f>
        <v>0.08</v>
      </c>
    </row>
    <row r="95" spans="1:8" x14ac:dyDescent="0.25">
      <c r="A95" t="s">
        <v>93</v>
      </c>
      <c r="B95">
        <f t="shared" si="2"/>
        <v>141</v>
      </c>
      <c r="C95">
        <v>2017</v>
      </c>
      <c r="D95">
        <f>VLOOKUP(Таблица7[[#This Row],[regions]],all,5,0)</f>
        <v>98.72</v>
      </c>
      <c r="E95">
        <v>2930</v>
      </c>
      <c r="F95">
        <v>14750</v>
      </c>
      <c r="G95">
        <v>16</v>
      </c>
      <c r="H95">
        <f>VLOOKUP(Таблица7[[#This Row],[regions]], terror,5,0)</f>
        <v>0.03</v>
      </c>
    </row>
    <row r="96" spans="1:8" hidden="1" x14ac:dyDescent="0.25">
      <c r="A96" t="s">
        <v>94</v>
      </c>
      <c r="B96" t="e">
        <f t="shared" si="2"/>
        <v>#N/A</v>
      </c>
      <c r="D96" t="e">
        <f>VLOOKUP(Таблица7[[#This Row],[regions]],all,5,0)</f>
        <v>#N/A</v>
      </c>
      <c r="E96">
        <v>362</v>
      </c>
      <c r="F96">
        <v>1815</v>
      </c>
      <c r="G96">
        <v>2</v>
      </c>
      <c r="H96" t="e">
        <f>VLOOKUP(Таблица7[[#This Row],[regions]], terror,5,0)</f>
        <v>#N/A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selection activeCell="G2" sqref="G2"/>
    </sheetView>
  </sheetViews>
  <sheetFormatPr defaultRowHeight="15" x14ac:dyDescent="0.25"/>
  <cols>
    <col min="1" max="1" width="33.28515625" customWidth="1"/>
    <col min="2" max="2" width="17.140625" customWidth="1"/>
    <col min="3" max="3" width="17.28515625" customWidth="1"/>
    <col min="4" max="5" width="17.140625" customWidth="1"/>
  </cols>
  <sheetData>
    <row r="1" spans="1:7" x14ac:dyDescent="0.25">
      <c r="A1" s="13" t="s">
        <v>102</v>
      </c>
      <c r="B1" s="13" t="s">
        <v>130</v>
      </c>
      <c r="C1" s="13" t="s">
        <v>131</v>
      </c>
      <c r="D1" s="13" t="s">
        <v>132</v>
      </c>
      <c r="E1" s="13" t="s">
        <v>133</v>
      </c>
      <c r="G1" s="17" t="s">
        <v>150</v>
      </c>
    </row>
    <row r="2" spans="1:7" x14ac:dyDescent="0.25">
      <c r="A2" s="14" t="s">
        <v>103</v>
      </c>
      <c r="B2" s="14">
        <v>110.72</v>
      </c>
      <c r="C2" s="14">
        <v>106.29</v>
      </c>
      <c r="D2" s="14">
        <v>102.75</v>
      </c>
      <c r="E2" s="14">
        <v>88.54</v>
      </c>
    </row>
    <row r="3" spans="1:7" x14ac:dyDescent="0.25">
      <c r="A3" s="14" t="s">
        <v>0</v>
      </c>
      <c r="B3" s="14">
        <v>222.12</v>
      </c>
      <c r="C3" s="14">
        <v>197.54</v>
      </c>
      <c r="D3" s="14">
        <v>187.55</v>
      </c>
      <c r="E3" s="14">
        <v>169.32</v>
      </c>
    </row>
    <row r="4" spans="1:7" x14ac:dyDescent="0.25">
      <c r="A4" s="14" t="s">
        <v>1</v>
      </c>
      <c r="B4" s="14">
        <v>237.12</v>
      </c>
      <c r="C4" s="14">
        <v>221.45</v>
      </c>
      <c r="D4" s="14">
        <v>231.55</v>
      </c>
      <c r="E4" s="14">
        <v>230.81</v>
      </c>
    </row>
    <row r="5" spans="1:7" x14ac:dyDescent="0.25">
      <c r="A5" s="14" t="s">
        <v>2</v>
      </c>
      <c r="B5" s="14">
        <v>213.81</v>
      </c>
      <c r="C5" s="14">
        <v>201.07</v>
      </c>
      <c r="D5" s="14">
        <v>176.9</v>
      </c>
      <c r="E5" s="14">
        <v>171.09</v>
      </c>
    </row>
    <row r="6" spans="1:7" x14ac:dyDescent="0.25">
      <c r="A6" s="14" t="s">
        <v>3</v>
      </c>
      <c r="B6" s="14">
        <v>298.37</v>
      </c>
      <c r="C6" s="14">
        <v>257.25</v>
      </c>
      <c r="D6" s="14">
        <v>136.38999999999999</v>
      </c>
      <c r="E6" s="14">
        <v>131.83000000000001</v>
      </c>
    </row>
    <row r="7" spans="1:7" x14ac:dyDescent="0.25">
      <c r="A7" s="14" t="s">
        <v>104</v>
      </c>
      <c r="B7" s="14">
        <v>185.92</v>
      </c>
      <c r="C7" s="14">
        <v>177.7</v>
      </c>
      <c r="D7" s="14">
        <v>160.51</v>
      </c>
      <c r="E7" s="14">
        <v>149.97999999999999</v>
      </c>
    </row>
    <row r="8" spans="1:7" x14ac:dyDescent="0.25">
      <c r="A8" s="14" t="s">
        <v>4</v>
      </c>
      <c r="B8" s="14">
        <v>130.94</v>
      </c>
      <c r="C8" s="14">
        <v>109.95</v>
      </c>
      <c r="D8" s="14">
        <v>88.48</v>
      </c>
      <c r="E8" s="14">
        <v>82.07</v>
      </c>
    </row>
    <row r="9" spans="1:7" x14ac:dyDescent="0.25">
      <c r="A9" s="14" t="s">
        <v>5</v>
      </c>
      <c r="B9" s="14">
        <v>197.57</v>
      </c>
      <c r="C9" s="14">
        <v>182.46</v>
      </c>
      <c r="D9" s="14">
        <v>129.07</v>
      </c>
      <c r="E9" s="14">
        <v>118.37</v>
      </c>
    </row>
    <row r="10" spans="1:7" x14ac:dyDescent="0.25">
      <c r="A10" s="14" t="s">
        <v>105</v>
      </c>
      <c r="B10" s="14">
        <v>313.19</v>
      </c>
      <c r="C10" s="14">
        <v>273.37</v>
      </c>
      <c r="D10" s="14">
        <v>239.02</v>
      </c>
      <c r="E10" s="14">
        <v>239.91</v>
      </c>
    </row>
    <row r="11" spans="1:7" x14ac:dyDescent="0.25">
      <c r="A11" s="14" t="s">
        <v>6</v>
      </c>
      <c r="B11" s="14">
        <v>189.28</v>
      </c>
      <c r="C11" s="14">
        <v>176.98</v>
      </c>
      <c r="D11" s="14">
        <v>136.97999999999999</v>
      </c>
      <c r="E11" s="14">
        <v>131.38</v>
      </c>
    </row>
    <row r="12" spans="1:7" x14ac:dyDescent="0.25">
      <c r="A12" s="14" t="s">
        <v>7</v>
      </c>
      <c r="B12" s="14">
        <v>190.62</v>
      </c>
      <c r="C12" s="14">
        <v>172.88</v>
      </c>
      <c r="D12" s="14">
        <v>152.16999999999999</v>
      </c>
      <c r="E12" s="14">
        <v>157.31</v>
      </c>
    </row>
    <row r="13" spans="1:7" x14ac:dyDescent="0.25">
      <c r="A13" s="14" t="s">
        <v>8</v>
      </c>
      <c r="B13" s="14">
        <v>226.97</v>
      </c>
      <c r="C13" s="14">
        <v>202.08</v>
      </c>
      <c r="D13" s="14">
        <v>216.59</v>
      </c>
      <c r="E13" s="14">
        <v>173.09</v>
      </c>
    </row>
    <row r="14" spans="1:7" x14ac:dyDescent="0.25">
      <c r="A14" s="14" t="s">
        <v>9</v>
      </c>
      <c r="B14" s="14">
        <v>133.54</v>
      </c>
      <c r="C14" s="14">
        <v>117.66</v>
      </c>
      <c r="D14" s="14">
        <v>147.29</v>
      </c>
      <c r="E14" s="14">
        <v>139.47</v>
      </c>
    </row>
    <row r="15" spans="1:7" x14ac:dyDescent="0.25">
      <c r="A15" s="14" t="s">
        <v>106</v>
      </c>
      <c r="B15" s="14">
        <v>44</v>
      </c>
      <c r="C15" s="14">
        <v>40.58</v>
      </c>
      <c r="D15" s="14">
        <v>52.43</v>
      </c>
      <c r="E15" s="14">
        <v>48.02</v>
      </c>
    </row>
    <row r="16" spans="1:7" x14ac:dyDescent="0.25">
      <c r="A16" s="14" t="s">
        <v>100</v>
      </c>
      <c r="B16" s="14">
        <v>258.38</v>
      </c>
      <c r="C16" s="14">
        <v>226.42</v>
      </c>
      <c r="D16" s="14">
        <v>206.12</v>
      </c>
      <c r="E16" s="14">
        <v>219.95</v>
      </c>
    </row>
    <row r="17" spans="1:5" x14ac:dyDescent="0.25">
      <c r="A17" s="14" t="s">
        <v>12</v>
      </c>
      <c r="B17" s="14">
        <v>275.06</v>
      </c>
      <c r="C17" s="14">
        <v>261.42</v>
      </c>
      <c r="D17" s="14">
        <v>273.85000000000002</v>
      </c>
      <c r="E17" s="14">
        <v>250.16</v>
      </c>
    </row>
    <row r="18" spans="1:5" x14ac:dyDescent="0.25">
      <c r="A18" s="14" t="s">
        <v>13</v>
      </c>
      <c r="B18" s="14">
        <v>182.13</v>
      </c>
      <c r="C18" s="14">
        <v>176.45</v>
      </c>
      <c r="D18" s="14">
        <v>139.88</v>
      </c>
      <c r="E18" s="14">
        <v>155.82</v>
      </c>
    </row>
    <row r="19" spans="1:5" x14ac:dyDescent="0.25">
      <c r="A19" s="14" t="s">
        <v>107</v>
      </c>
      <c r="B19" s="14">
        <v>56.13</v>
      </c>
      <c r="C19" s="14">
        <v>46.78</v>
      </c>
      <c r="D19" s="14">
        <v>37.86</v>
      </c>
      <c r="E19" s="14">
        <v>33.43</v>
      </c>
    </row>
    <row r="20" spans="1:5" x14ac:dyDescent="0.25">
      <c r="A20" s="14" t="s">
        <v>14</v>
      </c>
      <c r="B20" s="14">
        <v>329.6</v>
      </c>
      <c r="C20" s="14">
        <v>269.97000000000003</v>
      </c>
      <c r="D20" s="14">
        <v>194.83</v>
      </c>
      <c r="E20" s="14">
        <v>191.07</v>
      </c>
    </row>
    <row r="21" spans="1:5" x14ac:dyDescent="0.25">
      <c r="A21" s="15" t="s">
        <v>15</v>
      </c>
      <c r="B21" s="14">
        <v>103</v>
      </c>
      <c r="C21" s="14">
        <v>108.37</v>
      </c>
      <c r="D21" s="14">
        <v>88.96</v>
      </c>
      <c r="E21" s="14">
        <v>77.84</v>
      </c>
    </row>
    <row r="22" spans="1:5" x14ac:dyDescent="0.25">
      <c r="A22" s="14" t="s">
        <v>16</v>
      </c>
      <c r="B22" s="14">
        <v>211.03</v>
      </c>
      <c r="C22" s="14">
        <v>179.55</v>
      </c>
      <c r="D22" s="14">
        <v>135.43</v>
      </c>
      <c r="E22" s="14">
        <v>174.71</v>
      </c>
    </row>
    <row r="23" spans="1:5" x14ac:dyDescent="0.25">
      <c r="A23" s="14" t="s">
        <v>108</v>
      </c>
      <c r="B23" s="14">
        <v>159.26</v>
      </c>
      <c r="C23" s="14">
        <v>139.88</v>
      </c>
      <c r="D23" s="14">
        <v>105.87</v>
      </c>
      <c r="E23" s="14">
        <v>109</v>
      </c>
    </row>
    <row r="24" spans="1:5" x14ac:dyDescent="0.25">
      <c r="A24" s="14" t="s">
        <v>17</v>
      </c>
      <c r="B24" s="14">
        <v>193.7</v>
      </c>
      <c r="C24" s="14">
        <v>177.13</v>
      </c>
      <c r="D24" s="14">
        <v>160.36000000000001</v>
      </c>
      <c r="E24" s="14">
        <v>173.85</v>
      </c>
    </row>
    <row r="25" spans="1:5" x14ac:dyDescent="0.25">
      <c r="A25" s="14" t="s">
        <v>18</v>
      </c>
      <c r="B25" s="14">
        <v>187.59</v>
      </c>
      <c r="C25" s="14">
        <v>168.49</v>
      </c>
      <c r="D25" s="14">
        <v>185.31</v>
      </c>
      <c r="E25" s="14">
        <v>194.93</v>
      </c>
    </row>
    <row r="26" spans="1:5" x14ac:dyDescent="0.25">
      <c r="A26" s="14" t="s">
        <v>109</v>
      </c>
      <c r="B26" s="14">
        <v>101.03</v>
      </c>
      <c r="C26" s="14">
        <v>91.94</v>
      </c>
      <c r="D26" s="14">
        <v>75.22</v>
      </c>
      <c r="E26" s="14">
        <v>86.89</v>
      </c>
    </row>
    <row r="27" spans="1:5" x14ac:dyDescent="0.25">
      <c r="A27" s="14" t="s">
        <v>110</v>
      </c>
      <c r="B27" s="14">
        <v>241.17</v>
      </c>
      <c r="C27" s="14">
        <v>211.93</v>
      </c>
      <c r="D27" s="14">
        <v>213.76</v>
      </c>
      <c r="E27" s="14">
        <v>180.09</v>
      </c>
    </row>
    <row r="28" spans="1:5" x14ac:dyDescent="0.25">
      <c r="A28" s="14" t="s">
        <v>99</v>
      </c>
      <c r="B28" s="14">
        <v>254.12</v>
      </c>
      <c r="C28" s="14">
        <v>236.99</v>
      </c>
      <c r="D28" s="14">
        <v>214.94</v>
      </c>
      <c r="E28" s="14">
        <v>210.64</v>
      </c>
    </row>
    <row r="29" spans="1:5" x14ac:dyDescent="0.25">
      <c r="A29" s="14" t="s">
        <v>21</v>
      </c>
      <c r="B29" s="14">
        <v>172.75</v>
      </c>
      <c r="C29" s="14">
        <v>159.04</v>
      </c>
      <c r="D29" s="14">
        <v>167.63</v>
      </c>
      <c r="E29" s="14">
        <v>163.69</v>
      </c>
    </row>
    <row r="30" spans="1:5" x14ac:dyDescent="0.25">
      <c r="A30" s="14" t="s">
        <v>22</v>
      </c>
      <c r="B30" s="14">
        <v>158.15</v>
      </c>
      <c r="C30" s="14">
        <v>147.31</v>
      </c>
      <c r="D30" s="14">
        <v>134.75</v>
      </c>
      <c r="E30" s="14">
        <v>136.59</v>
      </c>
    </row>
    <row r="31" spans="1:5" x14ac:dyDescent="0.25">
      <c r="A31" s="14" t="s">
        <v>23</v>
      </c>
      <c r="B31" s="14">
        <v>130.97999999999999</v>
      </c>
      <c r="C31" s="14">
        <v>126.21</v>
      </c>
      <c r="D31" s="14">
        <v>129.69</v>
      </c>
      <c r="E31" s="14">
        <v>121.46</v>
      </c>
    </row>
    <row r="32" spans="1:5" x14ac:dyDescent="0.25">
      <c r="A32" s="14" t="s">
        <v>24</v>
      </c>
      <c r="B32" s="14">
        <v>279.07</v>
      </c>
      <c r="C32" s="14">
        <v>250.66</v>
      </c>
      <c r="D32" s="14">
        <v>199.71</v>
      </c>
      <c r="E32" s="14">
        <v>177.67</v>
      </c>
    </row>
    <row r="33" spans="1:5" x14ac:dyDescent="0.25">
      <c r="A33" s="14" t="s">
        <v>111</v>
      </c>
      <c r="B33" s="14"/>
      <c r="C33" s="14"/>
      <c r="D33" s="14">
        <v>124.52</v>
      </c>
      <c r="E33" s="14">
        <v>113.54</v>
      </c>
    </row>
    <row r="34" spans="1:5" x14ac:dyDescent="0.25">
      <c r="A34" s="14" t="s">
        <v>26</v>
      </c>
      <c r="B34" s="14">
        <v>269.37</v>
      </c>
      <c r="C34" s="14">
        <v>254.75</v>
      </c>
      <c r="D34" s="14">
        <v>224.54</v>
      </c>
      <c r="E34" s="14">
        <v>209.27</v>
      </c>
    </row>
    <row r="35" spans="1:5" x14ac:dyDescent="0.25">
      <c r="A35" s="14" t="s">
        <v>27</v>
      </c>
      <c r="B35" s="14">
        <v>179.17</v>
      </c>
      <c r="C35" s="14">
        <v>161.37</v>
      </c>
      <c r="D35" s="14">
        <v>108.84</v>
      </c>
      <c r="E35" s="14">
        <v>105.66</v>
      </c>
    </row>
    <row r="36" spans="1:5" x14ac:dyDescent="0.25">
      <c r="A36" s="14" t="s">
        <v>28</v>
      </c>
      <c r="B36" s="14">
        <v>189.85</v>
      </c>
      <c r="C36" s="14">
        <v>166.5</v>
      </c>
      <c r="D36" s="14">
        <v>98.57</v>
      </c>
      <c r="E36" s="14">
        <v>102.73</v>
      </c>
    </row>
    <row r="37" spans="1:5" x14ac:dyDescent="0.25">
      <c r="A37" s="14" t="s">
        <v>29</v>
      </c>
      <c r="B37" s="14">
        <v>150.69999999999999</v>
      </c>
      <c r="C37" s="14">
        <v>138.19999999999999</v>
      </c>
      <c r="D37" s="14">
        <v>106.99</v>
      </c>
      <c r="E37" s="14">
        <v>109.75</v>
      </c>
    </row>
    <row r="38" spans="1:5" x14ac:dyDescent="0.25">
      <c r="A38" s="14" t="s">
        <v>30</v>
      </c>
      <c r="B38" s="14">
        <v>256.43</v>
      </c>
      <c r="C38" s="14">
        <v>223.64</v>
      </c>
      <c r="D38" s="14">
        <v>204.04</v>
      </c>
      <c r="E38" s="14">
        <v>190.36</v>
      </c>
    </row>
    <row r="39" spans="1:5" x14ac:dyDescent="0.25">
      <c r="A39" s="14" t="s">
        <v>112</v>
      </c>
      <c r="B39" s="14">
        <v>253.52</v>
      </c>
      <c r="C39" s="14">
        <v>177.73</v>
      </c>
      <c r="D39" s="14">
        <v>105.18</v>
      </c>
      <c r="E39" s="14">
        <v>107.38</v>
      </c>
    </row>
    <row r="40" spans="1:5" x14ac:dyDescent="0.25">
      <c r="A40" s="14" t="s">
        <v>113</v>
      </c>
      <c r="B40" s="14">
        <v>111.99</v>
      </c>
      <c r="C40" s="14">
        <v>101.56</v>
      </c>
      <c r="D40" s="14">
        <v>105.28</v>
      </c>
      <c r="E40" s="14">
        <v>98.47</v>
      </c>
    </row>
    <row r="41" spans="1:5" x14ac:dyDescent="0.25">
      <c r="A41" s="15" t="s">
        <v>92</v>
      </c>
      <c r="B41" s="14">
        <v>187.96</v>
      </c>
      <c r="C41" s="14">
        <v>163.34</v>
      </c>
      <c r="D41" s="14">
        <v>141.04</v>
      </c>
      <c r="E41" s="14">
        <v>113.19</v>
      </c>
    </row>
    <row r="42" spans="1:5" x14ac:dyDescent="0.25">
      <c r="A42" s="14" t="s">
        <v>31</v>
      </c>
      <c r="B42" s="14">
        <v>173.89</v>
      </c>
      <c r="C42" s="14">
        <v>162.96</v>
      </c>
      <c r="D42" s="14">
        <v>120.65</v>
      </c>
      <c r="E42" s="14">
        <v>113.57</v>
      </c>
    </row>
    <row r="43" spans="1:5" x14ac:dyDescent="0.25">
      <c r="A43" s="14" t="s">
        <v>32</v>
      </c>
      <c r="B43" s="14">
        <v>204.03</v>
      </c>
      <c r="C43" s="14">
        <v>210.51</v>
      </c>
      <c r="D43" s="14">
        <v>197.61</v>
      </c>
      <c r="E43" s="14">
        <v>168.59</v>
      </c>
    </row>
    <row r="44" spans="1:5" x14ac:dyDescent="0.25">
      <c r="A44" s="14" t="s">
        <v>114</v>
      </c>
      <c r="B44" s="14">
        <v>231.98</v>
      </c>
      <c r="C44" s="14">
        <v>203.73</v>
      </c>
      <c r="D44" s="14">
        <v>174.05</v>
      </c>
      <c r="E44" s="14">
        <v>177.3</v>
      </c>
    </row>
    <row r="45" spans="1:5" x14ac:dyDescent="0.25">
      <c r="A45" s="14" t="s">
        <v>34</v>
      </c>
      <c r="B45" s="14">
        <v>268.32</v>
      </c>
      <c r="C45" s="14">
        <v>242.42</v>
      </c>
      <c r="D45" s="14">
        <v>123.42</v>
      </c>
      <c r="E45" s="14">
        <v>129.71</v>
      </c>
    </row>
    <row r="46" spans="1:5" x14ac:dyDescent="0.25">
      <c r="A46" s="14" t="s">
        <v>98</v>
      </c>
      <c r="B46" s="14">
        <v>218.03</v>
      </c>
      <c r="C46" s="14">
        <v>183.1</v>
      </c>
      <c r="D46" s="14">
        <v>194.68</v>
      </c>
      <c r="E46" s="14">
        <v>181.27</v>
      </c>
    </row>
    <row r="47" spans="1:5" x14ac:dyDescent="0.25">
      <c r="A47" s="14" t="s">
        <v>36</v>
      </c>
      <c r="B47" s="14">
        <v>288.67</v>
      </c>
      <c r="C47" s="14">
        <v>249.28</v>
      </c>
      <c r="D47" s="14">
        <v>163.63999999999999</v>
      </c>
      <c r="E47" s="14">
        <v>159.55000000000001</v>
      </c>
    </row>
    <row r="48" spans="1:5" x14ac:dyDescent="0.25">
      <c r="A48" s="14" t="s">
        <v>37</v>
      </c>
      <c r="B48" s="14">
        <v>194.46</v>
      </c>
      <c r="C48" s="14">
        <v>168.16</v>
      </c>
      <c r="D48" s="14">
        <v>148.36000000000001</v>
      </c>
      <c r="E48" s="14">
        <v>144.31</v>
      </c>
    </row>
    <row r="49" spans="1:5" x14ac:dyDescent="0.25">
      <c r="A49" s="14" t="s">
        <v>38</v>
      </c>
      <c r="B49" s="14">
        <v>194.96</v>
      </c>
      <c r="C49" s="14">
        <v>168.77</v>
      </c>
      <c r="D49" s="14">
        <v>136.51</v>
      </c>
      <c r="E49" s="14">
        <v>136.77000000000001</v>
      </c>
    </row>
    <row r="50" spans="1:5" x14ac:dyDescent="0.25">
      <c r="A50" s="14" t="s">
        <v>39</v>
      </c>
      <c r="B50" s="14">
        <v>188.98</v>
      </c>
      <c r="C50" s="14">
        <v>172.23</v>
      </c>
      <c r="D50" s="14">
        <v>122.58</v>
      </c>
      <c r="E50" s="14">
        <v>117.22</v>
      </c>
    </row>
    <row r="51" spans="1:5" x14ac:dyDescent="0.25">
      <c r="A51" s="14" t="s">
        <v>40</v>
      </c>
      <c r="B51" s="14">
        <v>145.31</v>
      </c>
      <c r="C51" s="14">
        <v>121.92</v>
      </c>
      <c r="D51" s="14">
        <v>91.34</v>
      </c>
      <c r="E51" s="14">
        <v>88.1</v>
      </c>
    </row>
    <row r="52" spans="1:5" x14ac:dyDescent="0.25">
      <c r="A52" s="14" t="s">
        <v>41</v>
      </c>
      <c r="B52" s="14">
        <v>331.68</v>
      </c>
      <c r="C52" s="14">
        <v>277.25</v>
      </c>
      <c r="D52" s="14">
        <v>190.08</v>
      </c>
      <c r="E52" s="14">
        <v>167.15</v>
      </c>
    </row>
    <row r="53" spans="1:5" x14ac:dyDescent="0.25">
      <c r="A53" s="14" t="s">
        <v>43</v>
      </c>
      <c r="B53" s="14">
        <v>285.24</v>
      </c>
      <c r="C53" s="14">
        <v>259.14999999999998</v>
      </c>
      <c r="D53" s="14">
        <v>203.08</v>
      </c>
      <c r="E53" s="14">
        <v>190.41</v>
      </c>
    </row>
    <row r="54" spans="1:5" x14ac:dyDescent="0.25">
      <c r="A54" s="14" t="s">
        <v>44</v>
      </c>
      <c r="B54" s="14">
        <v>190.68</v>
      </c>
      <c r="C54" s="14">
        <v>180.56</v>
      </c>
      <c r="D54" s="14">
        <v>146.94</v>
      </c>
      <c r="E54" s="14">
        <v>128.94</v>
      </c>
    </row>
    <row r="55" spans="1:5" x14ac:dyDescent="0.25">
      <c r="A55" s="14" t="s">
        <v>46</v>
      </c>
      <c r="B55" s="14">
        <v>296.11</v>
      </c>
      <c r="C55" s="14">
        <v>248.95</v>
      </c>
      <c r="D55" s="14">
        <v>224.58</v>
      </c>
      <c r="E55" s="14">
        <v>213.4</v>
      </c>
    </row>
    <row r="56" spans="1:5" x14ac:dyDescent="0.25">
      <c r="A56" s="14" t="s">
        <v>53</v>
      </c>
      <c r="B56" s="14">
        <v>256.19</v>
      </c>
      <c r="C56" s="14">
        <v>216.08</v>
      </c>
      <c r="D56" s="14">
        <v>222.27</v>
      </c>
      <c r="E56" s="14">
        <v>202.61</v>
      </c>
    </row>
    <row r="57" spans="1:5" x14ac:dyDescent="0.25">
      <c r="A57" s="14" t="s">
        <v>60</v>
      </c>
      <c r="B57" s="14">
        <v>216.21</v>
      </c>
      <c r="C57" s="14">
        <v>195.01</v>
      </c>
      <c r="D57" s="14">
        <v>345.78</v>
      </c>
      <c r="E57" s="14">
        <v>366.28</v>
      </c>
    </row>
    <row r="58" spans="1:5" x14ac:dyDescent="0.25">
      <c r="A58" s="14" t="s">
        <v>63</v>
      </c>
      <c r="B58" s="14">
        <v>162.96</v>
      </c>
      <c r="C58" s="14">
        <v>138.49</v>
      </c>
      <c r="D58" s="14">
        <v>136.19</v>
      </c>
      <c r="E58" s="14">
        <v>139.69999999999999</v>
      </c>
    </row>
    <row r="59" spans="1:5" x14ac:dyDescent="0.25">
      <c r="A59" s="14" t="s">
        <v>64</v>
      </c>
      <c r="B59" s="14">
        <v>94.84</v>
      </c>
      <c r="C59" s="14">
        <v>91.18</v>
      </c>
      <c r="D59" s="14">
        <v>84.28</v>
      </c>
      <c r="E59" s="14">
        <v>84.69</v>
      </c>
    </row>
    <row r="60" spans="1:5" x14ac:dyDescent="0.25">
      <c r="A60" s="14" t="s">
        <v>65</v>
      </c>
      <c r="B60" s="14">
        <v>247.27</v>
      </c>
      <c r="C60" s="14">
        <v>210.4</v>
      </c>
      <c r="D60" s="14">
        <v>137.56</v>
      </c>
      <c r="E60" s="14">
        <v>137.43</v>
      </c>
    </row>
    <row r="61" spans="1:5" x14ac:dyDescent="0.25">
      <c r="A61" s="15" t="s">
        <v>93</v>
      </c>
      <c r="B61" s="14">
        <v>160.76</v>
      </c>
      <c r="C61" s="14">
        <v>133.19999999999999</v>
      </c>
      <c r="D61" s="14">
        <v>100.18</v>
      </c>
      <c r="E61" s="14">
        <v>98.72</v>
      </c>
    </row>
    <row r="62" spans="1:5" x14ac:dyDescent="0.25">
      <c r="A62" s="14" t="s">
        <v>66</v>
      </c>
      <c r="B62" s="14">
        <v>165.38</v>
      </c>
      <c r="C62" s="14">
        <v>151.13999999999999</v>
      </c>
      <c r="D62" s="14">
        <v>100.61</v>
      </c>
      <c r="E62" s="14">
        <v>116.3</v>
      </c>
    </row>
    <row r="63" spans="1:5" x14ac:dyDescent="0.25">
      <c r="A63" s="14" t="s">
        <v>67</v>
      </c>
      <c r="B63" s="14">
        <v>257.86</v>
      </c>
      <c r="C63" s="14">
        <v>216.61</v>
      </c>
      <c r="D63" s="14">
        <v>251.35</v>
      </c>
      <c r="E63" s="14">
        <v>234.93</v>
      </c>
    </row>
    <row r="64" spans="1:5" x14ac:dyDescent="0.25">
      <c r="A64" s="14" t="s">
        <v>68</v>
      </c>
      <c r="B64" s="14">
        <v>263.57</v>
      </c>
      <c r="C64" s="14">
        <v>223.8</v>
      </c>
      <c r="D64" s="14">
        <v>146.54</v>
      </c>
      <c r="E64" s="14">
        <v>134.66</v>
      </c>
    </row>
    <row r="65" spans="1:5" x14ac:dyDescent="0.25">
      <c r="A65" s="14" t="s">
        <v>115</v>
      </c>
      <c r="B65" s="14"/>
      <c r="C65" s="14"/>
      <c r="D65" s="14">
        <v>137</v>
      </c>
      <c r="E65" s="14">
        <v>113.33</v>
      </c>
    </row>
    <row r="66" spans="1:5" x14ac:dyDescent="0.25">
      <c r="A66" s="14" t="s">
        <v>116</v>
      </c>
      <c r="B66" s="14">
        <v>119.02</v>
      </c>
      <c r="C66" s="14">
        <v>98.75</v>
      </c>
      <c r="D66" s="14">
        <v>99.98</v>
      </c>
      <c r="E66" s="14">
        <v>101.6</v>
      </c>
    </row>
    <row r="67" spans="1:5" x14ac:dyDescent="0.25">
      <c r="A67" s="14" t="s">
        <v>72</v>
      </c>
      <c r="B67" s="14">
        <v>228.24</v>
      </c>
      <c r="C67" s="14">
        <v>210.52</v>
      </c>
      <c r="D67" s="14">
        <v>142.66999999999999</v>
      </c>
      <c r="E67" s="14">
        <v>136.4</v>
      </c>
    </row>
    <row r="68" spans="1:5" x14ac:dyDescent="0.25">
      <c r="A68" s="14" t="s">
        <v>73</v>
      </c>
      <c r="B68" s="14">
        <v>151.06</v>
      </c>
      <c r="C68" s="14">
        <v>130.06</v>
      </c>
      <c r="D68" s="14">
        <v>122.56</v>
      </c>
      <c r="E68" s="14">
        <v>113.13</v>
      </c>
    </row>
    <row r="69" spans="1:5" x14ac:dyDescent="0.25">
      <c r="A69" s="14" t="s">
        <v>74</v>
      </c>
      <c r="B69" s="14">
        <v>144.71</v>
      </c>
      <c r="C69" s="14">
        <v>125.4</v>
      </c>
      <c r="D69" s="14">
        <v>115.95</v>
      </c>
      <c r="E69" s="14">
        <v>110.64</v>
      </c>
    </row>
    <row r="70" spans="1:5" x14ac:dyDescent="0.25">
      <c r="A70" s="14" t="s">
        <v>117</v>
      </c>
      <c r="B70" s="14">
        <v>187.15</v>
      </c>
      <c r="C70" s="14">
        <v>155.29</v>
      </c>
      <c r="D70" s="14">
        <v>124.46</v>
      </c>
      <c r="E70" s="14">
        <v>118.64</v>
      </c>
    </row>
    <row r="71" spans="1:5" x14ac:dyDescent="0.25">
      <c r="A71" s="14" t="s">
        <v>75</v>
      </c>
      <c r="B71" s="14">
        <v>246.38</v>
      </c>
      <c r="C71" s="14">
        <v>218.98</v>
      </c>
      <c r="D71" s="14">
        <v>160.88999999999999</v>
      </c>
      <c r="E71" s="14">
        <v>154.62</v>
      </c>
    </row>
    <row r="72" spans="1:5" x14ac:dyDescent="0.25">
      <c r="A72" s="14" t="s">
        <v>76</v>
      </c>
      <c r="B72" s="14">
        <v>277.97000000000003</v>
      </c>
      <c r="C72" s="14">
        <v>279.67</v>
      </c>
      <c r="D72" s="14">
        <v>189.75</v>
      </c>
      <c r="E72" s="14">
        <v>174.1</v>
      </c>
    </row>
    <row r="73" spans="1:5" x14ac:dyDescent="0.25">
      <c r="A73" s="14" t="s">
        <v>77</v>
      </c>
      <c r="B73" s="14">
        <v>114.08</v>
      </c>
      <c r="C73" s="14">
        <v>101.81</v>
      </c>
      <c r="D73" s="14">
        <v>79.709999999999994</v>
      </c>
      <c r="E73" s="14">
        <v>83.7</v>
      </c>
    </row>
    <row r="74" spans="1:5" x14ac:dyDescent="0.25">
      <c r="A74" s="14" t="s">
        <v>78</v>
      </c>
      <c r="B74" s="14">
        <v>304.48</v>
      </c>
      <c r="C74" s="14">
        <v>286.97000000000003</v>
      </c>
      <c r="D74" s="14">
        <v>188.82</v>
      </c>
      <c r="E74" s="14">
        <v>178.98</v>
      </c>
    </row>
    <row r="75" spans="1:5" x14ac:dyDescent="0.25">
      <c r="A75" s="14" t="s">
        <v>79</v>
      </c>
      <c r="B75" s="14">
        <v>254.04</v>
      </c>
      <c r="C75" s="14">
        <v>214.54</v>
      </c>
      <c r="D75" s="14">
        <v>172.82</v>
      </c>
      <c r="E75" s="14">
        <v>159.37</v>
      </c>
    </row>
    <row r="76" spans="1:5" x14ac:dyDescent="0.25">
      <c r="A76" s="14" t="s">
        <v>80</v>
      </c>
      <c r="B76" s="14">
        <v>160.88999999999999</v>
      </c>
      <c r="C76" s="14">
        <v>136.22</v>
      </c>
      <c r="D76" s="14">
        <v>121.83</v>
      </c>
      <c r="E76" s="14">
        <v>108.44</v>
      </c>
    </row>
    <row r="77" spans="1:5" x14ac:dyDescent="0.25">
      <c r="A77" s="14" t="s">
        <v>82</v>
      </c>
      <c r="B77" s="14">
        <v>325.83</v>
      </c>
      <c r="C77" s="14">
        <v>239.55</v>
      </c>
      <c r="D77" s="14">
        <v>202.38</v>
      </c>
      <c r="E77" s="14">
        <v>180.18</v>
      </c>
    </row>
    <row r="78" spans="1:5" x14ac:dyDescent="0.25">
      <c r="A78" s="14" t="s">
        <v>118</v>
      </c>
      <c r="B78" s="14">
        <v>272.60000000000002</v>
      </c>
      <c r="C78" s="14">
        <v>220.33</v>
      </c>
      <c r="D78" s="14">
        <v>205.89</v>
      </c>
      <c r="E78" s="14">
        <v>214.41</v>
      </c>
    </row>
    <row r="79" spans="1:5" x14ac:dyDescent="0.25">
      <c r="A79" s="14" t="s">
        <v>83</v>
      </c>
      <c r="B79" s="14">
        <v>248.43</v>
      </c>
      <c r="C79" s="14">
        <v>225.45</v>
      </c>
      <c r="D79" s="14">
        <v>138.91</v>
      </c>
      <c r="E79" s="14">
        <v>137.59</v>
      </c>
    </row>
    <row r="80" spans="1:5" x14ac:dyDescent="0.25">
      <c r="A80" s="14" t="s">
        <v>85</v>
      </c>
      <c r="B80" s="14">
        <v>245.63</v>
      </c>
      <c r="C80" s="14">
        <v>241.99</v>
      </c>
      <c r="D80" s="14">
        <v>184.47</v>
      </c>
      <c r="E80" s="14">
        <v>194.77</v>
      </c>
    </row>
    <row r="81" spans="1:5" x14ac:dyDescent="0.25">
      <c r="A81" s="14" t="s">
        <v>119</v>
      </c>
      <c r="B81" s="14">
        <v>38.39</v>
      </c>
      <c r="C81" s="14">
        <v>36.65</v>
      </c>
      <c r="D81" s="16">
        <f>AVERAGE(D80,D82)</f>
        <v>148.17500000000001</v>
      </c>
      <c r="E81" s="14">
        <v>27.94</v>
      </c>
    </row>
    <row r="82" spans="1:5" x14ac:dyDescent="0.25">
      <c r="A82" s="14" t="s">
        <v>87</v>
      </c>
      <c r="B82" s="14">
        <v>172.09</v>
      </c>
      <c r="C82" s="14">
        <v>145.1</v>
      </c>
      <c r="D82" s="14">
        <v>111.88</v>
      </c>
      <c r="E82" s="14">
        <v>103.52</v>
      </c>
    </row>
    <row r="83" spans="1:5" x14ac:dyDescent="0.25">
      <c r="A83" s="14" t="s">
        <v>101</v>
      </c>
      <c r="B83" s="14">
        <v>171.28</v>
      </c>
      <c r="C83" s="14">
        <v>160.03</v>
      </c>
      <c r="D83" s="14">
        <v>159.5</v>
      </c>
      <c r="E83" s="14">
        <v>142.91</v>
      </c>
    </row>
    <row r="84" spans="1:5" x14ac:dyDescent="0.25">
      <c r="A84" s="14" t="s">
        <v>120</v>
      </c>
      <c r="B84" s="14">
        <v>195.59</v>
      </c>
      <c r="C84" s="14">
        <v>179.28</v>
      </c>
      <c r="D84" s="14">
        <v>128.94999999999999</v>
      </c>
      <c r="E84" s="14">
        <v>128.78</v>
      </c>
    </row>
    <row r="85" spans="1:5" x14ac:dyDescent="0.25">
      <c r="A85" s="14" t="s">
        <v>121</v>
      </c>
      <c r="B85" s="14">
        <v>192.21</v>
      </c>
      <c r="C85" s="14">
        <v>183.69</v>
      </c>
      <c r="D85" s="14">
        <v>149.78</v>
      </c>
      <c r="E85" s="14">
        <v>154.07</v>
      </c>
    </row>
    <row r="86" spans="1:5" x14ac:dyDescent="0.25">
      <c r="A86" s="14" t="s">
        <v>91</v>
      </c>
      <c r="B86" s="14">
        <v>207.21</v>
      </c>
      <c r="C86" s="14">
        <v>166.72</v>
      </c>
      <c r="D86" s="14">
        <v>144.66999999999999</v>
      </c>
      <c r="E86" s="14">
        <v>140.65</v>
      </c>
    </row>
  </sheetData>
  <hyperlinks>
    <hyperlink ref="G1" r:id="rId1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selection activeCell="D21" sqref="D21"/>
    </sheetView>
  </sheetViews>
  <sheetFormatPr defaultRowHeight="15" x14ac:dyDescent="0.25"/>
  <cols>
    <col min="1" max="1" width="33.5703125" customWidth="1"/>
    <col min="2" max="2" width="20" customWidth="1"/>
    <col min="3" max="3" width="19.140625" customWidth="1"/>
    <col min="4" max="4" width="21.140625" customWidth="1"/>
    <col min="5" max="5" width="20.140625" customWidth="1"/>
  </cols>
  <sheetData>
    <row r="1" spans="1:7" x14ac:dyDescent="0.25">
      <c r="A1" s="2" t="s">
        <v>102</v>
      </c>
      <c r="B1" s="4" t="s">
        <v>134</v>
      </c>
      <c r="C1" s="4" t="s">
        <v>135</v>
      </c>
      <c r="D1" s="4" t="s">
        <v>136</v>
      </c>
      <c r="E1" s="4" t="s">
        <v>137</v>
      </c>
      <c r="G1" s="17" t="s">
        <v>129</v>
      </c>
    </row>
    <row r="2" spans="1:7" x14ac:dyDescent="0.25">
      <c r="A2" s="5" t="s">
        <v>103</v>
      </c>
      <c r="B2" s="7">
        <v>7.0000000000000007E-2</v>
      </c>
      <c r="C2" s="7">
        <v>0.11</v>
      </c>
      <c r="D2" s="7">
        <v>0.22</v>
      </c>
      <c r="E2" s="7">
        <v>0.4</v>
      </c>
    </row>
    <row r="3" spans="1:7" x14ac:dyDescent="0.25">
      <c r="A3" s="8" t="s">
        <v>0</v>
      </c>
      <c r="B3" s="10">
        <v>0</v>
      </c>
      <c r="C3" s="10">
        <v>0.01</v>
      </c>
      <c r="D3" s="10">
        <v>0</v>
      </c>
      <c r="E3" s="10">
        <v>0</v>
      </c>
    </row>
    <row r="4" spans="1:7" x14ac:dyDescent="0.25">
      <c r="A4" s="5" t="s">
        <v>1</v>
      </c>
      <c r="B4" s="7">
        <v>0.02</v>
      </c>
      <c r="C4" s="7">
        <v>0.01</v>
      </c>
      <c r="D4" s="7">
        <v>0.01</v>
      </c>
      <c r="E4" s="7">
        <v>0.02</v>
      </c>
    </row>
    <row r="5" spans="1:7" x14ac:dyDescent="0.25">
      <c r="A5" s="8" t="s">
        <v>2</v>
      </c>
      <c r="B5" s="10">
        <v>0.02</v>
      </c>
      <c r="C5" s="10">
        <v>0</v>
      </c>
      <c r="D5" s="10">
        <v>0.02</v>
      </c>
      <c r="E5" s="10">
        <v>0.03</v>
      </c>
    </row>
    <row r="6" spans="1:7" x14ac:dyDescent="0.25">
      <c r="A6" s="5" t="s">
        <v>3</v>
      </c>
      <c r="B6" s="7">
        <v>0.02</v>
      </c>
      <c r="C6" s="7">
        <v>0.02</v>
      </c>
      <c r="D6" s="7">
        <v>0.2</v>
      </c>
      <c r="E6" s="7">
        <v>0.27</v>
      </c>
    </row>
    <row r="7" spans="1:7" x14ac:dyDescent="0.25">
      <c r="A7" s="8" t="s">
        <v>104</v>
      </c>
      <c r="B7" s="10">
        <v>0.01</v>
      </c>
      <c r="C7" s="10">
        <v>0.03</v>
      </c>
      <c r="D7" s="10">
        <v>0.08</v>
      </c>
      <c r="E7" s="10">
        <v>0.11</v>
      </c>
    </row>
    <row r="8" spans="1:7" x14ac:dyDescent="0.25">
      <c r="A8" s="5" t="s">
        <v>4</v>
      </c>
      <c r="B8" s="7">
        <v>0</v>
      </c>
      <c r="C8" s="7">
        <v>0</v>
      </c>
      <c r="D8" s="7">
        <v>0.01</v>
      </c>
      <c r="E8" s="7">
        <v>0.01</v>
      </c>
    </row>
    <row r="9" spans="1:7" x14ac:dyDescent="0.25">
      <c r="A9" s="8" t="s">
        <v>5</v>
      </c>
      <c r="B9" s="10">
        <v>0</v>
      </c>
      <c r="C9" s="10">
        <v>0</v>
      </c>
      <c r="D9" s="10">
        <v>0</v>
      </c>
      <c r="E9" s="10">
        <v>0.01</v>
      </c>
    </row>
    <row r="10" spans="1:7" x14ac:dyDescent="0.25">
      <c r="A10" s="5" t="s">
        <v>105</v>
      </c>
      <c r="B10" s="7">
        <v>0</v>
      </c>
      <c r="C10" s="7">
        <v>0.01</v>
      </c>
      <c r="D10" s="7">
        <v>0.01</v>
      </c>
      <c r="E10" s="7">
        <v>0</v>
      </c>
    </row>
    <row r="11" spans="1:7" x14ac:dyDescent="0.25">
      <c r="A11" s="8" t="s">
        <v>6</v>
      </c>
      <c r="B11" s="10">
        <v>0.01</v>
      </c>
      <c r="C11" s="10">
        <v>0</v>
      </c>
      <c r="D11" s="10">
        <v>0.04</v>
      </c>
      <c r="E11" s="10">
        <v>7.0000000000000007E-2</v>
      </c>
    </row>
    <row r="12" spans="1:7" x14ac:dyDescent="0.25">
      <c r="A12" s="5" t="s">
        <v>7</v>
      </c>
      <c r="B12" s="7">
        <v>0</v>
      </c>
      <c r="C12" s="7">
        <v>0</v>
      </c>
      <c r="D12" s="7">
        <v>0.08</v>
      </c>
      <c r="E12" s="7">
        <v>0.1</v>
      </c>
    </row>
    <row r="13" spans="1:7" x14ac:dyDescent="0.25">
      <c r="A13" s="8" t="s">
        <v>8</v>
      </c>
      <c r="B13" s="10">
        <v>0.02</v>
      </c>
      <c r="C13" s="10">
        <v>0.01</v>
      </c>
      <c r="D13" s="10">
        <v>0.05</v>
      </c>
      <c r="E13" s="10">
        <v>0.02</v>
      </c>
    </row>
    <row r="14" spans="1:7" x14ac:dyDescent="0.25">
      <c r="A14" s="5" t="s">
        <v>9</v>
      </c>
      <c r="B14" s="7">
        <v>0</v>
      </c>
      <c r="C14" s="7">
        <v>0</v>
      </c>
      <c r="D14" s="7">
        <v>0.01</v>
      </c>
      <c r="E14" s="7">
        <v>0.02</v>
      </c>
    </row>
    <row r="15" spans="1:7" x14ac:dyDescent="0.25">
      <c r="A15" s="8" t="s">
        <v>106</v>
      </c>
      <c r="B15" s="10">
        <v>0.16</v>
      </c>
      <c r="C15" s="10">
        <v>0.22</v>
      </c>
      <c r="D15" s="19" t="s">
        <v>138</v>
      </c>
      <c r="E15" s="18" t="s">
        <v>139</v>
      </c>
    </row>
    <row r="16" spans="1:7" x14ac:dyDescent="0.25">
      <c r="A16" s="5" t="s">
        <v>100</v>
      </c>
      <c r="B16" s="7">
        <v>0.06</v>
      </c>
      <c r="C16" s="7">
        <v>0</v>
      </c>
      <c r="D16" s="7">
        <v>0.12</v>
      </c>
      <c r="E16" s="7">
        <v>0</v>
      </c>
    </row>
    <row r="17" spans="1:5" x14ac:dyDescent="0.25">
      <c r="A17" s="8" t="s">
        <v>12</v>
      </c>
      <c r="B17" s="10">
        <v>0</v>
      </c>
      <c r="C17" s="10">
        <v>0.02</v>
      </c>
      <c r="D17" s="10">
        <v>0.03</v>
      </c>
      <c r="E17" s="10">
        <v>0.02</v>
      </c>
    </row>
    <row r="18" spans="1:5" x14ac:dyDescent="0.25">
      <c r="A18" s="5" t="s">
        <v>13</v>
      </c>
      <c r="B18" s="7">
        <v>0</v>
      </c>
      <c r="C18" s="7">
        <v>0.01</v>
      </c>
      <c r="D18" s="7">
        <v>7.0000000000000007E-2</v>
      </c>
      <c r="E18" s="7">
        <v>0.05</v>
      </c>
    </row>
    <row r="19" spans="1:5" x14ac:dyDescent="0.25">
      <c r="A19" s="8" t="s">
        <v>107</v>
      </c>
      <c r="B19" s="10">
        <v>1</v>
      </c>
      <c r="C19" s="10">
        <v>0.85</v>
      </c>
      <c r="D19" s="18" t="s">
        <v>140</v>
      </c>
      <c r="E19" s="18" t="s">
        <v>141</v>
      </c>
    </row>
    <row r="20" spans="1:5" x14ac:dyDescent="0.25">
      <c r="A20" s="5" t="s">
        <v>14</v>
      </c>
      <c r="B20" s="7">
        <v>0</v>
      </c>
      <c r="C20" s="7">
        <v>0</v>
      </c>
      <c r="D20" s="7">
        <v>0.01</v>
      </c>
      <c r="E20" s="7">
        <v>0.02</v>
      </c>
    </row>
    <row r="21" spans="1:5" x14ac:dyDescent="0.25">
      <c r="A21" s="8" t="s">
        <v>15</v>
      </c>
      <c r="B21" s="10">
        <v>0.05</v>
      </c>
      <c r="C21" s="10">
        <v>0.3</v>
      </c>
      <c r="D21" s="18" t="s">
        <v>142</v>
      </c>
      <c r="E21" s="18" t="s">
        <v>143</v>
      </c>
    </row>
    <row r="22" spans="1:5" x14ac:dyDescent="0.25">
      <c r="A22" s="5" t="s">
        <v>16</v>
      </c>
      <c r="B22" s="7">
        <v>0.02</v>
      </c>
      <c r="C22" s="7">
        <v>0</v>
      </c>
      <c r="D22" s="7">
        <v>0.11</v>
      </c>
      <c r="E22" s="7">
        <v>0.21</v>
      </c>
    </row>
    <row r="23" spans="1:5" x14ac:dyDescent="0.25">
      <c r="A23" s="8" t="s">
        <v>108</v>
      </c>
      <c r="B23" s="10">
        <v>0</v>
      </c>
      <c r="C23" s="10">
        <v>0</v>
      </c>
      <c r="D23" s="10">
        <v>0.11</v>
      </c>
      <c r="E23" s="10">
        <v>0.11</v>
      </c>
    </row>
    <row r="24" spans="1:5" x14ac:dyDescent="0.25">
      <c r="A24" s="5" t="s">
        <v>17</v>
      </c>
      <c r="B24" s="7">
        <v>0</v>
      </c>
      <c r="C24" s="7">
        <v>0</v>
      </c>
      <c r="D24" s="7">
        <v>7.0000000000000007E-2</v>
      </c>
      <c r="E24" s="7">
        <v>0.05</v>
      </c>
    </row>
    <row r="25" spans="1:5" x14ac:dyDescent="0.25">
      <c r="A25" s="8" t="s">
        <v>18</v>
      </c>
      <c r="B25" s="10">
        <v>0</v>
      </c>
      <c r="C25" s="10">
        <v>0</v>
      </c>
      <c r="D25" s="10">
        <v>0</v>
      </c>
      <c r="E25" s="10">
        <v>0</v>
      </c>
    </row>
    <row r="26" spans="1:5" x14ac:dyDescent="0.25">
      <c r="A26" s="5" t="s">
        <v>109</v>
      </c>
      <c r="B26" s="7">
        <v>0.13</v>
      </c>
      <c r="C26" s="7">
        <v>0.27</v>
      </c>
      <c r="D26" s="20" t="s">
        <v>144</v>
      </c>
      <c r="E26" s="20" t="s">
        <v>145</v>
      </c>
    </row>
    <row r="27" spans="1:5" x14ac:dyDescent="0.25">
      <c r="A27" s="8" t="s">
        <v>110</v>
      </c>
      <c r="B27" s="10">
        <v>0.02</v>
      </c>
      <c r="C27" s="10">
        <v>0.02</v>
      </c>
      <c r="D27" s="10">
        <v>0.16</v>
      </c>
      <c r="E27" s="10">
        <v>0.1</v>
      </c>
    </row>
    <row r="28" spans="1:5" x14ac:dyDescent="0.25">
      <c r="A28" s="5" t="s">
        <v>99</v>
      </c>
      <c r="B28" s="7">
        <v>0.01</v>
      </c>
      <c r="C28" s="7">
        <v>0.01</v>
      </c>
      <c r="D28" s="7">
        <v>0.04</v>
      </c>
      <c r="E28" s="7">
        <v>0.01</v>
      </c>
    </row>
    <row r="29" spans="1:5" x14ac:dyDescent="0.25">
      <c r="A29" s="8" t="s">
        <v>21</v>
      </c>
      <c r="B29" s="10">
        <v>0.01</v>
      </c>
      <c r="C29" s="10">
        <v>0.04</v>
      </c>
      <c r="D29" s="10">
        <v>0.06</v>
      </c>
      <c r="E29" s="10">
        <v>0.1</v>
      </c>
    </row>
    <row r="30" spans="1:5" x14ac:dyDescent="0.25">
      <c r="A30" s="5" t="s">
        <v>22</v>
      </c>
      <c r="B30" s="7">
        <v>0.01</v>
      </c>
      <c r="C30" s="7">
        <v>0</v>
      </c>
      <c r="D30" s="7">
        <v>0.03</v>
      </c>
      <c r="E30" s="7">
        <v>0.02</v>
      </c>
    </row>
    <row r="31" spans="1:5" x14ac:dyDescent="0.25">
      <c r="A31" s="8" t="s">
        <v>23</v>
      </c>
      <c r="B31" s="10">
        <v>0.01</v>
      </c>
      <c r="C31" s="10">
        <v>0</v>
      </c>
      <c r="D31" s="10">
        <v>0.05</v>
      </c>
      <c r="E31" s="10">
        <v>0.04</v>
      </c>
    </row>
    <row r="32" spans="1:5" x14ac:dyDescent="0.25">
      <c r="A32" s="5" t="s">
        <v>24</v>
      </c>
      <c r="B32" s="7">
        <v>0</v>
      </c>
      <c r="C32" s="7">
        <v>0</v>
      </c>
      <c r="D32" s="7">
        <v>0.04</v>
      </c>
      <c r="E32" s="7">
        <v>0.05</v>
      </c>
    </row>
    <row r="33" spans="1:5" x14ac:dyDescent="0.25">
      <c r="A33" s="8" t="s">
        <v>111</v>
      </c>
      <c r="B33" s="10"/>
      <c r="C33" s="10"/>
      <c r="D33" s="10">
        <v>0.06</v>
      </c>
      <c r="E33" s="10">
        <v>0.09</v>
      </c>
    </row>
    <row r="34" spans="1:5" x14ac:dyDescent="0.25">
      <c r="A34" s="5" t="s">
        <v>26</v>
      </c>
      <c r="B34" s="7">
        <v>0.01</v>
      </c>
      <c r="C34" s="7">
        <v>0</v>
      </c>
      <c r="D34" s="7">
        <v>0.06</v>
      </c>
      <c r="E34" s="7">
        <v>0.06</v>
      </c>
    </row>
    <row r="35" spans="1:5" x14ac:dyDescent="0.25">
      <c r="A35" s="8" t="s">
        <v>27</v>
      </c>
      <c r="B35" s="10">
        <v>0</v>
      </c>
      <c r="C35" s="10">
        <v>0</v>
      </c>
      <c r="D35" s="10">
        <v>0.04</v>
      </c>
      <c r="E35" s="10">
        <v>0.03</v>
      </c>
    </row>
    <row r="36" spans="1:5" x14ac:dyDescent="0.25">
      <c r="A36" s="5" t="s">
        <v>28</v>
      </c>
      <c r="B36" s="7">
        <v>0</v>
      </c>
      <c r="C36" s="7">
        <v>0</v>
      </c>
      <c r="D36" s="7">
        <v>0</v>
      </c>
      <c r="E36" s="7">
        <v>0.01</v>
      </c>
    </row>
    <row r="37" spans="1:5" x14ac:dyDescent="0.25">
      <c r="A37" s="8" t="s">
        <v>29</v>
      </c>
      <c r="B37" s="10">
        <v>0</v>
      </c>
      <c r="C37" s="10">
        <v>0</v>
      </c>
      <c r="D37" s="10">
        <v>0.05</v>
      </c>
      <c r="E37" s="10">
        <v>0.06</v>
      </c>
    </row>
    <row r="38" spans="1:5" x14ac:dyDescent="0.25">
      <c r="A38" s="5" t="s">
        <v>30</v>
      </c>
      <c r="B38" s="7">
        <v>0</v>
      </c>
      <c r="C38" s="7">
        <v>0</v>
      </c>
      <c r="D38" s="7">
        <v>0</v>
      </c>
      <c r="E38" s="7">
        <v>0.21</v>
      </c>
    </row>
    <row r="39" spans="1:5" x14ac:dyDescent="0.25">
      <c r="A39" s="8" t="s">
        <v>112</v>
      </c>
      <c r="B39" s="10">
        <v>0.01</v>
      </c>
      <c r="C39" s="10">
        <v>0</v>
      </c>
      <c r="D39" s="10">
        <v>0.03</v>
      </c>
      <c r="E39" s="10">
        <v>0</v>
      </c>
    </row>
    <row r="40" spans="1:5" x14ac:dyDescent="0.25">
      <c r="A40" s="5" t="s">
        <v>113</v>
      </c>
      <c r="B40" s="7">
        <v>0</v>
      </c>
      <c r="C40" s="7">
        <v>0</v>
      </c>
      <c r="D40" s="7">
        <v>0.16</v>
      </c>
      <c r="E40" s="7">
        <v>0.12</v>
      </c>
    </row>
    <row r="41" spans="1:5" x14ac:dyDescent="0.25">
      <c r="A41" s="8" t="s">
        <v>92</v>
      </c>
      <c r="B41" s="10">
        <v>0.02</v>
      </c>
      <c r="C41" s="10">
        <v>0.01</v>
      </c>
      <c r="D41" s="10">
        <v>0.05</v>
      </c>
      <c r="E41" s="10">
        <v>0.08</v>
      </c>
    </row>
    <row r="42" spans="1:5" x14ac:dyDescent="0.25">
      <c r="A42" s="5" t="s">
        <v>31</v>
      </c>
      <c r="B42" s="7">
        <v>0</v>
      </c>
      <c r="C42" s="7">
        <v>0.01</v>
      </c>
      <c r="D42" s="7">
        <v>0.01</v>
      </c>
      <c r="E42" s="7">
        <v>0.02</v>
      </c>
    </row>
    <row r="43" spans="1:5" x14ac:dyDescent="0.25">
      <c r="A43" s="8" t="s">
        <v>32</v>
      </c>
      <c r="B43" s="10">
        <v>0</v>
      </c>
      <c r="C43" s="10">
        <v>0</v>
      </c>
      <c r="D43" s="10">
        <v>0</v>
      </c>
      <c r="E43" s="10">
        <v>7.0000000000000007E-2</v>
      </c>
    </row>
    <row r="44" spans="1:5" x14ac:dyDescent="0.25">
      <c r="A44" s="5" t="s">
        <v>114</v>
      </c>
      <c r="B44" s="7">
        <v>0</v>
      </c>
      <c r="C44" s="7">
        <v>0</v>
      </c>
      <c r="D44" s="7">
        <v>0</v>
      </c>
      <c r="E44" s="7">
        <v>0</v>
      </c>
    </row>
    <row r="45" spans="1:5" x14ac:dyDescent="0.25">
      <c r="A45" s="8" t="s">
        <v>34</v>
      </c>
      <c r="B45" s="10">
        <v>0.03</v>
      </c>
      <c r="C45" s="10">
        <v>0.01</v>
      </c>
      <c r="D45" s="10">
        <v>0.03</v>
      </c>
      <c r="E45" s="10">
        <v>0.01</v>
      </c>
    </row>
    <row r="46" spans="1:5" x14ac:dyDescent="0.25">
      <c r="A46" s="5" t="s">
        <v>98</v>
      </c>
      <c r="B46" s="7">
        <v>0.03</v>
      </c>
      <c r="C46" s="7">
        <v>0</v>
      </c>
      <c r="D46" s="7">
        <v>0.03</v>
      </c>
      <c r="E46" s="7">
        <v>0</v>
      </c>
    </row>
    <row r="47" spans="1:5" x14ac:dyDescent="0.25">
      <c r="A47" s="8" t="s">
        <v>36</v>
      </c>
      <c r="B47" s="10">
        <v>0.01</v>
      </c>
      <c r="C47" s="10">
        <v>0</v>
      </c>
      <c r="D47" s="10">
        <v>0.04</v>
      </c>
      <c r="E47" s="10">
        <v>0.04</v>
      </c>
    </row>
    <row r="48" spans="1:5" x14ac:dyDescent="0.25">
      <c r="A48" s="5" t="s">
        <v>37</v>
      </c>
      <c r="B48" s="7">
        <v>0.01</v>
      </c>
      <c r="C48" s="7">
        <v>0.01</v>
      </c>
      <c r="D48" s="7">
        <v>0.01</v>
      </c>
      <c r="E48" s="7">
        <v>0</v>
      </c>
    </row>
    <row r="49" spans="1:5" x14ac:dyDescent="0.25">
      <c r="A49" s="8" t="s">
        <v>38</v>
      </c>
      <c r="B49" s="10">
        <v>0</v>
      </c>
      <c r="C49" s="10">
        <v>0</v>
      </c>
      <c r="D49" s="10">
        <v>0.1</v>
      </c>
      <c r="E49" s="10">
        <v>0.01</v>
      </c>
    </row>
    <row r="50" spans="1:5" x14ac:dyDescent="0.25">
      <c r="A50" s="5" t="s">
        <v>39</v>
      </c>
      <c r="B50" s="7">
        <v>0.01</v>
      </c>
      <c r="C50" s="7">
        <v>0.03</v>
      </c>
      <c r="D50" s="7">
        <v>0.05</v>
      </c>
      <c r="E50" s="7">
        <v>7.0000000000000007E-2</v>
      </c>
    </row>
    <row r="51" spans="1:5" x14ac:dyDescent="0.25">
      <c r="A51" s="8" t="s">
        <v>40</v>
      </c>
      <c r="B51" s="10">
        <v>0</v>
      </c>
      <c r="C51" s="10">
        <v>0</v>
      </c>
      <c r="D51" s="10">
        <v>0.02</v>
      </c>
      <c r="E51" s="10">
        <v>0.05</v>
      </c>
    </row>
    <row r="52" spans="1:5" x14ac:dyDescent="0.25">
      <c r="A52" s="5" t="s">
        <v>41</v>
      </c>
      <c r="B52" s="7">
        <v>0.01</v>
      </c>
      <c r="C52" s="7">
        <v>0</v>
      </c>
      <c r="D52" s="7">
        <v>0.02</v>
      </c>
      <c r="E52" s="7">
        <v>0.02</v>
      </c>
    </row>
    <row r="53" spans="1:5" x14ac:dyDescent="0.25">
      <c r="A53" s="8" t="s">
        <v>43</v>
      </c>
      <c r="B53" s="10">
        <v>0.01</v>
      </c>
      <c r="C53" s="10">
        <v>0.02</v>
      </c>
      <c r="D53" s="10">
        <v>0.05</v>
      </c>
      <c r="E53" s="10">
        <v>0.02</v>
      </c>
    </row>
    <row r="54" spans="1:5" x14ac:dyDescent="0.25">
      <c r="A54" s="5" t="s">
        <v>44</v>
      </c>
      <c r="B54" s="7">
        <v>0</v>
      </c>
      <c r="C54" s="7">
        <v>0</v>
      </c>
      <c r="D54" s="7">
        <v>0.05</v>
      </c>
      <c r="E54" s="7">
        <v>0</v>
      </c>
    </row>
    <row r="55" spans="1:5" x14ac:dyDescent="0.25">
      <c r="A55" s="8" t="s">
        <v>46</v>
      </c>
      <c r="B55" s="10">
        <v>0.1</v>
      </c>
      <c r="C55" s="10">
        <v>0</v>
      </c>
      <c r="D55" s="10">
        <v>0.09</v>
      </c>
      <c r="E55" s="10">
        <v>0.14000000000000001</v>
      </c>
    </row>
    <row r="56" spans="1:5" x14ac:dyDescent="0.25">
      <c r="A56" s="5" t="s">
        <v>53</v>
      </c>
      <c r="B56" s="7">
        <v>0.01</v>
      </c>
      <c r="C56" s="7">
        <v>0.01</v>
      </c>
      <c r="D56" s="7">
        <v>0.02</v>
      </c>
      <c r="E56" s="7">
        <v>0.05</v>
      </c>
    </row>
    <row r="57" spans="1:5" x14ac:dyDescent="0.25">
      <c r="A57" s="8" t="s">
        <v>60</v>
      </c>
      <c r="B57" s="10">
        <v>0</v>
      </c>
      <c r="C57" s="10">
        <v>0</v>
      </c>
      <c r="D57" s="10">
        <v>0.06</v>
      </c>
      <c r="E57" s="10">
        <v>0</v>
      </c>
    </row>
    <row r="58" spans="1:5" x14ac:dyDescent="0.25">
      <c r="A58" s="5" t="s">
        <v>63</v>
      </c>
      <c r="B58" s="7">
        <v>0</v>
      </c>
      <c r="C58" s="7">
        <v>0</v>
      </c>
      <c r="D58" s="7">
        <v>0.05</v>
      </c>
      <c r="E58" s="7">
        <v>7.0000000000000007E-2</v>
      </c>
    </row>
    <row r="59" spans="1:5" x14ac:dyDescent="0.25">
      <c r="A59" s="8" t="s">
        <v>64</v>
      </c>
      <c r="B59" s="10">
        <v>0.01</v>
      </c>
      <c r="C59" s="10">
        <v>0.01</v>
      </c>
      <c r="D59" s="10">
        <v>0.05</v>
      </c>
      <c r="E59" s="10">
        <v>0.08</v>
      </c>
    </row>
    <row r="60" spans="1:5" x14ac:dyDescent="0.25">
      <c r="A60" s="5" t="s">
        <v>65</v>
      </c>
      <c r="B60" s="7">
        <v>0</v>
      </c>
      <c r="C60" s="7">
        <v>0</v>
      </c>
      <c r="D60" s="7">
        <v>0.03</v>
      </c>
      <c r="E60" s="7">
        <v>0.03</v>
      </c>
    </row>
    <row r="61" spans="1:5" x14ac:dyDescent="0.25">
      <c r="A61" s="8" t="s">
        <v>93</v>
      </c>
      <c r="B61" s="10">
        <v>0</v>
      </c>
      <c r="C61" s="10">
        <v>0.01</v>
      </c>
      <c r="D61" s="10">
        <v>0.02</v>
      </c>
      <c r="E61" s="10">
        <v>0.03</v>
      </c>
    </row>
    <row r="62" spans="1:5" x14ac:dyDescent="0.25">
      <c r="A62" s="5" t="s">
        <v>66</v>
      </c>
      <c r="B62" s="7">
        <v>0</v>
      </c>
      <c r="C62" s="7">
        <v>0</v>
      </c>
      <c r="D62" s="7">
        <v>0.09</v>
      </c>
      <c r="E62" s="7">
        <v>0.06</v>
      </c>
    </row>
    <row r="63" spans="1:5" x14ac:dyDescent="0.25">
      <c r="A63" s="8" t="s">
        <v>67</v>
      </c>
      <c r="B63" s="10">
        <v>0.02</v>
      </c>
      <c r="C63" s="10">
        <v>0.1</v>
      </c>
      <c r="D63" s="10">
        <v>0</v>
      </c>
      <c r="E63" s="10">
        <v>0.06</v>
      </c>
    </row>
    <row r="64" spans="1:5" x14ac:dyDescent="0.25">
      <c r="A64" s="5" t="s">
        <v>68</v>
      </c>
      <c r="B64" s="7">
        <v>0.01</v>
      </c>
      <c r="C64" s="7">
        <v>0</v>
      </c>
      <c r="D64" s="7">
        <v>0.04</v>
      </c>
      <c r="E64" s="7">
        <v>7.0000000000000007E-2</v>
      </c>
    </row>
    <row r="65" spans="1:5" x14ac:dyDescent="0.25">
      <c r="A65" s="8" t="s">
        <v>115</v>
      </c>
      <c r="B65" s="10"/>
      <c r="C65" s="10"/>
      <c r="D65" s="10">
        <v>0.02</v>
      </c>
      <c r="E65" s="10">
        <v>0.05</v>
      </c>
    </row>
    <row r="66" spans="1:5" x14ac:dyDescent="0.25">
      <c r="A66" s="5" t="s">
        <v>116</v>
      </c>
      <c r="B66" s="7">
        <v>0.01</v>
      </c>
      <c r="C66" s="7">
        <v>0.06</v>
      </c>
      <c r="D66" s="7">
        <v>0.5</v>
      </c>
      <c r="E66" s="7">
        <v>0.73</v>
      </c>
    </row>
    <row r="67" spans="1:5" x14ac:dyDescent="0.25">
      <c r="A67" s="8" t="s">
        <v>72</v>
      </c>
      <c r="B67" s="10">
        <v>0</v>
      </c>
      <c r="C67" s="10">
        <v>0</v>
      </c>
      <c r="D67" s="10">
        <v>0.02</v>
      </c>
      <c r="E67" s="10">
        <v>0.02</v>
      </c>
    </row>
    <row r="68" spans="1:5" x14ac:dyDescent="0.25">
      <c r="A68" s="5" t="s">
        <v>73</v>
      </c>
      <c r="B68" s="7">
        <v>0</v>
      </c>
      <c r="C68" s="7">
        <v>0.01</v>
      </c>
      <c r="D68" s="7">
        <v>0.18</v>
      </c>
      <c r="E68" s="7">
        <v>0.15</v>
      </c>
    </row>
    <row r="69" spans="1:5" x14ac:dyDescent="0.25">
      <c r="A69" s="8" t="s">
        <v>74</v>
      </c>
      <c r="B69" s="10">
        <v>0</v>
      </c>
      <c r="C69" s="10">
        <v>0</v>
      </c>
      <c r="D69" s="10">
        <v>0.04</v>
      </c>
      <c r="E69" s="10">
        <v>0.01</v>
      </c>
    </row>
    <row r="70" spans="1:5" x14ac:dyDescent="0.25">
      <c r="A70" s="5" t="s">
        <v>117</v>
      </c>
      <c r="B70" s="7">
        <v>0.01</v>
      </c>
      <c r="C70" s="7">
        <v>0.03</v>
      </c>
      <c r="D70" s="7">
        <v>0.12</v>
      </c>
      <c r="E70" s="7">
        <v>0.1</v>
      </c>
    </row>
    <row r="71" spans="1:5" x14ac:dyDescent="0.25">
      <c r="A71" s="8" t="s">
        <v>75</v>
      </c>
      <c r="B71" s="10">
        <v>0.01</v>
      </c>
      <c r="C71" s="10">
        <v>0</v>
      </c>
      <c r="D71" s="10">
        <v>0.08</v>
      </c>
      <c r="E71" s="10">
        <v>0.12</v>
      </c>
    </row>
    <row r="72" spans="1:5" x14ac:dyDescent="0.25">
      <c r="A72" s="5" t="s">
        <v>76</v>
      </c>
      <c r="B72" s="7">
        <v>0</v>
      </c>
      <c r="C72" s="7">
        <v>0</v>
      </c>
      <c r="D72" s="7">
        <v>0.02</v>
      </c>
      <c r="E72" s="7">
        <v>0.05</v>
      </c>
    </row>
    <row r="73" spans="1:5" x14ac:dyDescent="0.25">
      <c r="A73" s="8" t="s">
        <v>77</v>
      </c>
      <c r="B73" s="10">
        <v>0</v>
      </c>
      <c r="C73" s="10">
        <v>0</v>
      </c>
      <c r="D73" s="10">
        <v>0.02</v>
      </c>
      <c r="E73" s="10">
        <v>0.03</v>
      </c>
    </row>
    <row r="74" spans="1:5" x14ac:dyDescent="0.25">
      <c r="A74" s="5" t="s">
        <v>78</v>
      </c>
      <c r="B74" s="7">
        <v>0.02</v>
      </c>
      <c r="C74" s="7">
        <v>0.04</v>
      </c>
      <c r="D74" s="7">
        <v>0.14000000000000001</v>
      </c>
      <c r="E74" s="7">
        <v>7.0000000000000007E-2</v>
      </c>
    </row>
    <row r="75" spans="1:5" x14ac:dyDescent="0.25">
      <c r="A75" s="8" t="s">
        <v>79</v>
      </c>
      <c r="B75" s="10">
        <v>0.01</v>
      </c>
      <c r="C75" s="10">
        <v>0</v>
      </c>
      <c r="D75" s="10">
        <v>0.04</v>
      </c>
      <c r="E75" s="10">
        <v>0.03</v>
      </c>
    </row>
    <row r="76" spans="1:5" x14ac:dyDescent="0.25">
      <c r="A76" s="5" t="s">
        <v>80</v>
      </c>
      <c r="B76" s="7">
        <v>0.01</v>
      </c>
      <c r="C76" s="7">
        <v>0</v>
      </c>
      <c r="D76" s="7">
        <v>0.12</v>
      </c>
      <c r="E76" s="7">
        <v>0.1</v>
      </c>
    </row>
    <row r="77" spans="1:5" x14ac:dyDescent="0.25">
      <c r="A77" s="8" t="s">
        <v>82</v>
      </c>
      <c r="B77" s="10">
        <v>0.02</v>
      </c>
      <c r="C77" s="10">
        <v>0.01</v>
      </c>
      <c r="D77" s="10">
        <v>0.11</v>
      </c>
      <c r="E77" s="10">
        <v>0.05</v>
      </c>
    </row>
    <row r="78" spans="1:5" x14ac:dyDescent="0.25">
      <c r="A78" s="5" t="s">
        <v>118</v>
      </c>
      <c r="B78" s="7">
        <v>0.02</v>
      </c>
      <c r="C78" s="7">
        <v>0.02</v>
      </c>
      <c r="D78" s="7">
        <v>0.06</v>
      </c>
      <c r="E78" s="7">
        <v>0.06</v>
      </c>
    </row>
    <row r="79" spans="1:5" x14ac:dyDescent="0.25">
      <c r="A79" s="8" t="s">
        <v>83</v>
      </c>
      <c r="B79" s="10">
        <v>0.01</v>
      </c>
      <c r="C79" s="10">
        <v>0.01</v>
      </c>
      <c r="D79" s="10">
        <v>0.04</v>
      </c>
      <c r="E79" s="10">
        <v>0.09</v>
      </c>
    </row>
    <row r="80" spans="1:5" x14ac:dyDescent="0.25">
      <c r="A80" s="5" t="s">
        <v>85</v>
      </c>
      <c r="B80" s="7">
        <v>0.01</v>
      </c>
      <c r="C80" s="7">
        <v>0.01</v>
      </c>
      <c r="D80" s="7">
        <v>0.04</v>
      </c>
      <c r="E80" s="7">
        <v>0.03</v>
      </c>
    </row>
    <row r="81" spans="1:5" x14ac:dyDescent="0.25">
      <c r="A81" s="8" t="s">
        <v>119</v>
      </c>
      <c r="B81" s="18" t="s">
        <v>146</v>
      </c>
      <c r="C81" s="18" t="s">
        <v>147</v>
      </c>
      <c r="D81" s="18" t="s">
        <v>148</v>
      </c>
      <c r="E81" s="18" t="s">
        <v>149</v>
      </c>
    </row>
    <row r="82" spans="1:5" x14ac:dyDescent="0.25">
      <c r="A82" s="5" t="s">
        <v>87</v>
      </c>
      <c r="B82" s="7">
        <v>0.01</v>
      </c>
      <c r="C82" s="7">
        <v>0</v>
      </c>
      <c r="D82" s="7">
        <v>0.05</v>
      </c>
      <c r="E82" s="7">
        <v>0.02</v>
      </c>
    </row>
    <row r="83" spans="1:5" x14ac:dyDescent="0.25">
      <c r="A83" s="8" t="s">
        <v>101</v>
      </c>
      <c r="B83" s="10">
        <v>0</v>
      </c>
      <c r="C83" s="10">
        <v>0</v>
      </c>
      <c r="D83" s="10">
        <v>0</v>
      </c>
      <c r="E83" s="10">
        <v>0</v>
      </c>
    </row>
    <row r="84" spans="1:5" x14ac:dyDescent="0.25">
      <c r="A84" s="5" t="s">
        <v>120</v>
      </c>
      <c r="B84" s="7">
        <v>0</v>
      </c>
      <c r="C84" s="7">
        <v>0</v>
      </c>
      <c r="D84" s="7">
        <v>0.03</v>
      </c>
      <c r="E84" s="7">
        <v>0.08</v>
      </c>
    </row>
    <row r="85" spans="1:5" x14ac:dyDescent="0.25">
      <c r="A85" s="8" t="s">
        <v>121</v>
      </c>
      <c r="B85" s="10">
        <v>0</v>
      </c>
      <c r="C85" s="10">
        <v>0</v>
      </c>
      <c r="D85" s="10">
        <v>0.13</v>
      </c>
      <c r="E85" s="10">
        <v>0.04</v>
      </c>
    </row>
    <row r="86" spans="1:5" x14ac:dyDescent="0.25">
      <c r="A86" s="5" t="s">
        <v>91</v>
      </c>
      <c r="B86" s="7">
        <v>0.01</v>
      </c>
      <c r="C86" s="7">
        <v>0.02</v>
      </c>
      <c r="D86" s="7">
        <v>0.02</v>
      </c>
      <c r="E86" s="7">
        <v>0.04</v>
      </c>
    </row>
  </sheetData>
  <hyperlinks>
    <hyperlink ref="G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G1" sqref="G1"/>
    </sheetView>
  </sheetViews>
  <sheetFormatPr defaultRowHeight="15" x14ac:dyDescent="0.25"/>
  <sheetData>
    <row r="1" spans="1:5" x14ac:dyDescent="0.25">
      <c r="A1" s="2" t="s">
        <v>102</v>
      </c>
      <c r="B1" s="3" t="s">
        <v>122</v>
      </c>
      <c r="C1" s="3" t="s">
        <v>96</v>
      </c>
      <c r="D1" s="3" t="s">
        <v>123</v>
      </c>
      <c r="E1" s="4" t="s">
        <v>97</v>
      </c>
    </row>
    <row r="2" spans="1:5" x14ac:dyDescent="0.25">
      <c r="A2" s="5" t="s">
        <v>0</v>
      </c>
      <c r="B2" s="6">
        <v>84</v>
      </c>
      <c r="C2" s="6">
        <v>44576</v>
      </c>
      <c r="D2" s="6">
        <v>5832</v>
      </c>
      <c r="E2" s="7">
        <v>1052</v>
      </c>
    </row>
    <row r="3" spans="1:5" x14ac:dyDescent="0.25">
      <c r="A3" s="8" t="s">
        <v>1</v>
      </c>
      <c r="B3" s="9">
        <v>93</v>
      </c>
      <c r="C3" s="9">
        <v>18656</v>
      </c>
      <c r="D3" s="9">
        <v>3281</v>
      </c>
      <c r="E3" s="10">
        <v>496</v>
      </c>
    </row>
    <row r="4" spans="1:5" x14ac:dyDescent="0.25">
      <c r="A4" s="5" t="s">
        <v>7</v>
      </c>
      <c r="B4" s="6">
        <v>39</v>
      </c>
      <c r="C4" s="6">
        <v>38742</v>
      </c>
      <c r="D4" s="6">
        <v>5422</v>
      </c>
      <c r="E4" s="7">
        <v>1983</v>
      </c>
    </row>
    <row r="5" spans="1:5" x14ac:dyDescent="0.25">
      <c r="A5" s="8" t="s">
        <v>15</v>
      </c>
      <c r="B5" s="9">
        <v>77</v>
      </c>
      <c r="C5" s="9">
        <v>7671</v>
      </c>
      <c r="D5" s="9">
        <v>1665</v>
      </c>
      <c r="E5" s="10">
        <v>1000</v>
      </c>
    </row>
    <row r="6" spans="1:5" x14ac:dyDescent="0.25">
      <c r="A6" s="5" t="s">
        <v>17</v>
      </c>
      <c r="B6" s="6">
        <v>14</v>
      </c>
      <c r="C6" s="6">
        <v>16193</v>
      </c>
      <c r="D6" s="6">
        <v>2582</v>
      </c>
      <c r="E6" s="7">
        <v>638</v>
      </c>
    </row>
    <row r="7" spans="1:5" x14ac:dyDescent="0.25">
      <c r="A7" s="8" t="s">
        <v>23</v>
      </c>
      <c r="B7" s="9">
        <v>129</v>
      </c>
      <c r="C7" s="9">
        <v>71509</v>
      </c>
      <c r="D7" s="9">
        <v>10924</v>
      </c>
      <c r="E7" s="10">
        <v>4461</v>
      </c>
    </row>
    <row r="8" spans="1:5" x14ac:dyDescent="0.25">
      <c r="A8" s="5" t="s">
        <v>24</v>
      </c>
      <c r="B8" s="6">
        <v>73</v>
      </c>
      <c r="C8" s="6">
        <v>57248</v>
      </c>
      <c r="D8" s="6">
        <v>8419</v>
      </c>
      <c r="E8" s="7">
        <v>1668</v>
      </c>
    </row>
    <row r="9" spans="1:5" x14ac:dyDescent="0.25">
      <c r="A9" s="8" t="s">
        <v>28</v>
      </c>
      <c r="B9" s="9">
        <v>1</v>
      </c>
      <c r="C9" s="9">
        <v>17535</v>
      </c>
      <c r="D9" s="9">
        <v>4548</v>
      </c>
      <c r="E9" s="10">
        <v>844</v>
      </c>
    </row>
    <row r="10" spans="1:5" x14ac:dyDescent="0.25">
      <c r="A10" s="5" t="s">
        <v>29</v>
      </c>
      <c r="B10" s="6">
        <v>72</v>
      </c>
      <c r="C10" s="6">
        <v>12369</v>
      </c>
      <c r="D10" s="6">
        <v>1682</v>
      </c>
      <c r="E10" s="7">
        <v>620</v>
      </c>
    </row>
    <row r="11" spans="1:5" x14ac:dyDescent="0.25">
      <c r="A11" s="8" t="s">
        <v>36</v>
      </c>
      <c r="B11" s="9">
        <v>161</v>
      </c>
      <c r="C11" s="9">
        <v>45201</v>
      </c>
      <c r="D11" s="9">
        <v>7505</v>
      </c>
      <c r="E11" s="10">
        <v>2085</v>
      </c>
    </row>
    <row r="12" spans="1:5" x14ac:dyDescent="0.25">
      <c r="A12" s="5" t="s">
        <v>38</v>
      </c>
      <c r="B12" s="6">
        <v>47</v>
      </c>
      <c r="C12" s="6">
        <v>27230</v>
      </c>
      <c r="D12" s="6">
        <v>3932</v>
      </c>
      <c r="E12" s="7">
        <v>976</v>
      </c>
    </row>
    <row r="13" spans="1:5" x14ac:dyDescent="0.25">
      <c r="A13" s="8" t="s">
        <v>40</v>
      </c>
      <c r="B13" s="9">
        <v>117</v>
      </c>
      <c r="C13" s="9">
        <v>12319</v>
      </c>
      <c r="D13" s="9">
        <v>1615</v>
      </c>
      <c r="E13" s="10">
        <v>578</v>
      </c>
    </row>
    <row r="14" spans="1:5" x14ac:dyDescent="0.25">
      <c r="A14" s="5" t="s">
        <v>41</v>
      </c>
      <c r="B14" s="6">
        <v>12</v>
      </c>
      <c r="C14" s="6">
        <v>50076</v>
      </c>
      <c r="D14" s="6">
        <v>6161</v>
      </c>
      <c r="E14" s="7">
        <v>1815</v>
      </c>
    </row>
    <row r="15" spans="1:5" x14ac:dyDescent="0.25">
      <c r="A15" s="8" t="s">
        <v>53</v>
      </c>
      <c r="B15" s="9">
        <v>89</v>
      </c>
      <c r="C15" s="9">
        <v>19045</v>
      </c>
      <c r="D15" s="9">
        <v>2072</v>
      </c>
      <c r="E15" s="10">
        <v>870</v>
      </c>
    </row>
    <row r="16" spans="1:5" x14ac:dyDescent="0.25">
      <c r="A16" s="5" t="s">
        <v>63</v>
      </c>
      <c r="B16" s="6">
        <v>137</v>
      </c>
      <c r="C16" s="6">
        <v>57691</v>
      </c>
      <c r="D16" s="6">
        <v>9243</v>
      </c>
      <c r="E16" s="7">
        <v>2960</v>
      </c>
    </row>
    <row r="17" spans="1:5" x14ac:dyDescent="0.25">
      <c r="A17" s="8" t="s">
        <v>66</v>
      </c>
      <c r="B17" s="9">
        <v>100</v>
      </c>
      <c r="C17" s="9">
        <v>25026</v>
      </c>
      <c r="D17" s="9">
        <v>3971</v>
      </c>
      <c r="E17" s="10">
        <v>1441</v>
      </c>
    </row>
    <row r="18" spans="1:5" x14ac:dyDescent="0.25">
      <c r="A18" s="5" t="s">
        <v>73</v>
      </c>
      <c r="B18" s="6">
        <v>52</v>
      </c>
      <c r="C18" s="6">
        <v>34336</v>
      </c>
      <c r="D18" s="6">
        <v>5566</v>
      </c>
      <c r="E18" s="7">
        <v>3250</v>
      </c>
    </row>
    <row r="19" spans="1:5" x14ac:dyDescent="0.25">
      <c r="A19" s="8" t="s">
        <v>74</v>
      </c>
      <c r="B19" s="9">
        <v>33</v>
      </c>
      <c r="C19" s="9">
        <v>12178</v>
      </c>
      <c r="D19" s="9">
        <v>1805</v>
      </c>
      <c r="E19" s="10">
        <v>637</v>
      </c>
    </row>
    <row r="20" spans="1:5" x14ac:dyDescent="0.25">
      <c r="A20" s="5" t="s">
        <v>76</v>
      </c>
      <c r="B20" s="6">
        <v>71</v>
      </c>
      <c r="C20" s="6">
        <v>20432</v>
      </c>
      <c r="D20" s="6">
        <v>2983</v>
      </c>
      <c r="E20" s="7">
        <v>620</v>
      </c>
    </row>
    <row r="21" spans="1:5" x14ac:dyDescent="0.25">
      <c r="A21" s="8" t="s">
        <v>79</v>
      </c>
      <c r="B21" s="9">
        <v>10</v>
      </c>
      <c r="C21" s="9">
        <v>26219</v>
      </c>
      <c r="D21" s="9">
        <v>3526</v>
      </c>
      <c r="E21" s="10">
        <v>866</v>
      </c>
    </row>
    <row r="22" spans="1:5" x14ac:dyDescent="0.25">
      <c r="A22" s="5" t="s">
        <v>83</v>
      </c>
      <c r="B22" s="6">
        <v>86</v>
      </c>
      <c r="C22" s="6">
        <v>22598</v>
      </c>
      <c r="D22" s="6">
        <v>3369</v>
      </c>
      <c r="E22" s="7">
        <v>1050</v>
      </c>
    </row>
    <row r="23" spans="1:5" x14ac:dyDescent="0.25">
      <c r="A23" s="8" t="s">
        <v>85</v>
      </c>
      <c r="B23" s="9">
        <v>107</v>
      </c>
      <c r="C23" s="9">
        <v>64576</v>
      </c>
      <c r="D23" s="9">
        <v>8747</v>
      </c>
      <c r="E23" s="10">
        <v>2352</v>
      </c>
    </row>
    <row r="24" spans="1:5" x14ac:dyDescent="0.25">
      <c r="A24" s="5" t="s">
        <v>87</v>
      </c>
      <c r="B24" s="6">
        <v>48</v>
      </c>
      <c r="C24" s="6">
        <v>13836</v>
      </c>
      <c r="D24" s="6">
        <v>1802</v>
      </c>
      <c r="E24" s="7">
        <v>979</v>
      </c>
    </row>
    <row r="25" spans="1:5" x14ac:dyDescent="0.25">
      <c r="A25" s="8" t="s">
        <v>92</v>
      </c>
      <c r="B25" s="9">
        <v>138</v>
      </c>
      <c r="C25" s="9">
        <v>173898</v>
      </c>
      <c r="D25" s="9">
        <v>33523</v>
      </c>
      <c r="E25" s="10">
        <v>9325</v>
      </c>
    </row>
    <row r="26" spans="1:5" x14ac:dyDescent="0.25">
      <c r="A26" s="5" t="s">
        <v>93</v>
      </c>
      <c r="B26" s="6">
        <v>141</v>
      </c>
      <c r="C26" s="6">
        <v>52351</v>
      </c>
      <c r="D26" s="6">
        <v>14052</v>
      </c>
      <c r="E26" s="7">
        <v>2671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6E5E03-3D00-4D20-8F7D-0705172E5E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3</vt:i4>
      </vt:variant>
    </vt:vector>
  </HeadingPairs>
  <TitlesOfParts>
    <vt:vector size="10" baseType="lpstr">
      <vt:lpstr>2009</vt:lpstr>
      <vt:lpstr>2010</vt:lpstr>
      <vt:lpstr>2016</vt:lpstr>
      <vt:lpstr>2017</vt:lpstr>
      <vt:lpstr>all к населению</vt:lpstr>
      <vt:lpstr>terrorism к населению</vt:lpstr>
      <vt:lpstr>list</vt:lpstr>
      <vt:lpstr>all</vt:lpstr>
      <vt:lpstr>list</vt:lpstr>
      <vt:lpstr>terror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2023-02-27T14:34:40Z</dcterms:modified>
</cp:coreProperties>
</file>