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F.reanalysis\Prior building data\Variables\"/>
    </mc:Choice>
  </mc:AlternateContent>
  <xr:revisionPtr revIDLastSave="0" documentId="13_ncr:1_{8E84A655-3095-4EF2-804A-BAB7E5D5BB49}" xr6:coauthVersionLast="45" xr6:coauthVersionMax="45" xr10:uidLastSave="{00000000-0000-0000-0000-000000000000}"/>
  <bookViews>
    <workbookView xWindow="-120" yWindow="-120" windowWidth="20730" windowHeight="11040" activeTab="3" xr2:uid="{86B63BB5-0F92-4B8F-AFCD-EA25624DD06F}"/>
  </bookViews>
  <sheets>
    <sheet name="Sheet1" sheetId="1" r:id="rId1"/>
    <sheet name="Sheet2" sheetId="2" r:id="rId2"/>
    <sheet name="Final results" sheetId="3" r:id="rId3"/>
    <sheet name="Final dat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4" l="1"/>
  <c r="H5" i="4"/>
  <c r="H4" i="4"/>
  <c r="H3" i="4"/>
  <c r="H2" i="4"/>
  <c r="I6" i="4"/>
  <c r="J6" i="4"/>
  <c r="L6" i="4" s="1"/>
  <c r="G6" i="4"/>
  <c r="I5" i="4"/>
  <c r="J5" i="4"/>
  <c r="L5" i="4" s="1"/>
  <c r="G5" i="4"/>
  <c r="I4" i="4"/>
  <c r="G4" i="4"/>
  <c r="I3" i="4"/>
  <c r="G3" i="4"/>
  <c r="I2" i="4"/>
  <c r="G2" i="4"/>
  <c r="I6" i="3"/>
  <c r="H6" i="3"/>
  <c r="G6" i="3"/>
  <c r="I5" i="3"/>
  <c r="H5" i="3"/>
  <c r="G5" i="3"/>
  <c r="I4" i="3"/>
  <c r="H4" i="3"/>
  <c r="G4" i="3"/>
  <c r="I3" i="3"/>
  <c r="H3" i="3"/>
  <c r="G3" i="3"/>
  <c r="I2" i="3"/>
  <c r="H2" i="3"/>
  <c r="G2" i="3"/>
  <c r="J11" i="2"/>
  <c r="I11" i="2"/>
  <c r="H11" i="2"/>
  <c r="J10" i="2"/>
  <c r="I10" i="2"/>
  <c r="K10" i="2" s="1"/>
  <c r="H10" i="2"/>
  <c r="J9" i="2"/>
  <c r="I9" i="2"/>
  <c r="H9" i="2"/>
  <c r="J8" i="2"/>
  <c r="I8" i="2"/>
  <c r="H8" i="2"/>
  <c r="J7" i="2"/>
  <c r="I7" i="2"/>
  <c r="H7" i="2"/>
  <c r="J6" i="2"/>
  <c r="I6" i="2"/>
  <c r="H6" i="2"/>
  <c r="J5" i="2"/>
  <c r="I5" i="2"/>
  <c r="H5" i="2"/>
  <c r="J4" i="2"/>
  <c r="I4" i="2"/>
  <c r="K4" i="2" s="1"/>
  <c r="H4" i="2"/>
  <c r="J3" i="2"/>
  <c r="I3" i="2"/>
  <c r="H3" i="2"/>
  <c r="J2" i="2"/>
  <c r="I2" i="2"/>
  <c r="H2" i="2"/>
  <c r="L24" i="1"/>
  <c r="L22" i="1"/>
  <c r="M2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L2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J2" i="4" l="1"/>
  <c r="L2" i="4" s="1"/>
  <c r="J3" i="4"/>
  <c r="L3" i="4" s="1"/>
  <c r="J4" i="4"/>
  <c r="L4" i="4" s="1"/>
  <c r="K6" i="4"/>
  <c r="K5" i="4"/>
  <c r="J2" i="3"/>
  <c r="L2" i="3" s="1"/>
  <c r="J5" i="3"/>
  <c r="L5" i="3" s="1"/>
  <c r="J3" i="3"/>
  <c r="L3" i="3" s="1"/>
  <c r="J6" i="3"/>
  <c r="L6" i="3" s="1"/>
  <c r="K3" i="3"/>
  <c r="J4" i="3"/>
  <c r="L4" i="3" s="1"/>
  <c r="K11" i="2"/>
  <c r="M11" i="2" s="1"/>
  <c r="K6" i="2"/>
  <c r="M6" i="2" s="1"/>
  <c r="K9" i="2"/>
  <c r="M9" i="2" s="1"/>
  <c r="K3" i="2"/>
  <c r="K7" i="2"/>
  <c r="M7" i="2" s="1"/>
  <c r="K2" i="2"/>
  <c r="M2" i="2" s="1"/>
  <c r="K8" i="2"/>
  <c r="L8" i="2" s="1"/>
  <c r="K5" i="2"/>
  <c r="M5" i="2" s="1"/>
  <c r="M4" i="2"/>
  <c r="L4" i="2"/>
  <c r="M12" i="2"/>
  <c r="L16" i="2" s="1"/>
  <c r="M10" i="2"/>
  <c r="L10" i="2"/>
  <c r="M3" i="2"/>
  <c r="L3" i="2"/>
  <c r="K4" i="4" l="1"/>
  <c r="K3" i="4"/>
  <c r="K2" i="4"/>
  <c r="L7" i="3"/>
  <c r="K11" i="3" s="1"/>
  <c r="K2" i="3"/>
  <c r="K5" i="3"/>
  <c r="K6" i="3"/>
  <c r="K4" i="3"/>
  <c r="L11" i="2"/>
  <c r="L6" i="2"/>
  <c r="L9" i="2"/>
  <c r="L2" i="2"/>
  <c r="M8" i="2"/>
  <c r="L5" i="2"/>
  <c r="L7" i="2"/>
  <c r="L12" i="2"/>
  <c r="L14" i="2" s="1"/>
  <c r="K7" i="3" l="1"/>
  <c r="K9" i="3" s="1"/>
</calcChain>
</file>

<file path=xl/sharedStrings.xml><?xml version="1.0" encoding="utf-8"?>
<sst xmlns="http://schemas.openxmlformats.org/spreadsheetml/2006/main" count="139" uniqueCount="39">
  <si>
    <t>Article No</t>
  </si>
  <si>
    <t>Categories</t>
  </si>
  <si>
    <t>Hazard ratio</t>
  </si>
  <si>
    <t>CI</t>
  </si>
  <si>
    <t>CI Lower</t>
  </si>
  <si>
    <t>CI Higher</t>
  </si>
  <si>
    <t>Standard Error</t>
  </si>
  <si>
    <t>PubMed 2</t>
  </si>
  <si>
    <t>(0.527–1.754)</t>
  </si>
  <si>
    <t>Caesarian</t>
  </si>
  <si>
    <t>Pubmed 4</t>
  </si>
  <si>
    <t>0.669-0.881</t>
  </si>
  <si>
    <t>Caesarean</t>
  </si>
  <si>
    <t>Pubmed 7</t>
  </si>
  <si>
    <t>Vaginal</t>
  </si>
  <si>
    <t>(1.36, 2.62)</t>
  </si>
  <si>
    <t>GS 1</t>
  </si>
  <si>
    <t>(0.66–1.44)</t>
  </si>
  <si>
    <t>GS 3</t>
  </si>
  <si>
    <t>0.67, 1.09</t>
  </si>
  <si>
    <t>GS 6</t>
  </si>
  <si>
    <t>0.73,1.03</t>
  </si>
  <si>
    <t>GS 7</t>
  </si>
  <si>
    <t>1.173-3.770</t>
  </si>
  <si>
    <t>GS 8</t>
  </si>
  <si>
    <t>GS 9</t>
  </si>
  <si>
    <t>Cesarean</t>
  </si>
  <si>
    <t>1.42,2.30</t>
  </si>
  <si>
    <t>Vaaginal</t>
  </si>
  <si>
    <t>ln(HR)</t>
  </si>
  <si>
    <t>ln(Uci)</t>
  </si>
  <si>
    <t>ln(Lci)</t>
  </si>
  <si>
    <t>var[ln(HR)]</t>
  </si>
  <si>
    <t>ln(HR)/var[ln(HR)]</t>
  </si>
  <si>
    <t>1/var[ln(HR)]</t>
  </si>
  <si>
    <t>Compared with ceasarean</t>
  </si>
  <si>
    <t>CILower</t>
  </si>
  <si>
    <t>CIHigher</t>
  </si>
  <si>
    <t>Hazardratio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</si>
</sst>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Fill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2073-A7D1-441E-A010-4DB04C2D350A}">
  <dimension ref="A1:M24"/>
  <sheetViews>
    <sheetView workbookViewId="0">
      <selection sqref="A1:XFD1048576"/>
    </sheetView>
  </sheetViews>
  <sheetFormatPr defaultRowHeight="15" x14ac:dyDescent="0.25"/>
  <cols>
    <col min="1" max="1" width="9.85546875" style="2" bestFit="1" customWidth="1"/>
    <col min="2" max="2" width="21.85546875" style="2" bestFit="1" customWidth="1"/>
    <col min="3" max="3" width="11.5703125" style="2" bestFit="1" customWidth="1"/>
    <col min="4" max="4" width="12.5703125" style="2" bestFit="1" customWidth="1"/>
    <col min="5" max="5" width="8.5703125" style="2" bestFit="1" customWidth="1"/>
    <col min="6" max="6" width="9" style="2" bestFit="1" customWidth="1"/>
    <col min="7" max="7" width="13.7109375" style="2" bestFit="1" customWidth="1"/>
    <col min="8" max="10" width="9.140625" style="2"/>
    <col min="11" max="11" width="10.7109375" style="2" bestFit="1" customWidth="1"/>
    <col min="12" max="12" width="17.42578125" style="2" bestFit="1" customWidth="1"/>
    <col min="13" max="13" width="12.57031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</row>
    <row r="2" spans="1:13" x14ac:dyDescent="0.25">
      <c r="A2" s="2" t="s">
        <v>7</v>
      </c>
      <c r="B2" s="2" t="s">
        <v>14</v>
      </c>
      <c r="C2" s="2">
        <v>0.96899999999999997</v>
      </c>
      <c r="D2" s="2" t="s">
        <v>8</v>
      </c>
      <c r="E2" s="2">
        <v>0.52700000000000002</v>
      </c>
      <c r="F2" s="2">
        <v>1.754</v>
      </c>
      <c r="H2" s="3">
        <f>LN(C2)</f>
        <v>-3.1490667091370848E-2</v>
      </c>
      <c r="I2" s="2">
        <f>LN(F2)</f>
        <v>0.56189889394999126</v>
      </c>
      <c r="J2" s="3">
        <f>LN(E2)</f>
        <v>-0.64055473044077471</v>
      </c>
      <c r="K2" s="3">
        <f>((I2-J2)/(2*1.96))^2</f>
        <v>9.4094564687271551E-2</v>
      </c>
      <c r="L2" s="4">
        <f>H2/K2</f>
        <v>-0.33467041583147561</v>
      </c>
      <c r="M2" s="2">
        <f>1/K2</f>
        <v>10.627606422576637</v>
      </c>
    </row>
    <row r="3" spans="1:13" x14ac:dyDescent="0.25">
      <c r="B3" s="2" t="s">
        <v>9</v>
      </c>
      <c r="C3" s="2">
        <v>1</v>
      </c>
      <c r="H3" s="3">
        <f t="shared" ref="H3:H19" si="0">LN(C3)</f>
        <v>0</v>
      </c>
      <c r="I3" s="2" t="e">
        <f t="shared" ref="I3:I19" si="1">LN(F3)</f>
        <v>#NUM!</v>
      </c>
      <c r="J3" s="3" t="e">
        <f t="shared" ref="J3:J19" si="2">LN(E3)</f>
        <v>#NUM!</v>
      </c>
      <c r="K3" s="3" t="e">
        <f t="shared" ref="K3:K19" si="3">((I3-J3)/(2*1.96))^2</f>
        <v>#NUM!</v>
      </c>
      <c r="L3" s="4" t="e">
        <f t="shared" ref="L3:L19" si="4">H3/K3</f>
        <v>#NUM!</v>
      </c>
      <c r="M3" s="2" t="e">
        <f t="shared" ref="M3:M19" si="5">1/K3</f>
        <v>#NUM!</v>
      </c>
    </row>
    <row r="4" spans="1:13" x14ac:dyDescent="0.25">
      <c r="A4" s="2" t="s">
        <v>10</v>
      </c>
      <c r="B4" s="2" t="s">
        <v>28</v>
      </c>
      <c r="C4" s="2">
        <v>0.76700000000000002</v>
      </c>
      <c r="D4" s="2" t="s">
        <v>11</v>
      </c>
      <c r="E4" s="2">
        <v>0.66900000000000004</v>
      </c>
      <c r="F4" s="2">
        <v>0.88100000000000001</v>
      </c>
      <c r="H4" s="3">
        <f t="shared" si="0"/>
        <v>-0.26526847761488087</v>
      </c>
      <c r="I4" s="2">
        <f t="shared" si="1"/>
        <v>-0.12669765304595754</v>
      </c>
      <c r="J4" s="3">
        <f t="shared" si="2"/>
        <v>-0.40197121885390852</v>
      </c>
      <c r="K4" s="3">
        <f t="shared" si="3"/>
        <v>4.9312484402738643E-3</v>
      </c>
      <c r="L4" s="4">
        <f t="shared" si="4"/>
        <v>-53.793371156969897</v>
      </c>
      <c r="M4" s="2">
        <f t="shared" si="5"/>
        <v>202.78840381127978</v>
      </c>
    </row>
    <row r="5" spans="1:13" x14ac:dyDescent="0.25">
      <c r="B5" s="2" t="s">
        <v>12</v>
      </c>
      <c r="C5" s="2">
        <v>1</v>
      </c>
      <c r="H5" s="3">
        <f t="shared" si="0"/>
        <v>0</v>
      </c>
      <c r="I5" s="2" t="e">
        <f t="shared" si="1"/>
        <v>#NUM!</v>
      </c>
      <c r="J5" s="3" t="e">
        <f t="shared" si="2"/>
        <v>#NUM!</v>
      </c>
      <c r="K5" s="3" t="e">
        <f t="shared" si="3"/>
        <v>#NUM!</v>
      </c>
      <c r="L5" s="4" t="e">
        <f t="shared" si="4"/>
        <v>#NUM!</v>
      </c>
      <c r="M5" s="2" t="e">
        <f t="shared" si="5"/>
        <v>#NUM!</v>
      </c>
    </row>
    <row r="6" spans="1:13" x14ac:dyDescent="0.25">
      <c r="A6" s="2" t="s">
        <v>13</v>
      </c>
      <c r="B6" s="2" t="s">
        <v>14</v>
      </c>
      <c r="C6" s="2">
        <v>1</v>
      </c>
      <c r="H6" s="3">
        <f t="shared" si="0"/>
        <v>0</v>
      </c>
      <c r="I6" s="2" t="e">
        <f t="shared" si="1"/>
        <v>#NUM!</v>
      </c>
      <c r="J6" s="3" t="e">
        <f t="shared" si="2"/>
        <v>#NUM!</v>
      </c>
      <c r="K6" s="3" t="e">
        <f t="shared" si="3"/>
        <v>#NUM!</v>
      </c>
      <c r="L6" s="4" t="e">
        <f t="shared" si="4"/>
        <v>#NUM!</v>
      </c>
      <c r="M6" s="2" t="e">
        <f t="shared" si="5"/>
        <v>#NUM!</v>
      </c>
    </row>
    <row r="7" spans="1:13" x14ac:dyDescent="0.25">
      <c r="B7" s="2" t="s">
        <v>12</v>
      </c>
      <c r="C7" s="2">
        <v>1.88</v>
      </c>
      <c r="D7" s="2" t="s">
        <v>15</v>
      </c>
      <c r="E7" s="2">
        <v>1.36</v>
      </c>
      <c r="F7" s="2">
        <v>2.62</v>
      </c>
      <c r="H7" s="3">
        <f t="shared" si="0"/>
        <v>0.63127177684185776</v>
      </c>
      <c r="I7" s="2">
        <f t="shared" si="1"/>
        <v>0.96317431777300555</v>
      </c>
      <c r="J7" s="3">
        <f t="shared" si="2"/>
        <v>0.30748469974796072</v>
      </c>
      <c r="K7" s="3">
        <f t="shared" si="3"/>
        <v>2.7978503435146115E-2</v>
      </c>
      <c r="L7" s="4">
        <f t="shared" si="4"/>
        <v>22.562742796630967</v>
      </c>
      <c r="M7" s="2">
        <f t="shared" si="5"/>
        <v>35.741725868861778</v>
      </c>
    </row>
    <row r="8" spans="1:13" x14ac:dyDescent="0.25">
      <c r="A8" s="2" t="s">
        <v>16</v>
      </c>
      <c r="B8" s="2" t="s">
        <v>14</v>
      </c>
      <c r="C8" s="2">
        <v>1</v>
      </c>
      <c r="H8" s="3">
        <f t="shared" si="0"/>
        <v>0</v>
      </c>
      <c r="I8" s="2" t="e">
        <f t="shared" si="1"/>
        <v>#NUM!</v>
      </c>
      <c r="J8" s="3" t="e">
        <f t="shared" si="2"/>
        <v>#NUM!</v>
      </c>
      <c r="K8" s="3" t="e">
        <f t="shared" si="3"/>
        <v>#NUM!</v>
      </c>
      <c r="L8" s="4" t="e">
        <f t="shared" si="4"/>
        <v>#NUM!</v>
      </c>
      <c r="M8" s="2" t="e">
        <f t="shared" si="5"/>
        <v>#NUM!</v>
      </c>
    </row>
    <row r="9" spans="1:13" x14ac:dyDescent="0.25">
      <c r="B9" s="2" t="s">
        <v>26</v>
      </c>
      <c r="C9" s="2">
        <v>0.98</v>
      </c>
      <c r="D9" s="2" t="s">
        <v>17</v>
      </c>
      <c r="E9" s="2">
        <v>0.66</v>
      </c>
      <c r="F9" s="2">
        <v>1.44</v>
      </c>
      <c r="H9" s="3">
        <f t="shared" si="0"/>
        <v>-2.0202707317519466E-2</v>
      </c>
      <c r="I9" s="2">
        <f t="shared" si="1"/>
        <v>0.36464311358790924</v>
      </c>
      <c r="J9" s="3">
        <f t="shared" si="2"/>
        <v>-0.41551544396166579</v>
      </c>
      <c r="K9" s="3">
        <f t="shared" si="3"/>
        <v>3.9608976397714081E-2</v>
      </c>
      <c r="L9" s="4">
        <f t="shared" si="4"/>
        <v>-0.51005375939695852</v>
      </c>
      <c r="M9" s="2">
        <f t="shared" si="5"/>
        <v>25.246802390422594</v>
      </c>
    </row>
    <row r="10" spans="1:13" x14ac:dyDescent="0.25">
      <c r="A10" s="2" t="s">
        <v>18</v>
      </c>
      <c r="B10" s="2" t="s">
        <v>14</v>
      </c>
      <c r="C10" s="2">
        <v>0.85</v>
      </c>
      <c r="D10" s="2" t="s">
        <v>19</v>
      </c>
      <c r="E10" s="2">
        <v>0.67</v>
      </c>
      <c r="F10" s="2">
        <v>1.0900000000000001</v>
      </c>
      <c r="H10" s="3">
        <f t="shared" si="0"/>
        <v>-0.16251892949777494</v>
      </c>
      <c r="I10" s="2">
        <f t="shared" si="1"/>
        <v>8.6177696241052412E-2</v>
      </c>
      <c r="J10" s="3">
        <f t="shared" si="2"/>
        <v>-0.40047756659712525</v>
      </c>
      <c r="K10" s="3">
        <f t="shared" si="3"/>
        <v>1.5412415715333182E-2</v>
      </c>
      <c r="L10" s="4">
        <f t="shared" si="4"/>
        <v>-10.54467596121817</v>
      </c>
      <c r="M10" s="2">
        <f t="shared" si="5"/>
        <v>64.88275546611041</v>
      </c>
    </row>
    <row r="11" spans="1:13" x14ac:dyDescent="0.25">
      <c r="B11" s="2" t="s">
        <v>12</v>
      </c>
      <c r="C11" s="2">
        <v>1</v>
      </c>
      <c r="H11" s="3">
        <f t="shared" si="0"/>
        <v>0</v>
      </c>
      <c r="I11" s="2" t="e">
        <f t="shared" si="1"/>
        <v>#NUM!</v>
      </c>
      <c r="J11" s="3" t="e">
        <f t="shared" si="2"/>
        <v>#NUM!</v>
      </c>
      <c r="K11" s="3" t="e">
        <f t="shared" si="3"/>
        <v>#NUM!</v>
      </c>
      <c r="L11" s="4" t="e">
        <f t="shared" si="4"/>
        <v>#NUM!</v>
      </c>
      <c r="M11" s="2" t="e">
        <f t="shared" si="5"/>
        <v>#NUM!</v>
      </c>
    </row>
    <row r="12" spans="1:13" x14ac:dyDescent="0.25">
      <c r="A12" s="2" t="s">
        <v>20</v>
      </c>
      <c r="B12" s="2" t="s">
        <v>14</v>
      </c>
      <c r="C12" s="2">
        <v>0.87</v>
      </c>
      <c r="D12" s="2" t="s">
        <v>21</v>
      </c>
      <c r="E12" s="2">
        <v>0.73</v>
      </c>
      <c r="F12" s="2">
        <v>1.03</v>
      </c>
      <c r="H12" s="3">
        <f t="shared" si="0"/>
        <v>-0.13926206733350766</v>
      </c>
      <c r="I12" s="2">
        <f t="shared" si="1"/>
        <v>2.9558802241544429E-2</v>
      </c>
      <c r="J12" s="3">
        <f t="shared" si="2"/>
        <v>-0.31471074483970024</v>
      </c>
      <c r="K12" s="3">
        <f t="shared" si="3"/>
        <v>7.7130310969078875E-3</v>
      </c>
      <c r="L12" s="4">
        <f t="shared" si="4"/>
        <v>-18.055426664795512</v>
      </c>
      <c r="M12" s="2">
        <f t="shared" si="5"/>
        <v>129.650715449714</v>
      </c>
    </row>
    <row r="13" spans="1:13" x14ac:dyDescent="0.25">
      <c r="B13" s="2" t="s">
        <v>26</v>
      </c>
      <c r="C13" s="2">
        <v>1</v>
      </c>
      <c r="H13" s="3">
        <f t="shared" si="0"/>
        <v>0</v>
      </c>
      <c r="I13" s="2" t="e">
        <f t="shared" si="1"/>
        <v>#NUM!</v>
      </c>
      <c r="J13" s="3" t="e">
        <f t="shared" si="2"/>
        <v>#NUM!</v>
      </c>
      <c r="K13" s="3" t="e">
        <f t="shared" si="3"/>
        <v>#NUM!</v>
      </c>
      <c r="L13" s="4" t="e">
        <f t="shared" si="4"/>
        <v>#NUM!</v>
      </c>
      <c r="M13" s="2" t="e">
        <f t="shared" si="5"/>
        <v>#NUM!</v>
      </c>
    </row>
    <row r="14" spans="1:13" x14ac:dyDescent="0.25">
      <c r="A14" s="2" t="s">
        <v>22</v>
      </c>
      <c r="B14" s="2" t="s">
        <v>14</v>
      </c>
      <c r="C14" s="2">
        <v>1</v>
      </c>
      <c r="H14" s="3">
        <f t="shared" si="0"/>
        <v>0</v>
      </c>
      <c r="I14" s="2" t="e">
        <f t="shared" si="1"/>
        <v>#NUM!</v>
      </c>
      <c r="J14" s="3" t="e">
        <f t="shared" si="2"/>
        <v>#NUM!</v>
      </c>
      <c r="K14" s="3" t="e">
        <f t="shared" si="3"/>
        <v>#NUM!</v>
      </c>
      <c r="L14" s="4" t="e">
        <f t="shared" si="4"/>
        <v>#NUM!</v>
      </c>
      <c r="M14" s="2" t="e">
        <f t="shared" si="5"/>
        <v>#NUM!</v>
      </c>
    </row>
    <row r="15" spans="1:13" x14ac:dyDescent="0.25">
      <c r="B15" s="2" t="s">
        <v>26</v>
      </c>
      <c r="C15" s="2">
        <v>2.1030000000000002</v>
      </c>
      <c r="D15" s="2" t="s">
        <v>23</v>
      </c>
      <c r="E15" s="2">
        <v>1.173</v>
      </c>
      <c r="F15" s="2">
        <v>3.77</v>
      </c>
      <c r="H15" s="3">
        <f t="shared" si="0"/>
        <v>0.74336489672056283</v>
      </c>
      <c r="I15" s="2">
        <f t="shared" si="1"/>
        <v>1.3270750014599193</v>
      </c>
      <c r="J15" s="3">
        <f t="shared" si="2"/>
        <v>0.15956456967133845</v>
      </c>
      <c r="K15" s="3">
        <f t="shared" si="3"/>
        <v>8.8705266577412969E-2</v>
      </c>
      <c r="L15" s="4">
        <f t="shared" si="4"/>
        <v>8.380166425313984</v>
      </c>
      <c r="M15" s="2">
        <f t="shared" si="5"/>
        <v>11.273287805603982</v>
      </c>
    </row>
    <row r="16" spans="1:13" x14ac:dyDescent="0.25">
      <c r="A16" s="2" t="s">
        <v>24</v>
      </c>
      <c r="B16" s="2" t="s">
        <v>14</v>
      </c>
      <c r="C16" s="2">
        <v>0.748</v>
      </c>
      <c r="E16" s="2">
        <v>0.52</v>
      </c>
      <c r="F16" s="2">
        <v>1.075</v>
      </c>
      <c r="H16" s="3">
        <f t="shared" si="0"/>
        <v>-0.2903523010076598</v>
      </c>
      <c r="I16" s="2">
        <f t="shared" si="1"/>
        <v>7.2320661579626078E-2</v>
      </c>
      <c r="J16" s="3">
        <f t="shared" si="2"/>
        <v>-0.65392646740666394</v>
      </c>
      <c r="K16" s="3">
        <f t="shared" si="3"/>
        <v>3.4323907509945656E-2</v>
      </c>
      <c r="L16" s="4">
        <f t="shared" si="4"/>
        <v>-8.4591855086291581</v>
      </c>
      <c r="M16" s="2">
        <f t="shared" si="5"/>
        <v>29.134212056428634</v>
      </c>
    </row>
    <row r="17" spans="1:13" x14ac:dyDescent="0.25">
      <c r="B17" s="2" t="s">
        <v>9</v>
      </c>
      <c r="C17" s="2">
        <v>1</v>
      </c>
      <c r="H17" s="3">
        <f t="shared" si="0"/>
        <v>0</v>
      </c>
      <c r="I17" s="2" t="e">
        <f t="shared" si="1"/>
        <v>#NUM!</v>
      </c>
      <c r="J17" s="3" t="e">
        <f t="shared" si="2"/>
        <v>#NUM!</v>
      </c>
      <c r="K17" s="3" t="e">
        <f t="shared" si="3"/>
        <v>#NUM!</v>
      </c>
      <c r="L17" s="4" t="e">
        <f t="shared" si="4"/>
        <v>#NUM!</v>
      </c>
      <c r="M17" s="2" t="e">
        <f t="shared" si="5"/>
        <v>#NUM!</v>
      </c>
    </row>
    <row r="18" spans="1:13" x14ac:dyDescent="0.25">
      <c r="A18" s="2" t="s">
        <v>25</v>
      </c>
      <c r="B18" s="2" t="s">
        <v>14</v>
      </c>
      <c r="C18" s="2">
        <v>1</v>
      </c>
      <c r="H18" s="3">
        <f t="shared" si="0"/>
        <v>0</v>
      </c>
      <c r="I18" s="2" t="e">
        <f t="shared" si="1"/>
        <v>#NUM!</v>
      </c>
      <c r="J18" s="3" t="e">
        <f t="shared" si="2"/>
        <v>#NUM!</v>
      </c>
      <c r="K18" s="3" t="e">
        <f t="shared" si="3"/>
        <v>#NUM!</v>
      </c>
      <c r="L18" s="4" t="e">
        <f t="shared" si="4"/>
        <v>#NUM!</v>
      </c>
      <c r="M18" s="2" t="e">
        <f t="shared" si="5"/>
        <v>#NUM!</v>
      </c>
    </row>
    <row r="19" spans="1:13" x14ac:dyDescent="0.25">
      <c r="B19" s="2" t="s">
        <v>26</v>
      </c>
      <c r="C19" s="2">
        <v>1.81</v>
      </c>
      <c r="D19" s="2" t="s">
        <v>27</v>
      </c>
      <c r="E19" s="2">
        <v>1.42</v>
      </c>
      <c r="F19" s="2">
        <v>2.2999999999999998</v>
      </c>
      <c r="G19" s="2">
        <v>0.123</v>
      </c>
      <c r="H19" s="3">
        <f t="shared" si="0"/>
        <v>0.59332684527773438</v>
      </c>
      <c r="I19" s="2">
        <f t="shared" si="1"/>
        <v>0.83290912293510388</v>
      </c>
      <c r="J19" s="3">
        <f t="shared" si="2"/>
        <v>0.35065687161316933</v>
      </c>
      <c r="K19" s="3">
        <f t="shared" si="3"/>
        <v>1.513478979494705E-2</v>
      </c>
      <c r="L19" s="4">
        <f t="shared" si="4"/>
        <v>39.202846773321184</v>
      </c>
      <c r="M19" s="2">
        <f t="shared" si="5"/>
        <v>66.072936165513397</v>
      </c>
    </row>
    <row r="20" spans="1:13" x14ac:dyDescent="0.25">
      <c r="L20" s="3">
        <f>SUM(L2,L4,L7,L9,L10,L12,L15,L16,L19)</f>
        <v>-21.551627471575031</v>
      </c>
      <c r="M20" s="3">
        <f>SUM(M2,M4,M7,M9,M10,M12,M15,M16,M19)</f>
        <v>575.41844543651109</v>
      </c>
    </row>
    <row r="22" spans="1:13" x14ac:dyDescent="0.25">
      <c r="K22" s="2" t="s">
        <v>29</v>
      </c>
      <c r="L22" s="2">
        <f>L20/M20</f>
        <v>-3.7453834930901486E-2</v>
      </c>
    </row>
    <row r="24" spans="1:13" x14ac:dyDescent="0.25">
      <c r="K24" s="2" t="s">
        <v>32</v>
      </c>
      <c r="L24" s="4">
        <f>1/M20</f>
        <v>1.7378657356758912E-3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9226-C7B4-46CB-8154-D5E5BB8734C5}">
  <dimension ref="A1:M16"/>
  <sheetViews>
    <sheetView workbookViewId="0">
      <selection activeCell="E20" sqref="E20"/>
    </sheetView>
  </sheetViews>
  <sheetFormatPr defaultRowHeight="15" x14ac:dyDescent="0.25"/>
  <cols>
    <col min="1" max="1" width="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 x14ac:dyDescent="0.25">
      <c r="A2" t="s">
        <v>7</v>
      </c>
      <c r="B2" t="s">
        <v>14</v>
      </c>
      <c r="C2">
        <v>0.96899999999999997</v>
      </c>
      <c r="D2" t="s">
        <v>8</v>
      </c>
      <c r="E2">
        <v>0.52700000000000002</v>
      </c>
      <c r="F2">
        <v>1.754</v>
      </c>
      <c r="H2">
        <f>LN(C2)</f>
        <v>-3.1490667091370848E-2</v>
      </c>
      <c r="I2">
        <f>LN(F2)</f>
        <v>0.56189889394999126</v>
      </c>
      <c r="J2">
        <f>LN(E2)</f>
        <v>-0.64055473044077471</v>
      </c>
      <c r="K2">
        <f>((I2-J2)/(2*1.96))^2</f>
        <v>9.4094564687271551E-2</v>
      </c>
      <c r="L2">
        <f>H2/K2</f>
        <v>-0.33467041583147561</v>
      </c>
      <c r="M2">
        <f>1/K2</f>
        <v>10.627606422576637</v>
      </c>
    </row>
    <row r="3" spans="1:13" x14ac:dyDescent="0.25">
      <c r="B3" s="5" t="s">
        <v>9</v>
      </c>
      <c r="C3">
        <v>1</v>
      </c>
      <c r="H3">
        <f t="shared" ref="H3:H11" si="0">LN(C3)</f>
        <v>0</v>
      </c>
      <c r="I3" t="e">
        <f t="shared" ref="I3:I11" si="1">LN(F3)</f>
        <v>#NUM!</v>
      </c>
      <c r="J3" t="e">
        <f t="shared" ref="J3:J11" si="2">LN(E3)</f>
        <v>#NUM!</v>
      </c>
      <c r="K3" t="e">
        <f t="shared" ref="K3:K11" si="3">((I3-J3)/(2*1.96))^2</f>
        <v>#NUM!</v>
      </c>
      <c r="L3" t="e">
        <f t="shared" ref="L3:L11" si="4">H3/K3</f>
        <v>#NUM!</v>
      </c>
      <c r="M3" t="e">
        <f t="shared" ref="M3:M11" si="5">1/K3</f>
        <v>#NUM!</v>
      </c>
    </row>
    <row r="4" spans="1:13" x14ac:dyDescent="0.25">
      <c r="A4" t="s">
        <v>10</v>
      </c>
      <c r="B4" s="5" t="s">
        <v>28</v>
      </c>
      <c r="C4">
        <v>0.76700000000000002</v>
      </c>
      <c r="D4" t="s">
        <v>11</v>
      </c>
      <c r="E4">
        <v>0.66900000000000004</v>
      </c>
      <c r="F4">
        <v>0.88100000000000001</v>
      </c>
      <c r="H4">
        <f t="shared" si="0"/>
        <v>-0.26526847761488087</v>
      </c>
      <c r="I4">
        <f t="shared" si="1"/>
        <v>-0.12669765304595754</v>
      </c>
      <c r="J4">
        <f t="shared" si="2"/>
        <v>-0.40197121885390852</v>
      </c>
      <c r="K4">
        <f t="shared" si="3"/>
        <v>4.9312484402738643E-3</v>
      </c>
      <c r="L4">
        <f t="shared" si="4"/>
        <v>-53.793371156969897</v>
      </c>
      <c r="M4">
        <f t="shared" si="5"/>
        <v>202.78840381127978</v>
      </c>
    </row>
    <row r="5" spans="1:13" x14ac:dyDescent="0.25">
      <c r="B5" s="5" t="s">
        <v>12</v>
      </c>
      <c r="C5">
        <v>1</v>
      </c>
      <c r="H5">
        <f t="shared" si="0"/>
        <v>0</v>
      </c>
      <c r="I5" t="e">
        <f t="shared" si="1"/>
        <v>#NUM!</v>
      </c>
      <c r="J5" t="e">
        <f t="shared" si="2"/>
        <v>#NUM!</v>
      </c>
      <c r="K5" t="e">
        <f t="shared" si="3"/>
        <v>#NUM!</v>
      </c>
      <c r="L5" t="e">
        <f t="shared" si="4"/>
        <v>#NUM!</v>
      </c>
      <c r="M5" t="e">
        <f t="shared" si="5"/>
        <v>#NUM!</v>
      </c>
    </row>
    <row r="6" spans="1:13" x14ac:dyDescent="0.25">
      <c r="A6" t="s">
        <v>18</v>
      </c>
      <c r="B6" t="s">
        <v>14</v>
      </c>
      <c r="C6">
        <v>0.85</v>
      </c>
      <c r="D6" t="s">
        <v>19</v>
      </c>
      <c r="E6">
        <v>0.67</v>
      </c>
      <c r="F6">
        <v>1.0900000000000001</v>
      </c>
      <c r="H6">
        <f t="shared" si="0"/>
        <v>-0.16251892949777494</v>
      </c>
      <c r="I6">
        <f t="shared" si="1"/>
        <v>8.6177696241052412E-2</v>
      </c>
      <c r="J6">
        <f t="shared" si="2"/>
        <v>-0.40047756659712525</v>
      </c>
      <c r="K6">
        <f t="shared" si="3"/>
        <v>1.5412415715333182E-2</v>
      </c>
      <c r="L6">
        <f t="shared" si="4"/>
        <v>-10.54467596121817</v>
      </c>
      <c r="M6">
        <f t="shared" si="5"/>
        <v>64.88275546611041</v>
      </c>
    </row>
    <row r="7" spans="1:13" x14ac:dyDescent="0.25">
      <c r="B7" t="s">
        <v>12</v>
      </c>
      <c r="C7">
        <v>1</v>
      </c>
      <c r="H7">
        <f t="shared" si="0"/>
        <v>0</v>
      </c>
      <c r="I7" t="e">
        <f t="shared" si="1"/>
        <v>#NUM!</v>
      </c>
      <c r="J7" t="e">
        <f t="shared" si="2"/>
        <v>#NUM!</v>
      </c>
      <c r="K7" t="e">
        <f t="shared" si="3"/>
        <v>#NUM!</v>
      </c>
      <c r="L7" t="e">
        <f t="shared" si="4"/>
        <v>#NUM!</v>
      </c>
      <c r="M7" t="e">
        <f t="shared" si="5"/>
        <v>#NUM!</v>
      </c>
    </row>
    <row r="8" spans="1:13" x14ac:dyDescent="0.25">
      <c r="A8" t="s">
        <v>20</v>
      </c>
      <c r="B8" t="s">
        <v>14</v>
      </c>
      <c r="C8">
        <v>0.87</v>
      </c>
      <c r="D8" t="s">
        <v>21</v>
      </c>
      <c r="E8">
        <v>0.73</v>
      </c>
      <c r="F8">
        <v>1.03</v>
      </c>
      <c r="H8">
        <f t="shared" si="0"/>
        <v>-0.13926206733350766</v>
      </c>
      <c r="I8">
        <f t="shared" si="1"/>
        <v>2.9558802241544429E-2</v>
      </c>
      <c r="J8">
        <f t="shared" si="2"/>
        <v>-0.31471074483970024</v>
      </c>
      <c r="K8">
        <f t="shared" si="3"/>
        <v>7.7130310969078875E-3</v>
      </c>
      <c r="L8">
        <f t="shared" si="4"/>
        <v>-18.055426664795512</v>
      </c>
      <c r="M8">
        <f t="shared" si="5"/>
        <v>129.650715449714</v>
      </c>
    </row>
    <row r="9" spans="1:13" x14ac:dyDescent="0.25">
      <c r="B9" t="s">
        <v>26</v>
      </c>
      <c r="C9">
        <v>1</v>
      </c>
      <c r="H9">
        <f t="shared" si="0"/>
        <v>0</v>
      </c>
      <c r="I9" t="e">
        <f t="shared" si="1"/>
        <v>#NUM!</v>
      </c>
      <c r="J9" t="e">
        <f t="shared" si="2"/>
        <v>#NUM!</v>
      </c>
      <c r="K9" t="e">
        <f t="shared" si="3"/>
        <v>#NUM!</v>
      </c>
      <c r="L9" t="e">
        <f t="shared" si="4"/>
        <v>#NUM!</v>
      </c>
      <c r="M9" t="e">
        <f t="shared" si="5"/>
        <v>#NUM!</v>
      </c>
    </row>
    <row r="10" spans="1:13" x14ac:dyDescent="0.25">
      <c r="A10" t="s">
        <v>24</v>
      </c>
      <c r="B10" t="s">
        <v>14</v>
      </c>
      <c r="C10">
        <v>0.748</v>
      </c>
      <c r="E10">
        <v>0.52</v>
      </c>
      <c r="F10">
        <v>1.075</v>
      </c>
      <c r="H10">
        <f t="shared" si="0"/>
        <v>-0.2903523010076598</v>
      </c>
      <c r="I10">
        <f t="shared" si="1"/>
        <v>7.2320661579626078E-2</v>
      </c>
      <c r="J10">
        <f t="shared" si="2"/>
        <v>-0.65392646740666394</v>
      </c>
      <c r="K10">
        <f t="shared" si="3"/>
        <v>3.4323907509945656E-2</v>
      </c>
      <c r="L10">
        <f t="shared" si="4"/>
        <v>-8.4591855086291581</v>
      </c>
      <c r="M10">
        <f t="shared" si="5"/>
        <v>29.134212056428634</v>
      </c>
    </row>
    <row r="11" spans="1:13" x14ac:dyDescent="0.25">
      <c r="B11" t="s">
        <v>9</v>
      </c>
      <c r="C11">
        <v>1</v>
      </c>
      <c r="H11">
        <f t="shared" si="0"/>
        <v>0</v>
      </c>
      <c r="I11" t="e">
        <f t="shared" si="1"/>
        <v>#NUM!</v>
      </c>
      <c r="J11" t="e">
        <f t="shared" si="2"/>
        <v>#NUM!</v>
      </c>
      <c r="K11" t="e">
        <f t="shared" si="3"/>
        <v>#NUM!</v>
      </c>
      <c r="L11" t="e">
        <f t="shared" si="4"/>
        <v>#NUM!</v>
      </c>
      <c r="M11" t="e">
        <f t="shared" si="5"/>
        <v>#NUM!</v>
      </c>
    </row>
    <row r="12" spans="1:13" x14ac:dyDescent="0.25">
      <c r="L12" t="e">
        <f>SUM(L2,L4,#REF!,#REF!,L6,L8,#REF!,L10,#REF!)</f>
        <v>#REF!</v>
      </c>
      <c r="M12" t="e">
        <f>SUM(M2,M4,#REF!,#REF!,M6,M8,#REF!,M10,#REF!)</f>
        <v>#REF!</v>
      </c>
    </row>
    <row r="14" spans="1:13" x14ac:dyDescent="0.25">
      <c r="K14" t="s">
        <v>29</v>
      </c>
      <c r="L14" t="e">
        <f>L12/M12</f>
        <v>#REF!</v>
      </c>
    </row>
    <row r="16" spans="1:13" x14ac:dyDescent="0.25">
      <c r="K16" t="s">
        <v>32</v>
      </c>
      <c r="L16" t="e">
        <f>1/M12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013C-7C0E-4E6A-A527-76005B8EF039}">
  <dimension ref="A1:L15"/>
  <sheetViews>
    <sheetView topLeftCell="D1" workbookViewId="0">
      <selection activeCell="H15" sqref="H15"/>
    </sheetView>
  </sheetViews>
  <sheetFormatPr defaultRowHeight="15" x14ac:dyDescent="0.25"/>
  <cols>
    <col min="10" max="10" width="12.28515625" customWidth="1"/>
  </cols>
  <sheetData>
    <row r="1" spans="1:12" x14ac:dyDescent="0.25">
      <c r="A1" t="s">
        <v>0</v>
      </c>
      <c r="B1" t="s">
        <v>1</v>
      </c>
      <c r="C1" t="s">
        <v>38</v>
      </c>
      <c r="D1" t="s">
        <v>3</v>
      </c>
      <c r="E1" t="s">
        <v>36</v>
      </c>
      <c r="F1" t="s">
        <v>37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25">
      <c r="A2" t="s">
        <v>7</v>
      </c>
      <c r="B2" t="s">
        <v>14</v>
      </c>
      <c r="C2">
        <v>0.96899999999999997</v>
      </c>
      <c r="D2" t="s">
        <v>8</v>
      </c>
      <c r="E2">
        <v>0.52700000000000002</v>
      </c>
      <c r="F2">
        <v>1.754</v>
      </c>
      <c r="G2">
        <f>LN(C2)</f>
        <v>-3.1490667091370848E-2</v>
      </c>
      <c r="H2">
        <f>LN(F2)</f>
        <v>0.56189889394999126</v>
      </c>
      <c r="I2">
        <f>LN(E2)</f>
        <v>-0.64055473044077471</v>
      </c>
      <c r="J2">
        <f>((H2-I2)/(2*1.96))^2</f>
        <v>9.4094564687271551E-2</v>
      </c>
      <c r="K2">
        <f>G2/J2</f>
        <v>-0.33467041583147561</v>
      </c>
      <c r="L2">
        <f>1/J2</f>
        <v>10.627606422576637</v>
      </c>
    </row>
    <row r="3" spans="1:12" x14ac:dyDescent="0.25">
      <c r="A3" t="s">
        <v>10</v>
      </c>
      <c r="B3" t="s">
        <v>28</v>
      </c>
      <c r="C3">
        <v>0.76700000000000002</v>
      </c>
      <c r="D3" t="s">
        <v>11</v>
      </c>
      <c r="E3">
        <v>0.66900000000000004</v>
      </c>
      <c r="F3">
        <v>0.88100000000000001</v>
      </c>
      <c r="G3">
        <f>LN(C3)</f>
        <v>-0.26526847761488087</v>
      </c>
      <c r="H3">
        <f>LN(F3)</f>
        <v>-0.12669765304595754</v>
      </c>
      <c r="I3">
        <f>LN(E3)</f>
        <v>-0.40197121885390852</v>
      </c>
      <c r="J3">
        <f t="shared" ref="J3:J6" si="0">((H3-I3)/(2*1.96))^2</f>
        <v>4.9312484402738643E-3</v>
      </c>
      <c r="K3">
        <f t="shared" ref="K3:K6" si="1">G3/J3</f>
        <v>-53.793371156969897</v>
      </c>
      <c r="L3">
        <f t="shared" ref="L3:L6" si="2">1/J3</f>
        <v>202.78840381127978</v>
      </c>
    </row>
    <row r="4" spans="1:12" x14ac:dyDescent="0.25">
      <c r="A4" t="s">
        <v>18</v>
      </c>
      <c r="B4" t="s">
        <v>14</v>
      </c>
      <c r="C4">
        <v>0.85</v>
      </c>
      <c r="D4" t="s">
        <v>19</v>
      </c>
      <c r="E4">
        <v>0.67</v>
      </c>
      <c r="F4">
        <v>1.0900000000000001</v>
      </c>
      <c r="G4">
        <f>LN(C4)</f>
        <v>-0.16251892949777494</v>
      </c>
      <c r="H4">
        <f>LN(F4)</f>
        <v>8.6177696241052412E-2</v>
      </c>
      <c r="I4">
        <f>LN(E4)</f>
        <v>-0.40047756659712525</v>
      </c>
      <c r="J4">
        <f t="shared" si="0"/>
        <v>1.5412415715333182E-2</v>
      </c>
      <c r="K4">
        <f t="shared" si="1"/>
        <v>-10.54467596121817</v>
      </c>
      <c r="L4">
        <f t="shared" si="2"/>
        <v>64.88275546611041</v>
      </c>
    </row>
    <row r="5" spans="1:12" x14ac:dyDescent="0.25">
      <c r="A5" t="s">
        <v>20</v>
      </c>
      <c r="B5" t="s">
        <v>14</v>
      </c>
      <c r="C5">
        <v>0.87</v>
      </c>
      <c r="D5" t="s">
        <v>21</v>
      </c>
      <c r="E5">
        <v>0.73</v>
      </c>
      <c r="F5">
        <v>1.03</v>
      </c>
      <c r="G5">
        <f>LN(C5)</f>
        <v>-0.13926206733350766</v>
      </c>
      <c r="H5">
        <f>LN(F5)</f>
        <v>2.9558802241544429E-2</v>
      </c>
      <c r="I5">
        <f>LN(E5)</f>
        <v>-0.31471074483970024</v>
      </c>
      <c r="J5">
        <f t="shared" si="0"/>
        <v>7.7130310969078875E-3</v>
      </c>
      <c r="K5">
        <f t="shared" si="1"/>
        <v>-18.055426664795512</v>
      </c>
      <c r="L5">
        <f t="shared" si="2"/>
        <v>129.650715449714</v>
      </c>
    </row>
    <row r="6" spans="1:12" x14ac:dyDescent="0.25">
      <c r="A6" t="s">
        <v>24</v>
      </c>
      <c r="B6" t="s">
        <v>14</v>
      </c>
      <c r="C6">
        <v>0.748</v>
      </c>
      <c r="E6">
        <v>0.52</v>
      </c>
      <c r="F6">
        <v>1.075</v>
      </c>
      <c r="G6">
        <f>LN(C6)</f>
        <v>-0.2903523010076598</v>
      </c>
      <c r="H6">
        <f>LN(F6)</f>
        <v>7.2320661579626078E-2</v>
      </c>
      <c r="I6">
        <f>LN(E6)</f>
        <v>-0.65392646740666394</v>
      </c>
      <c r="J6">
        <f t="shared" si="0"/>
        <v>3.4323907509945656E-2</v>
      </c>
      <c r="K6">
        <f t="shared" si="1"/>
        <v>-8.4591855086291581</v>
      </c>
      <c r="L6">
        <f t="shared" si="2"/>
        <v>29.134212056428634</v>
      </c>
    </row>
    <row r="7" spans="1:12" x14ac:dyDescent="0.25">
      <c r="K7">
        <f>SUM(K2:K6)</f>
        <v>-91.187329707444206</v>
      </c>
      <c r="L7">
        <f>SUM(L2:L6)</f>
        <v>437.08369320610939</v>
      </c>
    </row>
    <row r="9" spans="1:12" x14ac:dyDescent="0.25">
      <c r="J9" t="s">
        <v>29</v>
      </c>
      <c r="K9">
        <f>K7/L7</f>
        <v>-0.20862670267692709</v>
      </c>
    </row>
    <row r="11" spans="1:12" x14ac:dyDescent="0.25">
      <c r="J11" t="s">
        <v>32</v>
      </c>
      <c r="K11">
        <f>1/L7</f>
        <v>2.2878913479127305E-3</v>
      </c>
    </row>
    <row r="15" spans="1:12" ht="60" x14ac:dyDescent="0.25">
      <c r="J15" s="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6819-1BA4-430E-BE11-410102AD6A6C}">
  <dimension ref="A1:L12"/>
  <sheetViews>
    <sheetView tabSelected="1" workbookViewId="0">
      <selection activeCell="I8" sqref="H8:I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38</v>
      </c>
      <c r="D1" t="s">
        <v>3</v>
      </c>
      <c r="E1" t="s">
        <v>36</v>
      </c>
      <c r="F1" t="s">
        <v>37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25">
      <c r="A2" t="s">
        <v>7</v>
      </c>
      <c r="B2" t="s">
        <v>14</v>
      </c>
      <c r="C2">
        <v>0.96899999999999997</v>
      </c>
      <c r="D2" t="s">
        <v>8</v>
      </c>
      <c r="E2">
        <v>0.52700000000000002</v>
      </c>
      <c r="F2">
        <v>1.754</v>
      </c>
      <c r="G2" s="7">
        <f>LN(C2)</f>
        <v>-3.1490667091370848E-2</v>
      </c>
      <c r="H2">
        <f>LN(F2)</f>
        <v>0.56189889394999126</v>
      </c>
      <c r="I2">
        <f>LN(E2)</f>
        <v>-0.64055473044077471</v>
      </c>
      <c r="J2" s="7">
        <f>((H2-I2)/(2*1.96))^2</f>
        <v>9.4094564687271551E-2</v>
      </c>
      <c r="K2">
        <f>G2/J2</f>
        <v>-0.33467041583147561</v>
      </c>
      <c r="L2">
        <f>1/J2</f>
        <v>10.627606422576637</v>
      </c>
    </row>
    <row r="3" spans="1:12" x14ac:dyDescent="0.25">
      <c r="A3" t="s">
        <v>10</v>
      </c>
      <c r="B3" t="s">
        <v>14</v>
      </c>
      <c r="C3">
        <v>0.76700000000000002</v>
      </c>
      <c r="D3" t="s">
        <v>11</v>
      </c>
      <c r="E3">
        <v>0.66900000000000004</v>
      </c>
      <c r="F3">
        <v>0.88100000000000001</v>
      </c>
      <c r="G3" s="7">
        <f>LN(C3)</f>
        <v>-0.26526847761488087</v>
      </c>
      <c r="H3">
        <f>LN(F3)</f>
        <v>-0.12669765304595754</v>
      </c>
      <c r="I3">
        <f>LN(E3)</f>
        <v>-0.40197121885390852</v>
      </c>
      <c r="J3" s="7">
        <f t="shared" ref="J3:J6" si="0">((H3-I3)/(2*1.96))^2</f>
        <v>4.9312484402738643E-3</v>
      </c>
      <c r="K3">
        <f t="shared" ref="K3:K6" si="1">G3/J3</f>
        <v>-53.793371156969897</v>
      </c>
      <c r="L3">
        <f t="shared" ref="L3:L6" si="2">1/J3</f>
        <v>202.78840381127978</v>
      </c>
    </row>
    <row r="4" spans="1:12" x14ac:dyDescent="0.25">
      <c r="A4" t="s">
        <v>18</v>
      </c>
      <c r="B4" t="s">
        <v>14</v>
      </c>
      <c r="C4">
        <v>0.85</v>
      </c>
      <c r="D4" t="s">
        <v>19</v>
      </c>
      <c r="E4">
        <v>0.67</v>
      </c>
      <c r="F4">
        <v>1.0900000000000001</v>
      </c>
      <c r="G4" s="7">
        <f>LN(C4)</f>
        <v>-0.16251892949777494</v>
      </c>
      <c r="H4">
        <f>LN(F4)</f>
        <v>8.6177696241052412E-2</v>
      </c>
      <c r="I4">
        <f>LN(E4)</f>
        <v>-0.40047756659712525</v>
      </c>
      <c r="J4" s="7">
        <f t="shared" si="0"/>
        <v>1.5412415715333182E-2</v>
      </c>
      <c r="K4">
        <f t="shared" si="1"/>
        <v>-10.54467596121817</v>
      </c>
      <c r="L4">
        <f t="shared" si="2"/>
        <v>64.88275546611041</v>
      </c>
    </row>
    <row r="5" spans="1:12" x14ac:dyDescent="0.25">
      <c r="A5" t="s">
        <v>20</v>
      </c>
      <c r="B5" t="s">
        <v>14</v>
      </c>
      <c r="C5">
        <v>0.87</v>
      </c>
      <c r="D5" t="s">
        <v>21</v>
      </c>
      <c r="E5">
        <v>0.73</v>
      </c>
      <c r="F5">
        <v>1.03</v>
      </c>
      <c r="G5" s="7">
        <f>LN(C5)</f>
        <v>-0.13926206733350766</v>
      </c>
      <c r="H5">
        <f>LN(F5)</f>
        <v>2.9558802241544429E-2</v>
      </c>
      <c r="I5">
        <f>LN(E5)</f>
        <v>-0.31471074483970024</v>
      </c>
      <c r="J5" s="7">
        <f t="shared" si="0"/>
        <v>7.7130310969078875E-3</v>
      </c>
      <c r="K5">
        <f t="shared" si="1"/>
        <v>-18.055426664795512</v>
      </c>
      <c r="L5">
        <f t="shared" si="2"/>
        <v>129.650715449714</v>
      </c>
    </row>
    <row r="6" spans="1:12" x14ac:dyDescent="0.25">
      <c r="A6" t="s">
        <v>24</v>
      </c>
      <c r="B6" t="s">
        <v>14</v>
      </c>
      <c r="C6">
        <v>0.748</v>
      </c>
      <c r="E6">
        <v>0.52</v>
      </c>
      <c r="F6">
        <v>1.075</v>
      </c>
      <c r="G6" s="7">
        <f>LN(C6)</f>
        <v>-0.2903523010076598</v>
      </c>
      <c r="H6">
        <f>LN(F6)</f>
        <v>7.2320661579626078E-2</v>
      </c>
      <c r="I6">
        <f>LN(E6)</f>
        <v>-0.65392646740666394</v>
      </c>
      <c r="J6" s="7">
        <f t="shared" si="0"/>
        <v>3.4323907509945656E-2</v>
      </c>
      <c r="K6">
        <f t="shared" si="1"/>
        <v>-8.4591855086291581</v>
      </c>
      <c r="L6">
        <f t="shared" si="2"/>
        <v>29.134212056428634</v>
      </c>
    </row>
    <row r="8" spans="1:12" x14ac:dyDescent="0.25">
      <c r="H8" s="7"/>
    </row>
    <row r="9" spans="1:12" x14ac:dyDescent="0.25">
      <c r="H9" s="7"/>
    </row>
    <row r="10" spans="1:12" x14ac:dyDescent="0.25">
      <c r="H10" s="7"/>
    </row>
    <row r="11" spans="1:12" x14ac:dyDescent="0.25">
      <c r="H11" s="7"/>
    </row>
    <row r="12" spans="1:12" x14ac:dyDescent="0.25">
      <c r="H12" s="7"/>
    </row>
  </sheetData>
  <pageMargins left="0.7" right="0.7" top="0.75" bottom="0.75" header="0.3" footer="0.3"/>
  <ignoredErrors>
    <ignoredError sqref="H2 H3:H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Final results</vt:lpstr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2024-11-08T05:14:50Z</dcterms:created>
  <dcterms:modified xsi:type="dcterms:W3CDTF">2024-11-09T02:47:02Z</dcterms:modified>
</cp:coreProperties>
</file>