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kav\Desktop\u4eba\3 year\2\semestr-6\eepm\4\"/>
    </mc:Choice>
  </mc:AlternateContent>
  <bookViews>
    <workbookView xWindow="0" yWindow="0" windowWidth="28800" windowHeight="12330" activeTab="2"/>
  </bookViews>
  <sheets>
    <sheet name="МНК" sheetId="1" r:id="rId1"/>
    <sheet name="Максимізація прибутку_короткост" sheetId="7" r:id="rId2"/>
    <sheet name="Максимізація випуску" sheetId="5" r:id="rId3"/>
    <sheet name="Мінімізація витрат" sheetId="6" r:id="rId4"/>
  </sheets>
  <definedNames>
    <definedName name="solver_adj" localSheetId="2" hidden="1">'Максимізація випуску'!$I$11:$J$11</definedName>
    <definedName name="solver_adj" localSheetId="1" hidden="1">'Максимізація прибутку_короткост'!$I$11:$J$11</definedName>
    <definedName name="solver_adj" localSheetId="3" hidden="1">'Мінімізація витрат'!$I$11:$J$11</definedName>
    <definedName name="solver_adj" localSheetId="0" hidden="1">МНК!$I$7:$J$7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itr" localSheetId="0" hidden="1">100</definedName>
    <definedName name="solver_lhs1" localSheetId="2" hidden="1">'Максимізація випуску'!$G$11</definedName>
    <definedName name="solver_lhs1" localSheetId="1" hidden="1">'Максимізація прибутку_короткост'!$I$11:$J$11</definedName>
    <definedName name="solver_lhs1" localSheetId="3" hidden="1">'Мінімізація витрат'!$K$11</definedName>
    <definedName name="solver_lhs2" localSheetId="1" hidden="1">'Максимізація прибутку_короткост'!$I$11:$J$11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'Максимізація випуску'!$K$11</definedName>
    <definedName name="solver_opt" localSheetId="1" hidden="1">'Максимізація прибутку_короткост'!$H$11</definedName>
    <definedName name="solver_opt" localSheetId="3" hidden="1">'Мінімізація витрат'!$G$11</definedName>
    <definedName name="solver_opt" localSheetId="0" hidden="1">МНК!$G$21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2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hs1" localSheetId="2" hidden="1">'Максимізація випуску'!$H$11</definedName>
    <definedName name="solver_rhs1" localSheetId="1" hidden="1">'Максимізація прибутку_короткост'!$I$13:$J$13</definedName>
    <definedName name="solver_rhs1" localSheetId="3" hidden="1">'Мінімізація витрат'!$K$12</definedName>
    <definedName name="solver_rhs2" localSheetId="1" hidden="1">'Максимізація прибутку_короткост'!$I$13:$J$13</definedName>
    <definedName name="solver_rlx" localSheetId="2" hidden="1">1</definedName>
    <definedName name="solver_rlx" localSheetId="1" hidden="1">1</definedName>
    <definedName name="solver_rlx" localSheetId="3" hidden="1">1</definedName>
    <definedName name="solver_rlx" localSheetId="0" hidden="1">1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im" localSheetId="0" hidden="1">100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ol" localSheetId="0" hidden="1">0.05</definedName>
    <definedName name="solver_typ" localSheetId="2" hidden="1">1</definedName>
    <definedName name="solver_typ" localSheetId="1" hidden="1">1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11" i="5" l="1"/>
  <c r="B23" i="7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11" i="1"/>
  <c r="F11" i="1" s="1"/>
  <c r="G11" i="1" s="1"/>
  <c r="K7" i="1"/>
  <c r="C23" i="7"/>
  <c r="G11" i="6"/>
  <c r="M8" i="6"/>
  <c r="K11" i="6" s="1"/>
  <c r="G11" i="5"/>
  <c r="M8" i="5"/>
  <c r="K11" i="5" s="1"/>
  <c r="G11" i="7"/>
  <c r="K7" i="7"/>
  <c r="K11" i="7" s="1"/>
  <c r="F11" i="7" s="1"/>
  <c r="C22" i="7"/>
  <c r="J13" i="7" s="1"/>
  <c r="B22" i="7"/>
  <c r="I13" i="7" s="1"/>
  <c r="H11" i="7" l="1"/>
  <c r="G21" i="1"/>
</calcChain>
</file>

<file path=xl/sharedStrings.xml><?xml version="1.0" encoding="utf-8"?>
<sst xmlns="http://schemas.openxmlformats.org/spreadsheetml/2006/main" count="81" uniqueCount="39">
  <si>
    <t>Виробництво</t>
  </si>
  <si>
    <t>K, Обсяг витрат капіталу</t>
  </si>
  <si>
    <t>L, Обсяг витрат трудових ресурсів</t>
  </si>
  <si>
    <t>За даним статистичних спостережень побудувати виробничу функцію                           Знайти оптимальні витрати капіталу та праці для задач:                             1)максимізація прибутку                                                                                                                                    2) максимізація випуску продукції                                                                                     3) мінімізація витрат</t>
  </si>
  <si>
    <t>A</t>
  </si>
  <si>
    <t>alfa</t>
  </si>
  <si>
    <t>q=F(K,L), Обсяг випуску продукції</t>
  </si>
  <si>
    <t>1-alfa</t>
  </si>
  <si>
    <t>F(K,L)=</t>
  </si>
  <si>
    <t>Дохід</t>
  </si>
  <si>
    <t>Витрати</t>
  </si>
  <si>
    <t>Прибуток</t>
  </si>
  <si>
    <t>K*</t>
  </si>
  <si>
    <t>L*</t>
  </si>
  <si>
    <t>p=</t>
  </si>
  <si>
    <t>q0=</t>
  </si>
  <si>
    <t>F*</t>
  </si>
  <si>
    <t>max F*</t>
  </si>
  <si>
    <t>TC0=</t>
  </si>
  <si>
    <t>TC0</t>
  </si>
  <si>
    <t>min Витрати</t>
  </si>
  <si>
    <t>q -</t>
  </si>
  <si>
    <t>wL=3</t>
  </si>
  <si>
    <t>wK=</t>
  </si>
  <si>
    <t>wL=</t>
  </si>
  <si>
    <t>q*=F*</t>
  </si>
  <si>
    <t>Короткостроковий період</t>
  </si>
  <si>
    <t>max</t>
  </si>
  <si>
    <t>max K, L</t>
  </si>
  <si>
    <t>(q -              )^2</t>
  </si>
  <si>
    <t>сума min</t>
  </si>
  <si>
    <t>За даним статистичних спостережень побудувати виробничу функцію                                                                                                           Знайти оптимальні витрати капіталу та праці для задач:                             1)максимізація прибутку                                                                                                                                    2) максимізація випуску продукції                                                                                     3) мінімізація витрат</t>
  </si>
  <si>
    <t>За даним статистичних спостережень побудувати виробничу функцію                                                                                                                Знайти оптимальні витрати капіталу та праці для задач:                             1)максимізація прибутку                                                                                                                                    2) максимізація випуску продукції                                                                                     3) мінімізація витрат</t>
  </si>
  <si>
    <t>середне</t>
  </si>
  <si>
    <t>p=10</t>
  </si>
  <si>
    <t>wK=1</t>
  </si>
  <si>
    <t>TC0=170000</t>
  </si>
  <si>
    <t>q0=148000</t>
  </si>
  <si>
    <t>15,45*(K^0,503)*(L^0,497)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</si>
</sst>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0" borderId="1" xfId="0" applyFont="1" applyBorder="1"/>
    <xf numFmtId="0" fontId="2" fillId="0" borderId="3" xfId="0" applyFont="1" applyBorder="1"/>
    <xf numFmtId="0" fontId="2" fillId="0" borderId="7" xfId="0" applyFont="1" applyBorder="1"/>
    <xf numFmtId="0" fontId="3" fillId="0" borderId="1" xfId="0" applyFont="1" applyBorder="1"/>
    <xf numFmtId="0" fontId="2" fillId="2" borderId="1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3" borderId="5" xfId="0" applyFont="1" applyFill="1" applyBorder="1"/>
    <xf numFmtId="0" fontId="2" fillId="2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5" borderId="0" xfId="0" applyFont="1" applyFill="1"/>
    <xf numFmtId="0" fontId="2" fillId="0" borderId="0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2" fillId="3" borderId="8" xfId="0" applyFont="1" applyFill="1" applyBorder="1"/>
    <xf numFmtId="0" fontId="2" fillId="0" borderId="10" xfId="0" applyFont="1" applyBorder="1"/>
    <xf numFmtId="0" fontId="2" fillId="4" borderId="9" xfId="0" applyFont="1" applyFill="1" applyBorder="1"/>
    <xf numFmtId="0" fontId="1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</xdr:row>
      <xdr:rowOff>152400</xdr:rowOff>
    </xdr:from>
    <xdr:to>
      <xdr:col>4</xdr:col>
      <xdr:colOff>0</xdr:colOff>
      <xdr:row>2</xdr:row>
      <xdr:rowOff>161925</xdr:rowOff>
    </xdr:to>
    <xdr:pic>
      <xdr:nvPicPr>
        <xdr:cNvPr id="10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71575" y="390525"/>
          <a:ext cx="19526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9</xdr:row>
      <xdr:rowOff>361950</xdr:rowOff>
    </xdr:from>
    <xdr:to>
      <xdr:col>4</xdr:col>
      <xdr:colOff>504825</xdr:colOff>
      <xdr:row>9</xdr:row>
      <xdr:rowOff>590550</xdr:rowOff>
    </xdr:to>
    <xdr:pic>
      <xdr:nvPicPr>
        <xdr:cNvPr id="10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90875" y="2524125"/>
          <a:ext cx="4381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266700</xdr:colOff>
      <xdr:row>9</xdr:row>
      <xdr:rowOff>390526</xdr:rowOff>
    </xdr:from>
    <xdr:to>
      <xdr:col>5</xdr:col>
      <xdr:colOff>792163</xdr:colOff>
      <xdr:row>9</xdr:row>
      <xdr:rowOff>609600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00500" y="2552701"/>
          <a:ext cx="525463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266700</xdr:colOff>
      <xdr:row>9</xdr:row>
      <xdr:rowOff>390526</xdr:rowOff>
    </xdr:from>
    <xdr:to>
      <xdr:col>6</xdr:col>
      <xdr:colOff>792163</xdr:colOff>
      <xdr:row>9</xdr:row>
      <xdr:rowOff>609600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162425" y="2552701"/>
          <a:ext cx="525463" cy="219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</xdr:row>
      <xdr:rowOff>133350</xdr:rowOff>
    </xdr:from>
    <xdr:to>
      <xdr:col>3</xdr:col>
      <xdr:colOff>571500</xdr:colOff>
      <xdr:row>2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76325" y="371475"/>
          <a:ext cx="17907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</xdr:row>
      <xdr:rowOff>180975</xdr:rowOff>
    </xdr:from>
    <xdr:to>
      <xdr:col>5</xdr:col>
      <xdr:colOff>495300</xdr:colOff>
      <xdr:row>6</xdr:row>
      <xdr:rowOff>190500</xdr:rowOff>
    </xdr:to>
    <xdr:pic>
      <xdr:nvPicPr>
        <xdr:cNvPr id="4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38400" y="1143000"/>
          <a:ext cx="1790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5</xdr:row>
      <xdr:rowOff>180975</xdr:rowOff>
    </xdr:from>
    <xdr:to>
      <xdr:col>5</xdr:col>
      <xdr:colOff>495300</xdr:colOff>
      <xdr:row>6</xdr:row>
      <xdr:rowOff>190500</xdr:rowOff>
    </xdr:to>
    <xdr:pic>
      <xdr:nvPicPr>
        <xdr:cNvPr id="20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38400" y="1143000"/>
          <a:ext cx="1790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11" sqref="I11"/>
    </sheetView>
  </sheetViews>
  <sheetFormatPr defaultRowHeight="15" x14ac:dyDescent="0.25"/>
  <cols>
    <col min="2" max="2" width="12.5703125" customWidth="1"/>
    <col min="3" max="3" width="12.7109375" customWidth="1"/>
    <col min="4" max="4" width="12.42578125" customWidth="1"/>
    <col min="5" max="5" width="11.5703125" customWidth="1"/>
    <col min="6" max="6" width="12.28515625" customWidth="1"/>
    <col min="7" max="7" width="17.85546875" customWidth="1"/>
    <col min="8" max="8" width="10.140625" bestFit="1" customWidth="1"/>
  </cols>
  <sheetData>
    <row r="1" spans="1:11" ht="18.75" x14ac:dyDescent="0.3">
      <c r="A1" s="31" t="s">
        <v>31</v>
      </c>
      <c r="B1" s="31"/>
      <c r="C1" s="31"/>
      <c r="D1" s="31"/>
      <c r="E1" s="31"/>
      <c r="F1" s="31"/>
      <c r="G1" s="3" t="s">
        <v>34</v>
      </c>
      <c r="H1" s="3"/>
      <c r="I1" s="3"/>
      <c r="J1" s="3"/>
      <c r="K1" s="3"/>
    </row>
    <row r="2" spans="1:11" ht="18.75" x14ac:dyDescent="0.3">
      <c r="A2" s="31"/>
      <c r="B2" s="31"/>
      <c r="C2" s="31"/>
      <c r="D2" s="31"/>
      <c r="E2" s="31"/>
      <c r="F2" s="31"/>
      <c r="G2" s="3" t="s">
        <v>35</v>
      </c>
      <c r="H2" s="3"/>
      <c r="I2" s="3"/>
      <c r="J2" s="3"/>
      <c r="K2" s="3"/>
    </row>
    <row r="3" spans="1:11" ht="18.75" x14ac:dyDescent="0.3">
      <c r="A3" s="31"/>
      <c r="B3" s="31"/>
      <c r="C3" s="31"/>
      <c r="D3" s="31"/>
      <c r="E3" s="31"/>
      <c r="F3" s="31"/>
      <c r="G3" s="3" t="s">
        <v>22</v>
      </c>
      <c r="H3" s="3"/>
      <c r="I3" s="3"/>
      <c r="J3" s="3"/>
      <c r="K3" s="3"/>
    </row>
    <row r="4" spans="1:11" ht="18.75" x14ac:dyDescent="0.3">
      <c r="A4" s="31"/>
      <c r="B4" s="31"/>
      <c r="C4" s="31"/>
      <c r="D4" s="31"/>
      <c r="E4" s="31"/>
      <c r="F4" s="31"/>
      <c r="G4" s="3"/>
      <c r="H4" s="3"/>
      <c r="I4" s="3"/>
      <c r="J4" s="3"/>
      <c r="K4" s="3"/>
    </row>
    <row r="5" spans="1:11" ht="19.5" thickBot="1" x14ac:dyDescent="0.35">
      <c r="A5" s="31"/>
      <c r="B5" s="31"/>
      <c r="C5" s="31"/>
      <c r="D5" s="31"/>
      <c r="E5" s="31"/>
      <c r="F5" s="31"/>
      <c r="G5" s="3" t="s">
        <v>36</v>
      </c>
      <c r="H5" s="3"/>
      <c r="I5" s="3"/>
      <c r="J5" s="3"/>
      <c r="K5" s="3"/>
    </row>
    <row r="6" spans="1:11" ht="18.75" x14ac:dyDescent="0.3">
      <c r="A6" s="31"/>
      <c r="B6" s="31"/>
      <c r="C6" s="31"/>
      <c r="D6" s="31"/>
      <c r="E6" s="31"/>
      <c r="F6" s="31"/>
      <c r="G6" s="3" t="s">
        <v>37</v>
      </c>
      <c r="H6" s="3"/>
      <c r="I6" s="4" t="s">
        <v>4</v>
      </c>
      <c r="J6" s="5" t="s">
        <v>5</v>
      </c>
      <c r="K6" s="6" t="s">
        <v>7</v>
      </c>
    </row>
    <row r="7" spans="1:11" ht="19.5" thickBot="1" x14ac:dyDescent="0.35">
      <c r="A7" s="31"/>
      <c r="B7" s="31"/>
      <c r="C7" s="31"/>
      <c r="D7" s="31"/>
      <c r="E7" s="31"/>
      <c r="F7" s="31"/>
      <c r="G7" s="3"/>
      <c r="H7" s="3"/>
      <c r="I7" s="7">
        <v>15.449081630574788</v>
      </c>
      <c r="J7" s="8">
        <v>0.50319394750875501</v>
      </c>
      <c r="K7" s="6">
        <f>1-J7</f>
        <v>0.49680605249124499</v>
      </c>
    </row>
    <row r="8" spans="1:11" ht="18.75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8.75" x14ac:dyDescent="0.3">
      <c r="A9" s="9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75" x14ac:dyDescent="0.3">
      <c r="A10" s="3"/>
      <c r="B10" s="10" t="s">
        <v>1</v>
      </c>
      <c r="C10" s="10" t="s">
        <v>2</v>
      </c>
      <c r="D10" s="10" t="s">
        <v>6</v>
      </c>
      <c r="E10" s="3"/>
      <c r="F10" s="11" t="s">
        <v>21</v>
      </c>
      <c r="G10" s="11" t="s">
        <v>29</v>
      </c>
      <c r="H10" s="3"/>
      <c r="I10" s="3"/>
      <c r="J10" s="3"/>
      <c r="K10" s="3"/>
    </row>
    <row r="11" spans="1:11" ht="18.75" x14ac:dyDescent="0.3">
      <c r="A11" s="3"/>
      <c r="B11" s="6">
        <v>5700</v>
      </c>
      <c r="C11" s="6">
        <v>14245</v>
      </c>
      <c r="D11" s="6">
        <v>140330</v>
      </c>
      <c r="E11" s="12">
        <f>$I$7*POWER(B11,$J$7)*POWER(C11,1-$J$7)</f>
        <v>138803.62548841533</v>
      </c>
      <c r="F11" s="13">
        <f>D11-E11</f>
        <v>1526.3745115846687</v>
      </c>
      <c r="G11" s="13">
        <f>POWER(F11,2)</f>
        <v>2329819.1496153357</v>
      </c>
      <c r="H11" s="3"/>
      <c r="I11" s="3"/>
      <c r="J11" s="3"/>
      <c r="K11" s="3"/>
    </row>
    <row r="12" spans="1:11" ht="18.75" x14ac:dyDescent="0.3">
      <c r="A12" s="3"/>
      <c r="B12" s="6">
        <v>4840</v>
      </c>
      <c r="C12" s="6">
        <v>13340</v>
      </c>
      <c r="D12" s="6">
        <v>122355</v>
      </c>
      <c r="E12" s="12">
        <f t="shared" ref="E12:E20" si="0">$I$7*POWER(B12,$J$7)*POWER(C12,1-$J$7)</f>
        <v>123736.24573641739</v>
      </c>
      <c r="F12" s="13">
        <f t="shared" ref="F12:F20" si="1">D12-E12</f>
        <v>-1381.2457364173897</v>
      </c>
      <c r="G12" s="13">
        <f t="shared" ref="G12:G20" si="2">POWER(F12,2)</f>
        <v>1907839.7843712172</v>
      </c>
      <c r="H12" s="3"/>
      <c r="I12" s="3"/>
      <c r="J12" s="3"/>
      <c r="K12" s="3"/>
    </row>
    <row r="13" spans="1:11" ht="18.75" x14ac:dyDescent="0.3">
      <c r="A13" s="3"/>
      <c r="B13" s="6">
        <v>4590</v>
      </c>
      <c r="C13" s="6">
        <v>13860</v>
      </c>
      <c r="D13" s="6">
        <v>123000</v>
      </c>
      <c r="E13" s="12">
        <f t="shared" si="0"/>
        <v>122788.49858257899</v>
      </c>
      <c r="F13" s="13">
        <f t="shared" si="1"/>
        <v>211.50141742100823</v>
      </c>
      <c r="G13" s="13">
        <f t="shared" si="2"/>
        <v>44732.849571095561</v>
      </c>
      <c r="H13" s="3"/>
      <c r="I13" s="3"/>
      <c r="J13" s="3"/>
      <c r="K13" s="3"/>
    </row>
    <row r="14" spans="1:11" ht="18.75" x14ac:dyDescent="0.3">
      <c r="A14" s="3"/>
      <c r="B14" s="6">
        <v>5330</v>
      </c>
      <c r="C14" s="6">
        <v>14400</v>
      </c>
      <c r="D14" s="6">
        <v>137330</v>
      </c>
      <c r="E14" s="12">
        <f t="shared" si="0"/>
        <v>134917.690393025</v>
      </c>
      <c r="F14" s="13">
        <f t="shared" si="1"/>
        <v>2412.3096069750027</v>
      </c>
      <c r="G14" s="13">
        <f t="shared" si="2"/>
        <v>5819237.6399038918</v>
      </c>
      <c r="H14" s="3"/>
      <c r="I14" s="3"/>
      <c r="J14" s="3"/>
      <c r="K14" s="3"/>
    </row>
    <row r="15" spans="1:11" ht="18.75" x14ac:dyDescent="0.3">
      <c r="A15" s="3"/>
      <c r="B15" s="6">
        <v>5200</v>
      </c>
      <c r="C15" s="6">
        <v>14000</v>
      </c>
      <c r="D15" s="6">
        <v>121570</v>
      </c>
      <c r="E15" s="12">
        <f t="shared" si="0"/>
        <v>131399.75694540134</v>
      </c>
      <c r="F15" s="13">
        <f t="shared" si="1"/>
        <v>-9829.7569454013428</v>
      </c>
      <c r="G15" s="13">
        <f t="shared" si="2"/>
        <v>96624121.605665937</v>
      </c>
      <c r="H15" s="3"/>
      <c r="I15" s="3"/>
      <c r="J15" s="3"/>
      <c r="K15" s="3"/>
    </row>
    <row r="16" spans="1:11" ht="18.75" x14ac:dyDescent="0.3">
      <c r="A16" s="3"/>
      <c r="B16" s="6">
        <v>4160</v>
      </c>
      <c r="C16" s="6">
        <v>12000</v>
      </c>
      <c r="D16" s="6">
        <v>113100</v>
      </c>
      <c r="E16" s="12">
        <f t="shared" si="0"/>
        <v>108785.36158750608</v>
      </c>
      <c r="F16" s="13">
        <f t="shared" si="1"/>
        <v>4314.6384124939214</v>
      </c>
      <c r="G16" s="13">
        <f t="shared" si="2"/>
        <v>18616104.630568065</v>
      </c>
      <c r="H16" s="3"/>
      <c r="I16" s="3"/>
      <c r="J16" s="3"/>
      <c r="K16" s="3"/>
    </row>
    <row r="17" spans="1:11" ht="18.75" x14ac:dyDescent="0.3">
      <c r="A17" s="3"/>
      <c r="B17" s="6">
        <v>5000</v>
      </c>
      <c r="C17" s="6">
        <v>14145</v>
      </c>
      <c r="D17" s="6">
        <v>131000</v>
      </c>
      <c r="E17" s="12">
        <f t="shared" si="0"/>
        <v>129493.10783543788</v>
      </c>
      <c r="F17" s="13">
        <f t="shared" si="1"/>
        <v>1506.8921645621158</v>
      </c>
      <c r="G17" s="13">
        <f t="shared" si="2"/>
        <v>2270723.9956186987</v>
      </c>
      <c r="H17" s="3"/>
      <c r="I17" s="3"/>
      <c r="J17" s="3"/>
      <c r="K17" s="3"/>
    </row>
    <row r="18" spans="1:11" ht="18.75" x14ac:dyDescent="0.3">
      <c r="A18" s="3"/>
      <c r="B18" s="6">
        <v>4690</v>
      </c>
      <c r="C18" s="6">
        <v>13900</v>
      </c>
      <c r="D18" s="6">
        <v>124165</v>
      </c>
      <c r="E18" s="12">
        <f t="shared" si="0"/>
        <v>124305.24416770572</v>
      </c>
      <c r="F18" s="13">
        <f t="shared" si="1"/>
        <v>-140.24416770572134</v>
      </c>
      <c r="G18" s="13">
        <f t="shared" si="2"/>
        <v>19668.42657547049</v>
      </c>
      <c r="H18" s="3"/>
      <c r="I18" s="3"/>
      <c r="J18" s="3"/>
      <c r="K18" s="3"/>
    </row>
    <row r="19" spans="1:11" ht="18.75" x14ac:dyDescent="0.3">
      <c r="A19" s="3"/>
      <c r="B19" s="6">
        <v>5890</v>
      </c>
      <c r="C19" s="6">
        <v>15050</v>
      </c>
      <c r="D19" s="6">
        <v>149000</v>
      </c>
      <c r="E19" s="12">
        <f t="shared" si="0"/>
        <v>145019.79382113682</v>
      </c>
      <c r="F19" s="13">
        <f t="shared" si="1"/>
        <v>3980.2061788631836</v>
      </c>
      <c r="G19" s="13">
        <f t="shared" si="2"/>
        <v>15842041.226260666</v>
      </c>
      <c r="H19" s="3"/>
      <c r="I19" s="3"/>
      <c r="J19" s="3"/>
      <c r="K19" s="3"/>
    </row>
    <row r="20" spans="1:11" ht="18.75" x14ac:dyDescent="0.3">
      <c r="A20" s="3"/>
      <c r="B20" s="6">
        <v>4930</v>
      </c>
      <c r="C20" s="6">
        <v>13060</v>
      </c>
      <c r="D20" s="6">
        <v>120950</v>
      </c>
      <c r="E20" s="12">
        <f t="shared" si="0"/>
        <v>123579.48152156208</v>
      </c>
      <c r="F20" s="13">
        <f t="shared" si="1"/>
        <v>-2629.4815215620765</v>
      </c>
      <c r="G20" s="13">
        <f t="shared" si="2"/>
        <v>6914173.0722364131</v>
      </c>
      <c r="H20" s="3"/>
      <c r="I20" s="3"/>
      <c r="J20" s="3"/>
      <c r="K20" s="3"/>
    </row>
    <row r="21" spans="1:11" ht="18.75" x14ac:dyDescent="0.3">
      <c r="A21" s="3"/>
      <c r="B21" s="3"/>
      <c r="C21" s="3"/>
      <c r="D21" s="3"/>
      <c r="E21" s="3"/>
      <c r="F21" s="3"/>
      <c r="G21" s="13">
        <f>SUM(G11:G20)</f>
        <v>150388462.3803868</v>
      </c>
      <c r="H21" s="3" t="s">
        <v>30</v>
      </c>
      <c r="I21" s="3"/>
      <c r="J21" s="3"/>
      <c r="K21" s="3"/>
    </row>
  </sheetData>
  <mergeCells count="1">
    <mergeCell ref="A1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19" sqref="G19"/>
    </sheetView>
  </sheetViews>
  <sheetFormatPr defaultRowHeight="21" x14ac:dyDescent="0.35"/>
  <cols>
    <col min="1" max="1" width="17.140625" style="2" bestFit="1" customWidth="1"/>
    <col min="2" max="2" width="12.5703125" style="2" customWidth="1"/>
    <col min="3" max="3" width="12.7109375" style="2" customWidth="1"/>
    <col min="4" max="4" width="12.42578125" style="2" customWidth="1"/>
    <col min="5" max="5" width="9.140625" style="2"/>
    <col min="6" max="6" width="18" style="2" bestFit="1" customWidth="1"/>
    <col min="7" max="7" width="15.85546875" style="2" customWidth="1"/>
    <col min="8" max="8" width="15.42578125" style="2" customWidth="1"/>
    <col min="9" max="9" width="11.5703125" style="2" customWidth="1"/>
    <col min="10" max="11" width="11.7109375" style="2" customWidth="1"/>
    <col min="12" max="12" width="9.140625" style="2"/>
  </cols>
  <sheetData>
    <row r="1" spans="1:13" ht="18.75" x14ac:dyDescent="0.3">
      <c r="A1" s="31" t="s">
        <v>32</v>
      </c>
      <c r="B1" s="31"/>
      <c r="C1" s="31"/>
      <c r="D1" s="31"/>
      <c r="E1" s="31"/>
      <c r="F1" s="31"/>
      <c r="G1" s="14" t="s">
        <v>14</v>
      </c>
      <c r="H1" s="3">
        <v>10</v>
      </c>
      <c r="I1" s="3"/>
      <c r="J1" s="3"/>
      <c r="K1" s="3"/>
      <c r="L1" s="3"/>
    </row>
    <row r="2" spans="1:13" ht="18.75" x14ac:dyDescent="0.3">
      <c r="A2" s="31"/>
      <c r="B2" s="31"/>
      <c r="C2" s="31"/>
      <c r="D2" s="31"/>
      <c r="E2" s="31"/>
      <c r="F2" s="31"/>
      <c r="G2" s="14" t="s">
        <v>23</v>
      </c>
      <c r="H2" s="3">
        <v>1</v>
      </c>
      <c r="I2" s="3" t="s">
        <v>8</v>
      </c>
      <c r="J2" s="3" t="s">
        <v>38</v>
      </c>
      <c r="K2" s="3"/>
      <c r="L2" s="3"/>
    </row>
    <row r="3" spans="1:13" ht="18.75" x14ac:dyDescent="0.3">
      <c r="A3" s="31"/>
      <c r="B3" s="31"/>
      <c r="C3" s="31"/>
      <c r="D3" s="31"/>
      <c r="E3" s="31"/>
      <c r="F3" s="31"/>
      <c r="G3" s="14" t="s">
        <v>24</v>
      </c>
      <c r="H3" s="3">
        <v>3</v>
      </c>
      <c r="I3" s="3"/>
      <c r="J3" s="3"/>
      <c r="K3" s="3"/>
      <c r="L3" s="3"/>
    </row>
    <row r="4" spans="1:13" ht="18.75" x14ac:dyDescent="0.3">
      <c r="A4" s="31"/>
      <c r="B4" s="31"/>
      <c r="C4" s="31"/>
      <c r="D4" s="31"/>
      <c r="E4" s="31"/>
      <c r="F4" s="31"/>
      <c r="G4" s="14"/>
      <c r="H4" s="3"/>
      <c r="I4" s="3"/>
      <c r="J4" s="3"/>
      <c r="K4" s="3"/>
      <c r="L4" s="3"/>
    </row>
    <row r="5" spans="1:13" ht="19.5" thickBot="1" x14ac:dyDescent="0.35">
      <c r="A5" s="31"/>
      <c r="B5" s="31"/>
      <c r="C5" s="31"/>
      <c r="D5" s="31"/>
      <c r="E5" s="31"/>
      <c r="F5" s="31"/>
      <c r="G5" s="14" t="s">
        <v>18</v>
      </c>
      <c r="H5" s="3">
        <v>170000</v>
      </c>
      <c r="I5" s="3"/>
      <c r="J5" s="3"/>
      <c r="K5" s="3"/>
      <c r="L5" s="3"/>
    </row>
    <row r="6" spans="1:13" ht="18.75" x14ac:dyDescent="0.3">
      <c r="A6" s="31"/>
      <c r="B6" s="31"/>
      <c r="C6" s="31"/>
      <c r="D6" s="31"/>
      <c r="E6" s="31"/>
      <c r="F6" s="31"/>
      <c r="G6" s="14" t="s">
        <v>15</v>
      </c>
      <c r="H6" s="3">
        <v>148000</v>
      </c>
      <c r="I6" s="4" t="s">
        <v>4</v>
      </c>
      <c r="J6" s="15" t="s">
        <v>5</v>
      </c>
      <c r="K6" s="3" t="s">
        <v>7</v>
      </c>
      <c r="L6" s="3"/>
    </row>
    <row r="7" spans="1:13" ht="19.5" thickBot="1" x14ac:dyDescent="0.35">
      <c r="A7" s="31"/>
      <c r="B7" s="31"/>
      <c r="C7" s="31"/>
      <c r="D7" s="31"/>
      <c r="E7" s="31"/>
      <c r="F7" s="31"/>
      <c r="G7" s="3"/>
      <c r="H7" s="3"/>
      <c r="I7" s="7">
        <v>15.449081630574788</v>
      </c>
      <c r="J7" s="8">
        <v>0.5031939475087549</v>
      </c>
      <c r="K7" s="6">
        <f>1-J7</f>
        <v>0.4968060524912451</v>
      </c>
      <c r="L7" s="3"/>
    </row>
    <row r="8" spans="1:13" ht="18.75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3" ht="18.75" x14ac:dyDescent="0.3">
      <c r="A9" s="9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ht="75" x14ac:dyDescent="0.3">
      <c r="A10" s="3"/>
      <c r="B10" s="10" t="s">
        <v>1</v>
      </c>
      <c r="C10" s="10" t="s">
        <v>2</v>
      </c>
      <c r="D10" s="10" t="s">
        <v>6</v>
      </c>
      <c r="E10" s="3"/>
      <c r="F10" s="16" t="s">
        <v>9</v>
      </c>
      <c r="G10" s="16" t="s">
        <v>10</v>
      </c>
      <c r="H10" s="17" t="s">
        <v>11</v>
      </c>
      <c r="I10" s="18" t="s">
        <v>12</v>
      </c>
      <c r="J10" s="18" t="s">
        <v>13</v>
      </c>
      <c r="K10" s="16" t="s">
        <v>25</v>
      </c>
      <c r="L10" s="3"/>
    </row>
    <row r="11" spans="1:13" ht="18.75" x14ac:dyDescent="0.3">
      <c r="A11" s="3"/>
      <c r="B11" s="6">
        <v>5700</v>
      </c>
      <c r="C11" s="6">
        <v>14245</v>
      </c>
      <c r="D11" s="6">
        <v>140330</v>
      </c>
      <c r="E11" s="12"/>
      <c r="F11" s="13">
        <f>H1*K11</f>
        <v>1450197.9382113682</v>
      </c>
      <c r="G11" s="13">
        <f>H2*I11+H3*J11</f>
        <v>51040</v>
      </c>
      <c r="H11" s="19">
        <f>F11-G11</f>
        <v>1399157.9382113682</v>
      </c>
      <c r="I11" s="6">
        <v>5890</v>
      </c>
      <c r="J11" s="6">
        <v>15050</v>
      </c>
      <c r="K11" s="3">
        <f>I7*POWER(I11,J7)*POWER(J11,K7)</f>
        <v>145019.79382113682</v>
      </c>
      <c r="L11" s="3"/>
      <c r="M11" t="s">
        <v>26</v>
      </c>
    </row>
    <row r="12" spans="1:13" ht="18.75" x14ac:dyDescent="0.3">
      <c r="A12" s="3"/>
      <c r="B12" s="6">
        <v>4840</v>
      </c>
      <c r="C12" s="6">
        <v>13340</v>
      </c>
      <c r="D12" s="6">
        <v>122355</v>
      </c>
      <c r="E12" s="12"/>
      <c r="F12" s="13"/>
      <c r="G12" s="13"/>
      <c r="H12" s="3"/>
      <c r="I12" s="3"/>
      <c r="J12" s="3"/>
      <c r="K12" s="3"/>
      <c r="L12" s="3"/>
    </row>
    <row r="13" spans="1:13" x14ac:dyDescent="0.35">
      <c r="A13" s="3"/>
      <c r="B13" s="6">
        <v>4590</v>
      </c>
      <c r="C13" s="6">
        <v>13860</v>
      </c>
      <c r="D13" s="6">
        <v>123000</v>
      </c>
      <c r="E13" s="12"/>
      <c r="F13" s="13"/>
      <c r="G13" s="13"/>
      <c r="H13" s="3" t="s">
        <v>28</v>
      </c>
      <c r="I13" s="26">
        <f>B22</f>
        <v>5890</v>
      </c>
      <c r="J13" s="26">
        <f>C22</f>
        <v>15050</v>
      </c>
      <c r="K13" s="3"/>
      <c r="L13" s="3"/>
    </row>
    <row r="14" spans="1:13" ht="18.75" x14ac:dyDescent="0.3">
      <c r="A14" s="3"/>
      <c r="B14" s="6">
        <v>5330</v>
      </c>
      <c r="C14" s="6">
        <v>14400</v>
      </c>
      <c r="D14" s="6">
        <v>137330</v>
      </c>
      <c r="E14" s="12"/>
      <c r="F14" s="13"/>
      <c r="G14" s="13"/>
      <c r="H14" s="3"/>
      <c r="I14" s="3"/>
      <c r="J14" s="3"/>
      <c r="K14" s="3"/>
      <c r="L14" s="3"/>
    </row>
    <row r="15" spans="1:13" ht="18.75" x14ac:dyDescent="0.3">
      <c r="A15" s="3"/>
      <c r="B15" s="6">
        <v>5200</v>
      </c>
      <c r="C15" s="6">
        <v>14000</v>
      </c>
      <c r="D15" s="6">
        <v>121570</v>
      </c>
      <c r="E15" s="12"/>
      <c r="F15" s="13"/>
      <c r="G15" s="13"/>
      <c r="H15" s="3"/>
      <c r="I15" s="3"/>
      <c r="J15" s="3"/>
      <c r="K15" s="3"/>
      <c r="L15" s="3"/>
    </row>
    <row r="16" spans="1:13" ht="18.75" x14ac:dyDescent="0.3">
      <c r="A16" s="3"/>
      <c r="B16" s="6">
        <v>4160</v>
      </c>
      <c r="C16" s="6">
        <v>12000</v>
      </c>
      <c r="D16" s="6">
        <v>113100</v>
      </c>
      <c r="E16" s="12"/>
      <c r="F16" s="13"/>
      <c r="G16" s="13"/>
      <c r="H16" s="3"/>
      <c r="I16" s="3"/>
      <c r="J16" s="3"/>
      <c r="K16" s="3"/>
      <c r="L16" s="3"/>
    </row>
    <row r="17" spans="1:12" ht="18.75" x14ac:dyDescent="0.3">
      <c r="A17" s="3"/>
      <c r="B17" s="6">
        <v>5000</v>
      </c>
      <c r="C17" s="6">
        <v>14145</v>
      </c>
      <c r="D17" s="6">
        <v>131000</v>
      </c>
      <c r="E17" s="12"/>
      <c r="F17" s="13"/>
      <c r="G17" s="13"/>
      <c r="H17" s="3"/>
      <c r="I17" s="3"/>
      <c r="J17" s="3"/>
      <c r="K17" s="3"/>
      <c r="L17" s="3"/>
    </row>
    <row r="18" spans="1:12" ht="18.75" x14ac:dyDescent="0.3">
      <c r="A18" s="3"/>
      <c r="B18" s="6">
        <v>4690</v>
      </c>
      <c r="C18" s="6">
        <v>13900</v>
      </c>
      <c r="D18" s="6">
        <v>124165</v>
      </c>
      <c r="E18" s="12"/>
      <c r="F18" s="13"/>
      <c r="G18" s="13"/>
      <c r="H18" s="3"/>
      <c r="I18" s="3"/>
      <c r="J18" s="3"/>
      <c r="K18" s="3"/>
      <c r="L18" s="3"/>
    </row>
    <row r="19" spans="1:12" ht="18.75" x14ac:dyDescent="0.3">
      <c r="A19" s="3"/>
      <c r="B19" s="6">
        <v>5890</v>
      </c>
      <c r="C19" s="6">
        <v>15050</v>
      </c>
      <c r="D19" s="6">
        <v>149000</v>
      </c>
      <c r="E19" s="12"/>
      <c r="F19" s="13"/>
      <c r="G19" s="13"/>
      <c r="H19" s="3"/>
      <c r="I19" s="3"/>
      <c r="J19" s="3"/>
      <c r="K19" s="3"/>
      <c r="L19" s="3"/>
    </row>
    <row r="20" spans="1:12" ht="18.75" x14ac:dyDescent="0.3">
      <c r="A20" s="3"/>
      <c r="B20" s="6">
        <v>4930</v>
      </c>
      <c r="C20" s="6">
        <v>13060</v>
      </c>
      <c r="D20" s="6">
        <v>120950</v>
      </c>
      <c r="E20" s="12"/>
      <c r="F20" s="13"/>
      <c r="G20" s="13"/>
      <c r="H20" s="3"/>
      <c r="I20" s="3"/>
      <c r="J20" s="3"/>
      <c r="K20" s="3"/>
      <c r="L20" s="3"/>
    </row>
    <row r="21" spans="1:12" ht="18.75" x14ac:dyDescent="0.3">
      <c r="A21" s="3"/>
      <c r="B21" s="3"/>
      <c r="C21" s="3"/>
      <c r="D21" s="3"/>
      <c r="E21" s="3"/>
      <c r="F21" s="3"/>
      <c r="G21" s="13"/>
      <c r="H21" s="3"/>
      <c r="I21" s="3"/>
      <c r="J21" s="3"/>
      <c r="K21" s="3"/>
      <c r="L21" s="3"/>
    </row>
    <row r="22" spans="1:12" x14ac:dyDescent="0.35">
      <c r="A22" s="26" t="s">
        <v>27</v>
      </c>
      <c r="B22" s="26">
        <f>MAX(B11:B20)</f>
        <v>5890</v>
      </c>
      <c r="C22" s="26">
        <f>MAX(C11:C20)</f>
        <v>15050</v>
      </c>
    </row>
    <row r="23" spans="1:12" x14ac:dyDescent="0.35">
      <c r="A23" s="2" t="s">
        <v>33</v>
      </c>
      <c r="B23" s="2">
        <f>AVERAGE(B11:B20)</f>
        <v>5033</v>
      </c>
      <c r="C23" s="2">
        <f>AVERAGE(C11:C20)</f>
        <v>13800</v>
      </c>
    </row>
  </sheetData>
  <mergeCells count="1">
    <mergeCell ref="A1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J19" sqref="J19"/>
    </sheetView>
  </sheetViews>
  <sheetFormatPr defaultRowHeight="15" x14ac:dyDescent="0.25"/>
  <cols>
    <col min="2" max="2" width="12.5703125" customWidth="1"/>
    <col min="3" max="3" width="12.7109375" customWidth="1"/>
    <col min="4" max="4" width="12.42578125" customWidth="1"/>
    <col min="6" max="6" width="9.140625" customWidth="1"/>
    <col min="7" max="7" width="10.85546875" customWidth="1"/>
    <col min="8" max="8" width="15.42578125" customWidth="1"/>
    <col min="11" max="11" width="12.28515625" customWidth="1"/>
  </cols>
  <sheetData>
    <row r="1" spans="1:15" ht="18.75" x14ac:dyDescent="0.3">
      <c r="A1" s="31" t="s">
        <v>3</v>
      </c>
      <c r="B1" s="31"/>
      <c r="C1" s="31"/>
      <c r="D1" s="31"/>
      <c r="E1" s="31"/>
      <c r="F1" s="31"/>
      <c r="G1" s="14" t="s">
        <v>14</v>
      </c>
      <c r="H1" s="3">
        <v>10</v>
      </c>
      <c r="I1" s="3"/>
      <c r="J1" s="3"/>
      <c r="K1" s="3"/>
    </row>
    <row r="2" spans="1:15" ht="18.75" x14ac:dyDescent="0.3">
      <c r="A2" s="31"/>
      <c r="B2" s="31"/>
      <c r="C2" s="31"/>
      <c r="D2" s="31"/>
      <c r="E2" s="31"/>
      <c r="F2" s="31"/>
      <c r="G2" s="14" t="s">
        <v>23</v>
      </c>
      <c r="H2" s="3">
        <v>1</v>
      </c>
      <c r="I2" s="3"/>
      <c r="J2" s="3"/>
      <c r="K2" s="3"/>
      <c r="L2" s="3"/>
      <c r="M2" s="3"/>
      <c r="N2" s="3"/>
    </row>
    <row r="3" spans="1:15" ht="18.75" x14ac:dyDescent="0.3">
      <c r="A3" s="31"/>
      <c r="B3" s="31"/>
      <c r="C3" s="31"/>
      <c r="D3" s="31"/>
      <c r="E3" s="31"/>
      <c r="F3" s="31"/>
      <c r="G3" s="14" t="s">
        <v>24</v>
      </c>
      <c r="H3" s="3">
        <v>3</v>
      </c>
      <c r="I3" s="3"/>
      <c r="J3" s="3"/>
      <c r="K3" s="22" t="s">
        <v>8</v>
      </c>
      <c r="L3" s="22" t="s">
        <v>38</v>
      </c>
      <c r="M3" s="22"/>
      <c r="N3" s="22"/>
      <c r="O3" s="30"/>
    </row>
    <row r="4" spans="1:15" ht="18.75" x14ac:dyDescent="0.3">
      <c r="A4" s="31"/>
      <c r="B4" s="31"/>
      <c r="C4" s="31"/>
      <c r="D4" s="31"/>
      <c r="E4" s="31"/>
      <c r="F4" s="31"/>
      <c r="G4" s="14"/>
      <c r="H4" s="3"/>
      <c r="I4" s="3"/>
      <c r="J4" s="3"/>
      <c r="K4" s="3"/>
      <c r="L4" s="3"/>
      <c r="M4" s="3"/>
      <c r="N4" s="3"/>
    </row>
    <row r="5" spans="1:15" ht="18.75" x14ac:dyDescent="0.3">
      <c r="A5" s="31"/>
      <c r="B5" s="31"/>
      <c r="C5" s="31"/>
      <c r="D5" s="31"/>
      <c r="E5" s="31"/>
      <c r="F5" s="31"/>
      <c r="G5" s="29" t="s">
        <v>18</v>
      </c>
      <c r="H5" s="22">
        <v>170000</v>
      </c>
      <c r="I5" s="3"/>
      <c r="J5" s="3"/>
      <c r="K5" s="3"/>
      <c r="L5" s="3"/>
      <c r="M5" s="3"/>
      <c r="N5" s="3"/>
    </row>
    <row r="6" spans="1:15" ht="18.75" x14ac:dyDescent="0.3">
      <c r="A6" s="31"/>
      <c r="B6" s="31"/>
      <c r="C6" s="31"/>
      <c r="D6" s="31"/>
      <c r="E6" s="31"/>
      <c r="F6" s="31"/>
      <c r="G6" s="14" t="s">
        <v>15</v>
      </c>
      <c r="H6" s="3">
        <v>148000</v>
      </c>
      <c r="I6" s="20"/>
      <c r="J6" s="20"/>
      <c r="K6" s="3"/>
      <c r="L6" s="3"/>
      <c r="M6" s="3"/>
      <c r="N6" s="3"/>
    </row>
    <row r="7" spans="1:15" ht="18.75" x14ac:dyDescent="0.3">
      <c r="A7" s="31"/>
      <c r="B7" s="31"/>
      <c r="C7" s="31"/>
      <c r="D7" s="31"/>
      <c r="E7" s="31"/>
      <c r="F7" s="31"/>
      <c r="G7" s="3"/>
      <c r="H7" s="3"/>
      <c r="I7" s="20"/>
      <c r="J7" s="20"/>
      <c r="K7" s="21" t="s">
        <v>4</v>
      </c>
      <c r="L7" s="21" t="s">
        <v>5</v>
      </c>
      <c r="M7" s="6" t="s">
        <v>7</v>
      </c>
      <c r="N7" s="3"/>
    </row>
    <row r="8" spans="1:15" ht="19.5" thickBo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7">
        <v>15.449081630574788</v>
      </c>
      <c r="L8" s="8">
        <v>0.5031939475087549</v>
      </c>
      <c r="M8" s="6">
        <f>1-L8</f>
        <v>0.4968060524912451</v>
      </c>
      <c r="N8" s="3"/>
    </row>
    <row r="9" spans="1:15" ht="18.75" x14ac:dyDescent="0.3">
      <c r="A9" s="9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5" ht="75" x14ac:dyDescent="0.3">
      <c r="A10" s="3"/>
      <c r="B10" s="10" t="s">
        <v>1</v>
      </c>
      <c r="C10" s="10" t="s">
        <v>2</v>
      </c>
      <c r="D10" s="10" t="s">
        <v>6</v>
      </c>
      <c r="E10" s="3"/>
      <c r="F10" s="16"/>
      <c r="G10" s="16" t="s">
        <v>10</v>
      </c>
      <c r="H10" s="16" t="s">
        <v>19</v>
      </c>
      <c r="I10" s="18" t="s">
        <v>12</v>
      </c>
      <c r="J10" s="18" t="s">
        <v>13</v>
      </c>
      <c r="K10" s="17" t="s">
        <v>17</v>
      </c>
    </row>
    <row r="11" spans="1:15" ht="18.75" x14ac:dyDescent="0.3">
      <c r="A11" s="3"/>
      <c r="B11" s="6">
        <v>5700</v>
      </c>
      <c r="C11" s="6">
        <v>14245</v>
      </c>
      <c r="D11" s="6">
        <v>140330</v>
      </c>
      <c r="E11" s="12"/>
      <c r="F11" s="13"/>
      <c r="G11" s="13">
        <f>H2*I11+H3*J11</f>
        <v>170000</v>
      </c>
      <c r="H11" s="27">
        <f>H5</f>
        <v>170000</v>
      </c>
      <c r="I11" s="6">
        <v>85542.971152430342</v>
      </c>
      <c r="J11" s="6">
        <v>28152.342949189882</v>
      </c>
      <c r="K11" s="22">
        <f>K8*POWER(I11,L8)*POWER(J11,M8)</f>
        <v>760840.68398370198</v>
      </c>
    </row>
    <row r="12" spans="1:15" ht="18.75" x14ac:dyDescent="0.3">
      <c r="A12" s="3"/>
      <c r="B12" s="6">
        <v>4840</v>
      </c>
      <c r="C12" s="6">
        <v>13340</v>
      </c>
      <c r="D12" s="6">
        <v>122355</v>
      </c>
      <c r="E12" s="12"/>
      <c r="F12" s="13"/>
      <c r="G12" s="13"/>
      <c r="H12" s="3"/>
      <c r="I12" s="3"/>
      <c r="J12" s="3"/>
      <c r="K12" s="3"/>
    </row>
    <row r="13" spans="1:15" ht="18.75" x14ac:dyDescent="0.3">
      <c r="A13" s="3"/>
      <c r="B13" s="6">
        <v>4590</v>
      </c>
      <c r="C13" s="6">
        <v>13860</v>
      </c>
      <c r="D13" s="6">
        <v>123000</v>
      </c>
      <c r="E13" s="12"/>
      <c r="F13" s="13"/>
      <c r="G13" s="13"/>
      <c r="H13" s="3"/>
      <c r="I13" s="3"/>
      <c r="J13" s="3"/>
      <c r="K13" s="3"/>
    </row>
    <row r="14" spans="1:15" ht="18.75" x14ac:dyDescent="0.3">
      <c r="A14" s="3"/>
      <c r="B14" s="6">
        <v>5330</v>
      </c>
      <c r="C14" s="6">
        <v>14400</v>
      </c>
      <c r="D14" s="6">
        <v>137330</v>
      </c>
      <c r="E14" s="12"/>
      <c r="F14" s="13"/>
      <c r="G14" s="13"/>
      <c r="H14" s="3"/>
      <c r="I14" s="3"/>
      <c r="J14" s="3"/>
      <c r="K14" s="3"/>
    </row>
    <row r="15" spans="1:15" ht="18.75" x14ac:dyDescent="0.3">
      <c r="A15" s="3"/>
      <c r="B15" s="6">
        <v>5200</v>
      </c>
      <c r="C15" s="6">
        <v>14000</v>
      </c>
      <c r="D15" s="6">
        <v>121570</v>
      </c>
      <c r="E15" s="12"/>
      <c r="F15" s="13"/>
      <c r="G15" s="13"/>
      <c r="H15" s="3"/>
      <c r="I15" s="3"/>
      <c r="J15" s="3"/>
      <c r="K15" s="3"/>
    </row>
    <row r="16" spans="1:15" ht="18.75" x14ac:dyDescent="0.3">
      <c r="A16" s="3"/>
      <c r="B16" s="6">
        <v>4160</v>
      </c>
      <c r="C16" s="6">
        <v>12000</v>
      </c>
      <c r="D16" s="6">
        <v>113100</v>
      </c>
      <c r="E16" s="12"/>
      <c r="F16" s="13"/>
      <c r="G16" s="13"/>
      <c r="H16" s="3"/>
      <c r="I16" s="3"/>
      <c r="J16" s="3"/>
      <c r="K16" s="3"/>
    </row>
    <row r="17" spans="1:11" ht="18.75" x14ac:dyDescent="0.3">
      <c r="A17" s="3"/>
      <c r="B17" s="6">
        <v>5000</v>
      </c>
      <c r="C17" s="6">
        <v>14145</v>
      </c>
      <c r="D17" s="6">
        <v>131000</v>
      </c>
      <c r="E17" s="12"/>
      <c r="F17" s="13"/>
      <c r="G17" s="13"/>
      <c r="H17" s="3"/>
      <c r="I17" s="3"/>
      <c r="J17" s="3"/>
      <c r="K17" s="3"/>
    </row>
    <row r="18" spans="1:11" ht="18.75" x14ac:dyDescent="0.3">
      <c r="A18" s="3"/>
      <c r="B18" s="6">
        <v>4690</v>
      </c>
      <c r="C18" s="6">
        <v>13900</v>
      </c>
      <c r="D18" s="6">
        <v>124165</v>
      </c>
      <c r="E18" s="12"/>
      <c r="F18" s="13"/>
      <c r="G18" s="13"/>
      <c r="H18" s="3"/>
      <c r="I18" s="3"/>
      <c r="J18" s="3"/>
      <c r="K18" s="3"/>
    </row>
    <row r="19" spans="1:11" ht="18.75" x14ac:dyDescent="0.3">
      <c r="A19" s="3"/>
      <c r="B19" s="6">
        <v>5890</v>
      </c>
      <c r="C19" s="6">
        <v>15050</v>
      </c>
      <c r="D19" s="6">
        <v>149000</v>
      </c>
      <c r="E19" s="12"/>
      <c r="F19" s="13"/>
      <c r="G19" s="13"/>
      <c r="H19" s="3"/>
      <c r="I19" s="3"/>
      <c r="J19" s="3"/>
      <c r="K19" s="3"/>
    </row>
    <row r="20" spans="1:11" ht="18.75" x14ac:dyDescent="0.3">
      <c r="A20" s="3"/>
      <c r="B20" s="6">
        <v>4930</v>
      </c>
      <c r="C20" s="6">
        <v>13060</v>
      </c>
      <c r="D20" s="6">
        <v>120950</v>
      </c>
      <c r="E20" s="12"/>
      <c r="F20" s="13"/>
      <c r="G20" s="13"/>
      <c r="H20" s="3"/>
      <c r="I20" s="3"/>
      <c r="J20" s="3"/>
      <c r="K20" s="3"/>
    </row>
    <row r="21" spans="1:11" x14ac:dyDescent="0.25">
      <c r="G21" s="1"/>
    </row>
  </sheetData>
  <mergeCells count="1">
    <mergeCell ref="A1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M11" sqref="M11"/>
    </sheetView>
  </sheetViews>
  <sheetFormatPr defaultRowHeight="15" x14ac:dyDescent="0.25"/>
  <cols>
    <col min="2" max="2" width="12.5703125" customWidth="1"/>
    <col min="3" max="3" width="12.7109375" customWidth="1"/>
    <col min="4" max="4" width="12.42578125" customWidth="1"/>
    <col min="6" max="6" width="9.140625" customWidth="1"/>
    <col min="7" max="7" width="10.85546875" customWidth="1"/>
    <col min="8" max="8" width="15.42578125" customWidth="1"/>
    <col min="11" max="11" width="11.28515625" customWidth="1"/>
  </cols>
  <sheetData>
    <row r="1" spans="1:15" ht="18.75" x14ac:dyDescent="0.3">
      <c r="A1" s="31" t="s">
        <v>3</v>
      </c>
      <c r="B1" s="31"/>
      <c r="C1" s="31"/>
      <c r="D1" s="31"/>
      <c r="E1" s="31"/>
      <c r="F1" s="31"/>
      <c r="G1" s="14" t="s">
        <v>14</v>
      </c>
      <c r="H1" s="3">
        <v>10</v>
      </c>
      <c r="I1" s="3"/>
      <c r="J1" s="3"/>
      <c r="K1" s="3"/>
    </row>
    <row r="2" spans="1:15" ht="18.75" x14ac:dyDescent="0.3">
      <c r="A2" s="31"/>
      <c r="B2" s="31"/>
      <c r="C2" s="31"/>
      <c r="D2" s="31"/>
      <c r="E2" s="31"/>
      <c r="F2" s="31"/>
      <c r="G2" s="14" t="s">
        <v>23</v>
      </c>
      <c r="H2" s="3">
        <v>1</v>
      </c>
      <c r="I2" s="3"/>
      <c r="J2" s="3"/>
      <c r="K2" s="3"/>
      <c r="L2" s="3"/>
      <c r="M2" s="3"/>
      <c r="N2" s="3"/>
    </row>
    <row r="3" spans="1:15" ht="18.75" x14ac:dyDescent="0.3">
      <c r="A3" s="31"/>
      <c r="B3" s="31"/>
      <c r="C3" s="31"/>
      <c r="D3" s="31"/>
      <c r="E3" s="31"/>
      <c r="F3" s="31"/>
      <c r="G3" s="14" t="s">
        <v>24</v>
      </c>
      <c r="H3" s="3">
        <v>3</v>
      </c>
      <c r="I3" s="3"/>
      <c r="J3" s="3"/>
      <c r="K3" s="22" t="s">
        <v>8</v>
      </c>
      <c r="L3" s="22" t="s">
        <v>38</v>
      </c>
      <c r="M3" s="22"/>
      <c r="N3" s="22"/>
      <c r="O3" s="30"/>
    </row>
    <row r="4" spans="1:15" ht="18.75" x14ac:dyDescent="0.3">
      <c r="A4" s="31"/>
      <c r="B4" s="31"/>
      <c r="C4" s="31"/>
      <c r="D4" s="31"/>
      <c r="E4" s="31"/>
      <c r="F4" s="31"/>
      <c r="G4" s="14"/>
      <c r="H4" s="3"/>
      <c r="I4" s="3"/>
      <c r="J4" s="3"/>
      <c r="K4" s="3"/>
      <c r="L4" s="3"/>
      <c r="M4" s="3"/>
      <c r="N4" s="3"/>
    </row>
    <row r="5" spans="1:15" ht="18.75" x14ac:dyDescent="0.3">
      <c r="A5" s="31"/>
      <c r="B5" s="31"/>
      <c r="C5" s="31"/>
      <c r="D5" s="31"/>
      <c r="E5" s="31"/>
      <c r="F5" s="31"/>
      <c r="G5" s="14" t="s">
        <v>18</v>
      </c>
      <c r="H5" s="3">
        <v>170000</v>
      </c>
      <c r="I5" s="3"/>
      <c r="J5" s="3"/>
      <c r="K5" s="3"/>
      <c r="L5" s="3"/>
      <c r="M5" s="3"/>
      <c r="N5" s="3"/>
    </row>
    <row r="6" spans="1:15" ht="18.75" x14ac:dyDescent="0.3">
      <c r="A6" s="31"/>
      <c r="B6" s="31"/>
      <c r="C6" s="31"/>
      <c r="D6" s="31"/>
      <c r="E6" s="31"/>
      <c r="F6" s="31"/>
      <c r="G6" s="29" t="s">
        <v>15</v>
      </c>
      <c r="H6" s="22">
        <v>148000</v>
      </c>
      <c r="I6" s="20"/>
      <c r="J6" s="20"/>
      <c r="K6" s="3"/>
      <c r="L6" s="3"/>
      <c r="M6" s="3"/>
      <c r="N6" s="3"/>
    </row>
    <row r="7" spans="1:15" ht="18.75" x14ac:dyDescent="0.3">
      <c r="A7" s="31"/>
      <c r="B7" s="31"/>
      <c r="C7" s="31"/>
      <c r="D7" s="31"/>
      <c r="E7" s="31"/>
      <c r="F7" s="31"/>
      <c r="G7" s="3"/>
      <c r="H7" s="3"/>
      <c r="I7" s="20"/>
      <c r="J7" s="20"/>
      <c r="K7" s="23" t="s">
        <v>4</v>
      </c>
      <c r="L7" s="21" t="s">
        <v>5</v>
      </c>
      <c r="M7" s="6" t="s">
        <v>7</v>
      </c>
      <c r="N7" s="3"/>
    </row>
    <row r="8" spans="1:15" ht="19.5" thickBo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7">
        <v>15.449081630574788</v>
      </c>
      <c r="L8" s="8">
        <v>0.5031939475087549</v>
      </c>
      <c r="M8" s="6">
        <f>1-L8</f>
        <v>0.4968060524912451</v>
      </c>
      <c r="N8" s="3"/>
    </row>
    <row r="9" spans="1:15" ht="18.75" x14ac:dyDescent="0.3">
      <c r="A9" s="9" t="s">
        <v>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5" ht="75.75" thickBot="1" x14ac:dyDescent="0.35">
      <c r="A10" s="3"/>
      <c r="B10" s="10" t="s">
        <v>1</v>
      </c>
      <c r="C10" s="10" t="s">
        <v>2</v>
      </c>
      <c r="D10" s="10" t="s">
        <v>6</v>
      </c>
      <c r="E10" s="3"/>
      <c r="F10" s="16"/>
      <c r="G10" s="16" t="s">
        <v>20</v>
      </c>
      <c r="H10" s="16"/>
      <c r="I10" s="18" t="s">
        <v>12</v>
      </c>
      <c r="J10" s="18" t="s">
        <v>13</v>
      </c>
      <c r="K10" s="17" t="s">
        <v>16</v>
      </c>
    </row>
    <row r="11" spans="1:15" ht="19.5" thickBot="1" x14ac:dyDescent="0.35">
      <c r="A11" s="3"/>
      <c r="B11" s="6">
        <v>5700</v>
      </c>
      <c r="C11" s="6">
        <v>14245</v>
      </c>
      <c r="D11" s="6">
        <v>140330</v>
      </c>
      <c r="E11" s="12"/>
      <c r="F11" s="13"/>
      <c r="G11" s="13">
        <f>H2*I11+H3*J11</f>
        <v>33068.683798905884</v>
      </c>
      <c r="H11" s="3"/>
      <c r="I11" s="6">
        <v>16639.959045818734</v>
      </c>
      <c r="J11" s="24">
        <v>5476.2415843623839</v>
      </c>
      <c r="K11" s="25">
        <f>K8*POWER(I11,L8)*POWER(J11,M8)</f>
        <v>147999.99999999994</v>
      </c>
    </row>
    <row r="12" spans="1:15" ht="18.75" x14ac:dyDescent="0.3">
      <c r="A12" s="3"/>
      <c r="B12" s="6">
        <v>4840</v>
      </c>
      <c r="C12" s="6">
        <v>13340</v>
      </c>
      <c r="D12" s="6">
        <v>122355</v>
      </c>
      <c r="E12" s="12"/>
      <c r="F12" s="13"/>
      <c r="G12" s="13"/>
      <c r="H12" s="3"/>
      <c r="I12" s="3"/>
      <c r="J12" s="28" t="s">
        <v>15</v>
      </c>
      <c r="K12" s="27">
        <v>148000</v>
      </c>
    </row>
    <row r="13" spans="1:15" ht="18.75" x14ac:dyDescent="0.3">
      <c r="A13" s="3"/>
      <c r="B13" s="6">
        <v>4590</v>
      </c>
      <c r="C13" s="6">
        <v>13860</v>
      </c>
      <c r="D13" s="6">
        <v>123000</v>
      </c>
      <c r="E13" s="12"/>
      <c r="F13" s="13"/>
      <c r="G13" s="13"/>
      <c r="H13" s="3"/>
      <c r="I13" s="3"/>
      <c r="J13" s="3"/>
      <c r="K13" s="3"/>
    </row>
    <row r="14" spans="1:15" ht="18.75" x14ac:dyDescent="0.3">
      <c r="A14" s="3"/>
      <c r="B14" s="6">
        <v>5330</v>
      </c>
      <c r="C14" s="6">
        <v>14400</v>
      </c>
      <c r="D14" s="6">
        <v>137330</v>
      </c>
      <c r="E14" s="12"/>
      <c r="F14" s="13"/>
      <c r="G14" s="13"/>
      <c r="H14" s="3"/>
      <c r="I14" s="3"/>
      <c r="J14" s="3"/>
      <c r="K14" s="3"/>
    </row>
    <row r="15" spans="1:15" ht="18.75" x14ac:dyDescent="0.3">
      <c r="A15" s="3"/>
      <c r="B15" s="6">
        <v>5200</v>
      </c>
      <c r="C15" s="6">
        <v>14000</v>
      </c>
      <c r="D15" s="6">
        <v>121570</v>
      </c>
      <c r="E15" s="12"/>
      <c r="F15" s="13"/>
      <c r="G15" s="13"/>
      <c r="H15" s="3"/>
      <c r="I15" s="3"/>
      <c r="J15" s="3"/>
      <c r="K15" s="3"/>
    </row>
    <row r="16" spans="1:15" ht="18.75" x14ac:dyDescent="0.3">
      <c r="A16" s="3"/>
      <c r="B16" s="6">
        <v>4160</v>
      </c>
      <c r="C16" s="6">
        <v>12000</v>
      </c>
      <c r="D16" s="6">
        <v>113100</v>
      </c>
      <c r="E16" s="12"/>
      <c r="F16" s="13"/>
      <c r="G16" s="13"/>
      <c r="H16" s="3"/>
      <c r="I16" s="3"/>
      <c r="J16" s="3"/>
      <c r="K16" s="3"/>
    </row>
    <row r="17" spans="1:11" ht="18.75" x14ac:dyDescent="0.3">
      <c r="A17" s="3"/>
      <c r="B17" s="6">
        <v>5000</v>
      </c>
      <c r="C17" s="6">
        <v>14145</v>
      </c>
      <c r="D17" s="6">
        <v>131000</v>
      </c>
      <c r="E17" s="12"/>
      <c r="F17" s="13"/>
      <c r="G17" s="13"/>
      <c r="H17" s="3"/>
      <c r="I17" s="3"/>
      <c r="J17" s="3"/>
      <c r="K17" s="3"/>
    </row>
    <row r="18" spans="1:11" ht="18.75" x14ac:dyDescent="0.3">
      <c r="A18" s="3"/>
      <c r="B18" s="6">
        <v>4690</v>
      </c>
      <c r="C18" s="6">
        <v>13900</v>
      </c>
      <c r="D18" s="6">
        <v>124165</v>
      </c>
      <c r="E18" s="12"/>
      <c r="F18" s="13"/>
      <c r="G18" s="13"/>
      <c r="H18" s="3"/>
      <c r="I18" s="3"/>
      <c r="J18" s="3"/>
      <c r="K18" s="3"/>
    </row>
    <row r="19" spans="1:11" ht="18.75" x14ac:dyDescent="0.3">
      <c r="A19" s="3"/>
      <c r="B19" s="6">
        <v>5890</v>
      </c>
      <c r="C19" s="6">
        <v>15050</v>
      </c>
      <c r="D19" s="6">
        <v>149000</v>
      </c>
      <c r="E19" s="12"/>
      <c r="F19" s="13"/>
      <c r="G19" s="13"/>
      <c r="H19" s="3"/>
      <c r="I19" s="3"/>
      <c r="J19" s="3"/>
      <c r="K19" s="3"/>
    </row>
    <row r="20" spans="1:11" ht="18.75" x14ac:dyDescent="0.3">
      <c r="A20" s="3"/>
      <c r="B20" s="6">
        <v>4930</v>
      </c>
      <c r="C20" s="6">
        <v>13060</v>
      </c>
      <c r="D20" s="6">
        <v>120950</v>
      </c>
      <c r="E20" s="12"/>
      <c r="F20" s="13"/>
      <c r="G20" s="13"/>
      <c r="H20" s="3"/>
      <c r="I20" s="3"/>
      <c r="J20" s="3"/>
      <c r="K20" s="3"/>
    </row>
    <row r="21" spans="1:11" ht="18.75" x14ac:dyDescent="0.3">
      <c r="A21" s="3"/>
      <c r="B21" s="3"/>
      <c r="C21" s="3"/>
      <c r="D21" s="3"/>
      <c r="E21" s="3"/>
      <c r="F21" s="3"/>
      <c r="G21" s="13"/>
      <c r="H21" s="3"/>
      <c r="I21" s="3"/>
      <c r="J21" s="3"/>
      <c r="K21" s="3"/>
    </row>
    <row r="22" spans="1:11" ht="18.7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</sheetData>
  <mergeCells count="1">
    <mergeCell ref="A1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МНК</vt:lpstr>
      <vt:lpstr>Максимізація прибутку_короткост</vt:lpstr>
      <vt:lpstr>Максимізація випуску</vt:lpstr>
      <vt:lpstr>Мінімізація витрат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Воробей Евгений</cp:lastModifiedBy>
  <dcterms:created xsi:type="dcterms:W3CDTF">2020-11-09T08:25:38Z</dcterms:created>
  <dcterms:modified xsi:type="dcterms:W3CDTF">2022-05-23T13:20:20Z</dcterms:modified>
</cp:coreProperties>
</file>