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ekav\Desktop\u4eba\3 year\2\eepm\3\"/>
    </mc:Choice>
  </mc:AlternateContent>
  <bookViews>
    <workbookView xWindow="0" yWindow="0" windowWidth="28800" windowHeight="12330"/>
  </bookViews>
  <sheets>
    <sheet name="суб_спож" sheetId="3" r:id="rId1"/>
  </sheets>
  <definedNames>
    <definedName name="solver_adj" localSheetId="0" hidden="1">суб_спож!$J$13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суб_спож!$J$14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J12" i="3" l="1"/>
  <c r="J4" i="3"/>
  <c r="J3" i="3"/>
  <c r="J11" i="3"/>
  <c r="M4" i="3"/>
  <c r="P4" i="3"/>
  <c r="M3" i="3"/>
  <c r="M6" i="3" s="1"/>
  <c r="P5" i="3"/>
  <c r="E4" i="3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D5" i="3"/>
  <c r="D6" i="3"/>
  <c r="D7" i="3"/>
  <c r="D8" i="3"/>
  <c r="D9" i="3"/>
  <c r="D10" i="3"/>
  <c r="D11" i="3"/>
  <c r="D4" i="3"/>
  <c r="M11" i="3"/>
  <c r="N11" i="3" s="1"/>
  <c r="J6" i="3" l="1"/>
  <c r="J14" i="3"/>
  <c r="O7" i="3"/>
</calcChain>
</file>

<file path=xl/sharedStrings.xml><?xml version="1.0" encoding="utf-8"?>
<sst xmlns="http://schemas.openxmlformats.org/spreadsheetml/2006/main" count="34" uniqueCount="30">
  <si>
    <t>E=(dQ/dP)|(P*,Q*)*(P*/Q*)</t>
  </si>
  <si>
    <t>Подбор параметра</t>
  </si>
  <si>
    <t>Price</t>
  </si>
  <si>
    <t>Demand</t>
  </si>
  <si>
    <t>Supply</t>
  </si>
  <si>
    <t>Func_dem</t>
  </si>
  <si>
    <t>Func_sup</t>
  </si>
  <si>
    <t>Поиск решения (Solver)</t>
  </si>
  <si>
    <t>Q*d</t>
  </si>
  <si>
    <t>Q*s</t>
  </si>
  <si>
    <t>P*</t>
  </si>
  <si>
    <t>Q*d-Q*s</t>
  </si>
  <si>
    <t>Рівноважна точка</t>
  </si>
  <si>
    <t>Ed</t>
  </si>
  <si>
    <t>Es</t>
  </si>
  <si>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</si>
  <si>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Еластичність</t>
  </si>
  <si>
    <t>Пункт 2</t>
  </si>
  <si>
    <t>Пункт3</t>
  </si>
  <si>
    <t>P**</t>
  </si>
  <si>
    <t>Q**s</t>
  </si>
  <si>
    <t>Q**d</t>
  </si>
  <si>
    <t>Q**d-Q**s</t>
  </si>
  <si>
    <t>sub</t>
  </si>
  <si>
    <t>Dem(sub)</t>
  </si>
  <si>
    <t>Рівноважна точка після введення субсидії для споживача</t>
  </si>
  <si>
    <t>Субсидія споживача</t>
  </si>
  <si>
    <t>Qd(sub)=F(P-sub)</t>
  </si>
  <si>
    <t>Споживач</t>
  </si>
  <si>
    <t>Компенсація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</si>
</sst>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4" borderId="5" xfId="0" applyFont="1" applyFill="1" applyBorder="1"/>
    <xf numFmtId="0" fontId="2" fillId="2" borderId="5" xfId="0" applyFont="1" applyFill="1" applyBorder="1"/>
    <xf numFmtId="0" fontId="2" fillId="0" borderId="11" xfId="0" applyFont="1" applyFill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2" fillId="0" borderId="5" xfId="0" applyNumberFormat="1" applyFont="1" applyBorder="1"/>
    <xf numFmtId="0" fontId="2" fillId="0" borderId="12" xfId="0" applyFont="1" applyBorder="1"/>
    <xf numFmtId="0" fontId="2" fillId="0" borderId="12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2" borderId="0" xfId="0" applyFont="1" applyFill="1" applyBorder="1"/>
    <xf numFmtId="0" fontId="2" fillId="2" borderId="0" xfId="0" applyFont="1" applyFill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суб_спож!$B$3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28931015306255087"/>
                  <c:y val="-1.1545403671387945E-3"/>
                </c:manualLayout>
              </c:layout>
              <c:numFmt formatCode="General" sourceLinked="0"/>
            </c:trendlineLbl>
          </c:trendline>
          <c:xVal>
            <c:numRef>
              <c:f>суб_спож!$A$4:$A$11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суб_спож!$B$4:$B$11</c:f>
              <c:numCache>
                <c:formatCode>General</c:formatCode>
                <c:ptCount val="8"/>
                <c:pt idx="0">
                  <c:v>103</c:v>
                </c:pt>
                <c:pt idx="1">
                  <c:v>75</c:v>
                </c:pt>
                <c:pt idx="2">
                  <c:v>67</c:v>
                </c:pt>
                <c:pt idx="3">
                  <c:v>57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5-4471-AC64-AE65A269CDE3}"/>
            </c:ext>
          </c:extLst>
        </c:ser>
        <c:ser>
          <c:idx val="1"/>
          <c:order val="1"/>
          <c:tx>
            <c:strRef>
              <c:f>суб_спож!$C$3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23830939944388141"/>
                  <c:y val="5.1452397279168935E-2"/>
                </c:manualLayout>
              </c:layout>
              <c:numFmt formatCode="General" sourceLinked="0"/>
            </c:trendlineLbl>
          </c:trendline>
          <c:xVal>
            <c:numRef>
              <c:f>суб_спож!$A$4:$A$11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суб_спож!$C$4:$C$11</c:f>
              <c:numCache>
                <c:formatCode>General</c:formatCode>
                <c:ptCount val="8"/>
                <c:pt idx="0">
                  <c:v>15</c:v>
                </c:pt>
                <c:pt idx="1">
                  <c:v>34</c:v>
                </c:pt>
                <c:pt idx="2">
                  <c:v>38</c:v>
                </c:pt>
                <c:pt idx="3">
                  <c:v>48</c:v>
                </c:pt>
                <c:pt idx="4">
                  <c:v>69</c:v>
                </c:pt>
                <c:pt idx="5">
                  <c:v>83</c:v>
                </c:pt>
                <c:pt idx="6">
                  <c:v>91</c:v>
                </c:pt>
                <c:pt idx="7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5-4471-AC64-AE65A269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992"/>
        <c:axId val="99463168"/>
      </c:scatterChart>
      <c:valAx>
        <c:axId val="994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63168"/>
        <c:crosses val="autoZero"/>
        <c:crossBetween val="midCat"/>
      </c:valAx>
      <c:valAx>
        <c:axId val="994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4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суб_спож!$D$3</c:f>
              <c:strCache>
                <c:ptCount val="1"/>
                <c:pt idx="0">
                  <c:v>Func_dem</c:v>
                </c:pt>
              </c:strCache>
            </c:strRef>
          </c:tx>
          <c:xVal>
            <c:numRef>
              <c:f>суб_спож!$D$4:$D$11</c:f>
              <c:numCache>
                <c:formatCode>General</c:formatCode>
                <c:ptCount val="8"/>
                <c:pt idx="0">
                  <c:v>105.43099062654439</c:v>
                </c:pt>
                <c:pt idx="1">
                  <c:v>72.957002255129453</c:v>
                </c:pt>
                <c:pt idx="2">
                  <c:v>67.329099742783683</c:v>
                </c:pt>
                <c:pt idx="3">
                  <c:v>56.247790984520023</c:v>
                </c:pt>
                <c:pt idx="4">
                  <c:v>41.60804581716279</c:v>
                </c:pt>
                <c:pt idx="5">
                  <c:v>32.907410756176802</c:v>
                </c:pt>
                <c:pt idx="6">
                  <c:v>27.058305205480806</c:v>
                </c:pt>
                <c:pt idx="7">
                  <c:v>20.427136247747001</c:v>
                </c:pt>
              </c:numCache>
            </c:numRef>
          </c:xVal>
          <c:yVal>
            <c:numRef>
              <c:f>суб_спож!$A$4:$A$11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D-4CE6-B752-992A72521026}"/>
            </c:ext>
          </c:extLst>
        </c:ser>
        <c:ser>
          <c:idx val="1"/>
          <c:order val="1"/>
          <c:tx>
            <c:strRef>
              <c:f>суб_спож!$E$3</c:f>
              <c:strCache>
                <c:ptCount val="1"/>
                <c:pt idx="0">
                  <c:v>Func_sup</c:v>
                </c:pt>
              </c:strCache>
            </c:strRef>
          </c:tx>
          <c:xVal>
            <c:numRef>
              <c:f>суб_спож!$E$4:$E$11</c:f>
              <c:numCache>
                <c:formatCode>General</c:formatCode>
                <c:ptCount val="8"/>
                <c:pt idx="0">
                  <c:v>5.6577392598403451</c:v>
                </c:pt>
                <c:pt idx="1">
                  <c:v>38.770613789911593</c:v>
                </c:pt>
                <c:pt idx="2">
                  <c:v>44.509238427802302</c:v>
                </c:pt>
                <c:pt idx="3">
                  <c:v>55.80855843569995</c:v>
                </c:pt>
                <c:pt idx="4">
                  <c:v>70.736322753852747</c:v>
                </c:pt>
                <c:pt idx="5">
                  <c:v>79.608132209816262</c:v>
                </c:pt>
                <c:pt idx="6">
                  <c:v>85.57231178634855</c:v>
                </c:pt>
                <c:pt idx="7">
                  <c:v>92.333940914676504</c:v>
                </c:pt>
              </c:numCache>
            </c:numRef>
          </c:xVal>
          <c:yVal>
            <c:numRef>
              <c:f>суб_спож!$A$4:$A$11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CD-4CE6-B752-992A72521026}"/>
            </c:ext>
          </c:extLst>
        </c:ser>
        <c:ser>
          <c:idx val="2"/>
          <c:order val="2"/>
          <c:tx>
            <c:v>P*Q*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9"/>
            <c:spPr>
              <a:solidFill>
                <a:srgbClr val="FFFF00"/>
              </a:solidFill>
            </c:spPr>
          </c:marker>
          <c:xVal>
            <c:numRef>
              <c:f>суб_спож!$J$3</c:f>
              <c:numCache>
                <c:formatCode>General</c:formatCode>
                <c:ptCount val="1"/>
                <c:pt idx="0">
                  <c:v>56.030313691792607</c:v>
                </c:pt>
              </c:numCache>
            </c:numRef>
          </c:xVal>
          <c:yVal>
            <c:numRef>
              <c:f>суб_спож!$J$5</c:f>
              <c:numCache>
                <c:formatCode>General</c:formatCode>
                <c:ptCount val="1"/>
                <c:pt idx="0">
                  <c:v>3.5153612498365678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CD-4CE6-B752-992A72521026}"/>
            </c:ext>
          </c:extLst>
        </c:ser>
        <c:ser>
          <c:idx val="3"/>
          <c:order val="3"/>
          <c:tx>
            <c:strRef>
              <c:f>суб_спож!$F$3</c:f>
              <c:strCache>
                <c:ptCount val="1"/>
                <c:pt idx="0">
                  <c:v>Dem(sub)</c:v>
                </c:pt>
              </c:strCache>
            </c:strRef>
          </c:tx>
          <c:xVal>
            <c:numRef>
              <c:f>суб_спож!$F$4:$F$11</c:f>
              <c:numCache>
                <c:formatCode>General</c:formatCode>
                <c:ptCount val="8"/>
                <c:pt idx="0">
                  <c:v>-25.688549136225589</c:v>
                </c:pt>
                <c:pt idx="1">
                  <c:v>24.873955234111548</c:v>
                </c:pt>
                <c:pt idx="2">
                  <c:v>32.297515356765544</c:v>
                </c:pt>
                <c:pt idx="3">
                  <c:v>46.28615758908559</c:v>
                </c:pt>
                <c:pt idx="4">
                  <c:v>63.820547387766553</c:v>
                </c:pt>
                <c:pt idx="5">
                  <c:v>73.869507571925539</c:v>
                </c:pt>
                <c:pt idx="6">
                  <c:v>80.504385695398625</c:v>
                </c:pt>
                <c:pt idx="7">
                  <c:v>87.927945818052621</c:v>
                </c:pt>
              </c:numCache>
            </c:numRef>
          </c:xVal>
          <c:yVal>
            <c:numRef>
              <c:f>суб_спож!$A$4:$A$11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CD-4CE6-B752-992A72521026}"/>
            </c:ext>
          </c:extLst>
        </c:ser>
        <c:ser>
          <c:idx val="4"/>
          <c:order val="4"/>
          <c:tx>
            <c:v>p**Q**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суб_спож!$J$12</c:f>
              <c:numCache>
                <c:formatCode>General</c:formatCode>
                <c:ptCount val="1"/>
                <c:pt idx="0">
                  <c:v>60.307935145851772</c:v>
                </c:pt>
              </c:numCache>
            </c:numRef>
          </c:xVal>
          <c:yVal>
            <c:numRef>
              <c:f>суб_спож!$J$13</c:f>
              <c:numCache>
                <c:formatCode>General</c:formatCode>
                <c:ptCount val="1"/>
                <c:pt idx="0">
                  <c:v>3.8252295686990716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CD-4CE6-B752-992A7252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4128"/>
        <c:axId val="104554496"/>
      </c:scatterChart>
      <c:valAx>
        <c:axId val="1045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54496"/>
        <c:crosses val="autoZero"/>
        <c:crossBetween val="midCat"/>
      </c:valAx>
      <c:valAx>
        <c:axId val="104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4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13</xdr:row>
      <xdr:rowOff>104774</xdr:rowOff>
    </xdr:from>
    <xdr:to>
      <xdr:col>7</xdr:col>
      <xdr:colOff>209550</xdr:colOff>
      <xdr:row>30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16</xdr:row>
      <xdr:rowOff>28574</xdr:rowOff>
    </xdr:from>
    <xdr:to>
      <xdr:col>15</xdr:col>
      <xdr:colOff>361950</xdr:colOff>
      <xdr:row>32</xdr:row>
      <xdr:rowOff>38099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M12" sqref="M12"/>
    </sheetView>
  </sheetViews>
  <sheetFormatPr defaultRowHeight="15" x14ac:dyDescent="0.25"/>
  <cols>
    <col min="1" max="1" width="7.5703125" bestFit="1" customWidth="1"/>
    <col min="2" max="2" width="11.5703125" bestFit="1" customWidth="1"/>
    <col min="3" max="3" width="9.5703125" bestFit="1" customWidth="1"/>
    <col min="4" max="5" width="18.85546875" bestFit="1" customWidth="1"/>
    <col min="6" max="6" width="13" bestFit="1" customWidth="1"/>
    <col min="8" max="8" width="11.5703125" customWidth="1"/>
    <col min="9" max="9" width="17" customWidth="1"/>
    <col min="10" max="10" width="12.85546875" customWidth="1"/>
    <col min="12" max="12" width="11.85546875" customWidth="1"/>
    <col min="13" max="13" width="18.85546875" bestFit="1" customWidth="1"/>
    <col min="14" max="14" width="12.85546875" customWidth="1"/>
    <col min="20" max="20" width="14.42578125" customWidth="1"/>
    <col min="21" max="21" width="14.5703125" bestFit="1" customWidth="1"/>
  </cols>
  <sheetData>
    <row r="1" spans="1:22" ht="108" customHeight="1" x14ac:dyDescent="0.3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N1" s="2" t="s">
        <v>16</v>
      </c>
      <c r="O1" s="1" t="s">
        <v>0</v>
      </c>
      <c r="S1" s="3" t="s">
        <v>27</v>
      </c>
      <c r="T1" s="3"/>
      <c r="U1" s="4" t="s">
        <v>26</v>
      </c>
      <c r="V1" s="3"/>
    </row>
    <row r="2" spans="1:22" ht="21.75" thickBot="1" x14ac:dyDescent="0.4">
      <c r="A2" s="3"/>
      <c r="B2" s="3"/>
      <c r="C2" s="3"/>
      <c r="D2" s="3"/>
      <c r="E2" s="3"/>
      <c r="F2" s="3"/>
      <c r="G2" s="3"/>
      <c r="H2" s="3"/>
      <c r="I2" s="29" t="s">
        <v>1</v>
      </c>
      <c r="J2" s="29"/>
      <c r="K2" s="3"/>
      <c r="L2" s="29" t="s">
        <v>7</v>
      </c>
      <c r="M2" s="29"/>
      <c r="N2" s="3"/>
      <c r="O2" s="3"/>
      <c r="P2" s="3"/>
      <c r="Q2" s="3"/>
      <c r="R2" s="3"/>
      <c r="S2" s="3"/>
      <c r="T2" s="3"/>
    </row>
    <row r="3" spans="1:22" ht="21.75" thickBot="1" x14ac:dyDescent="0.4">
      <c r="A3" s="5" t="s">
        <v>2</v>
      </c>
      <c r="B3" s="6" t="s">
        <v>3</v>
      </c>
      <c r="C3" s="7" t="s">
        <v>4</v>
      </c>
      <c r="D3" s="8" t="s">
        <v>5</v>
      </c>
      <c r="E3" s="8" t="s">
        <v>6</v>
      </c>
      <c r="F3" s="9" t="s">
        <v>24</v>
      </c>
      <c r="G3" s="10"/>
      <c r="H3" s="10" t="s">
        <v>17</v>
      </c>
      <c r="I3" s="11" t="s">
        <v>8</v>
      </c>
      <c r="J3" s="12">
        <f>-49.66*LN(J5)+118.46</f>
        <v>56.030313691792607</v>
      </c>
      <c r="K3" s="3"/>
      <c r="L3" s="12" t="s">
        <v>8</v>
      </c>
      <c r="M3" s="12">
        <f>-49.66*LN(M5)+118.46</f>
        <v>56.03031369180362</v>
      </c>
      <c r="N3" s="3"/>
      <c r="O3" s="3"/>
      <c r="P3" s="3"/>
      <c r="Q3" s="3"/>
      <c r="R3" s="3"/>
      <c r="S3" s="3"/>
      <c r="T3" s="3"/>
    </row>
    <row r="4" spans="1:22" ht="21" x14ac:dyDescent="0.35">
      <c r="A4" s="13">
        <v>1.3</v>
      </c>
      <c r="B4" s="14">
        <v>103</v>
      </c>
      <c r="C4" s="26">
        <v>15</v>
      </c>
      <c r="D4" s="12">
        <f>-49.66*LN(A4)+118.46</f>
        <v>105.43099062654439</v>
      </c>
      <c r="E4" s="12">
        <f>50.637*LN(A4)-7.6276</f>
        <v>5.6577392598403451</v>
      </c>
      <c r="F4" s="12">
        <f>50.637*LN(A4-$J$9)-7.6276</f>
        <v>-25.688549136225589</v>
      </c>
      <c r="G4" s="11"/>
      <c r="H4" s="11"/>
      <c r="I4" s="11" t="s">
        <v>9</v>
      </c>
      <c r="J4" s="12">
        <f>50.637*LN(J5)-7.6276</f>
        <v>56.030314329212601</v>
      </c>
      <c r="K4" s="3"/>
      <c r="L4" s="12" t="s">
        <v>9</v>
      </c>
      <c r="M4" s="12">
        <f>50.637*LN(M5)-7.6276</f>
        <v>56.030314329201367</v>
      </c>
      <c r="N4" s="3"/>
      <c r="O4" s="3" t="s">
        <v>13</v>
      </c>
      <c r="P4" s="3">
        <f>(-49.66/J5)*(J5/J3)</f>
        <v>-0.88630594276459063</v>
      </c>
      <c r="Q4" s="3"/>
      <c r="R4" s="3"/>
      <c r="S4" s="3"/>
      <c r="T4" s="3"/>
    </row>
    <row r="5" spans="1:22" ht="21" x14ac:dyDescent="0.35">
      <c r="A5" s="15">
        <v>2.5</v>
      </c>
      <c r="B5" s="12">
        <v>75</v>
      </c>
      <c r="C5" s="27">
        <v>34</v>
      </c>
      <c r="D5" s="12">
        <f t="shared" ref="D5:D11" si="0">-49.66*LN(A5)+118.46</f>
        <v>72.957002255129453</v>
      </c>
      <c r="E5" s="12">
        <f t="shared" ref="E5:E11" si="1">50.637*LN(A5)-7.6276</f>
        <v>38.770613789911593</v>
      </c>
      <c r="F5" s="12">
        <f t="shared" ref="F5:F11" si="2">50.637*LN(A5-$J$9)-7.6276</f>
        <v>24.873955234111548</v>
      </c>
      <c r="G5" s="11"/>
      <c r="H5" s="11"/>
      <c r="I5" s="11" t="s">
        <v>10</v>
      </c>
      <c r="J5" s="12">
        <v>3.5153612498365678</v>
      </c>
      <c r="K5" s="3"/>
      <c r="L5" s="12" t="s">
        <v>10</v>
      </c>
      <c r="M5" s="12">
        <v>3.5153612498357885</v>
      </c>
      <c r="N5" s="3"/>
      <c r="O5" s="3" t="s">
        <v>14</v>
      </c>
      <c r="P5" s="3">
        <f>(50.637/J5)*(J5/J4)</f>
        <v>0.90374292213455087</v>
      </c>
      <c r="Q5" s="3"/>
      <c r="R5" s="3"/>
      <c r="S5" s="3"/>
      <c r="T5" s="3"/>
    </row>
    <row r="6" spans="1:22" ht="21" x14ac:dyDescent="0.35">
      <c r="A6" s="15">
        <v>2.8</v>
      </c>
      <c r="B6" s="12">
        <v>67</v>
      </c>
      <c r="C6" s="27">
        <v>38</v>
      </c>
      <c r="D6" s="12">
        <f t="shared" si="0"/>
        <v>67.329099742783683</v>
      </c>
      <c r="E6" s="12">
        <f t="shared" si="1"/>
        <v>44.509238427802302</v>
      </c>
      <c r="F6" s="12">
        <f t="shared" si="2"/>
        <v>32.297515356765544</v>
      </c>
      <c r="G6" s="11"/>
      <c r="H6" s="11"/>
      <c r="I6" s="11" t="s">
        <v>11</v>
      </c>
      <c r="J6" s="16">
        <f>J3-J4</f>
        <v>-6.3741999412059158E-7</v>
      </c>
      <c r="K6" s="3"/>
      <c r="L6" s="12" t="s">
        <v>11</v>
      </c>
      <c r="M6" s="16">
        <f>M3-M4</f>
        <v>-6.3739774702753493E-7</v>
      </c>
      <c r="N6" s="3"/>
      <c r="O6" s="3"/>
      <c r="P6" s="3"/>
      <c r="Q6" s="3"/>
      <c r="R6" s="3"/>
      <c r="S6" s="3"/>
      <c r="T6" s="3"/>
    </row>
    <row r="7" spans="1:22" ht="21" x14ac:dyDescent="0.35">
      <c r="A7" s="15">
        <v>3.5</v>
      </c>
      <c r="B7" s="12">
        <v>57</v>
      </c>
      <c r="C7" s="27">
        <v>48</v>
      </c>
      <c r="D7" s="12">
        <f t="shared" si="0"/>
        <v>56.247790984520023</v>
      </c>
      <c r="E7" s="12">
        <f t="shared" si="1"/>
        <v>55.80855843569995</v>
      </c>
      <c r="F7" s="12">
        <f t="shared" si="2"/>
        <v>46.28615758908559</v>
      </c>
      <c r="G7" s="17"/>
      <c r="H7" s="17"/>
      <c r="I7" s="18" t="s">
        <v>12</v>
      </c>
      <c r="J7" s="19"/>
      <c r="K7" s="19"/>
      <c r="L7" s="19"/>
      <c r="M7" s="19"/>
      <c r="N7" s="3"/>
      <c r="O7" s="3" t="str">
        <f>IF(ABS(P4)&gt;P5,"стабільна динамічна рівновага",IF(ABS(P4)&lt;P5,"нестабільна динамічна рівновага","квазістабільна динамічна рівновага"))</f>
        <v>нестабільна динамічна рівновага</v>
      </c>
      <c r="P7" s="3"/>
      <c r="Q7" s="3"/>
      <c r="R7" s="3"/>
      <c r="S7" s="3"/>
      <c r="T7" s="3"/>
    </row>
    <row r="8" spans="1:22" ht="21" x14ac:dyDescent="0.35">
      <c r="A8" s="15">
        <v>4.7</v>
      </c>
      <c r="B8" s="12">
        <v>44</v>
      </c>
      <c r="C8" s="27">
        <v>69</v>
      </c>
      <c r="D8" s="12">
        <f t="shared" si="0"/>
        <v>41.60804581716279</v>
      </c>
      <c r="E8" s="12">
        <f t="shared" si="1"/>
        <v>70.736322753852747</v>
      </c>
      <c r="F8" s="12">
        <f t="shared" si="2"/>
        <v>63.820547387766553</v>
      </c>
      <c r="G8" s="20"/>
      <c r="H8" s="20"/>
      <c r="I8" s="30"/>
      <c r="J8" s="30"/>
      <c r="K8" s="30"/>
      <c r="L8" s="19"/>
      <c r="M8" s="19"/>
      <c r="N8" s="3"/>
      <c r="O8" s="3"/>
      <c r="P8" s="3"/>
      <c r="Q8" s="3"/>
      <c r="R8" s="3"/>
      <c r="S8" s="3"/>
      <c r="T8" s="3"/>
    </row>
    <row r="9" spans="1:22" ht="21" x14ac:dyDescent="0.35">
      <c r="A9" s="15">
        <v>5.6</v>
      </c>
      <c r="B9" s="12">
        <v>36</v>
      </c>
      <c r="C9" s="27">
        <v>83</v>
      </c>
      <c r="D9" s="12">
        <f t="shared" si="0"/>
        <v>32.907410756176802</v>
      </c>
      <c r="E9" s="12">
        <f t="shared" si="1"/>
        <v>79.608132209816262</v>
      </c>
      <c r="F9" s="12">
        <f t="shared" si="2"/>
        <v>73.869507571925539</v>
      </c>
      <c r="G9" s="20"/>
      <c r="H9" s="20"/>
      <c r="I9" s="21" t="s">
        <v>23</v>
      </c>
      <c r="J9" s="19">
        <v>0.6</v>
      </c>
      <c r="K9" s="30"/>
      <c r="L9" s="30"/>
      <c r="M9" s="30"/>
      <c r="N9" s="3"/>
      <c r="O9" s="3"/>
      <c r="P9" s="3"/>
      <c r="Q9" s="3"/>
      <c r="R9" s="3"/>
      <c r="S9" s="3"/>
      <c r="T9" s="3"/>
    </row>
    <row r="10" spans="1:22" ht="21" x14ac:dyDescent="0.35">
      <c r="A10" s="15">
        <v>6.3</v>
      </c>
      <c r="B10" s="12">
        <v>27</v>
      </c>
      <c r="C10" s="27">
        <v>91</v>
      </c>
      <c r="D10" s="12">
        <f t="shared" si="0"/>
        <v>27.058305205480806</v>
      </c>
      <c r="E10" s="12">
        <f t="shared" si="1"/>
        <v>85.57231178634855</v>
      </c>
      <c r="F10" s="12">
        <f t="shared" si="2"/>
        <v>80.504385695398625</v>
      </c>
      <c r="G10" s="20"/>
      <c r="H10" s="20"/>
      <c r="I10" s="19"/>
      <c r="J10" s="19"/>
      <c r="K10" s="19"/>
      <c r="L10" s="19"/>
      <c r="M10" s="22" t="s">
        <v>28</v>
      </c>
      <c r="N10" s="22" t="s">
        <v>29</v>
      </c>
      <c r="O10" s="3"/>
      <c r="P10" s="3"/>
      <c r="Q10" s="3"/>
      <c r="R10" s="3"/>
      <c r="S10" s="3"/>
      <c r="T10" s="3"/>
    </row>
    <row r="11" spans="1:22" ht="21.75" thickBot="1" x14ac:dyDescent="0.4">
      <c r="A11" s="23">
        <v>7.2</v>
      </c>
      <c r="B11" s="24">
        <v>15</v>
      </c>
      <c r="C11" s="28">
        <v>95</v>
      </c>
      <c r="D11" s="12">
        <f t="shared" si="0"/>
        <v>20.427136247747001</v>
      </c>
      <c r="E11" s="12">
        <f t="shared" si="1"/>
        <v>92.333940914676504</v>
      </c>
      <c r="F11" s="12">
        <f t="shared" si="2"/>
        <v>87.927945818052621</v>
      </c>
      <c r="G11" s="20"/>
      <c r="H11" s="20" t="s">
        <v>18</v>
      </c>
      <c r="I11" s="11" t="s">
        <v>21</v>
      </c>
      <c r="J11" s="12">
        <f>-49.66*LN(J13-$J$9)+118.46</f>
        <v>60.307934814464183</v>
      </c>
      <c r="K11" s="19"/>
      <c r="L11" s="19"/>
      <c r="M11" s="19">
        <f>J13-J5</f>
        <v>0.30986831886250377</v>
      </c>
      <c r="N11" s="3">
        <f>J9-M11</f>
        <v>0.29013168113749621</v>
      </c>
      <c r="O11" s="3"/>
      <c r="P11" s="3"/>
      <c r="Q11" s="3"/>
      <c r="R11" s="3"/>
      <c r="S11" s="3"/>
      <c r="T11" s="3"/>
    </row>
    <row r="12" spans="1:22" ht="21" x14ac:dyDescent="0.35">
      <c r="A12" s="3"/>
      <c r="B12" s="3"/>
      <c r="C12" s="3"/>
      <c r="D12" s="3"/>
      <c r="E12" s="3"/>
      <c r="F12" s="3"/>
      <c r="G12" s="3"/>
      <c r="H12" s="3"/>
      <c r="I12" s="11" t="s">
        <v>20</v>
      </c>
      <c r="J12" s="12">
        <f>50.637*LN(J13)-7.6276</f>
        <v>60.307935145851772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2" ht="21" x14ac:dyDescent="0.35">
      <c r="A13" s="3"/>
      <c r="B13" s="3"/>
      <c r="C13" s="3"/>
      <c r="D13" s="3"/>
      <c r="E13" s="3"/>
      <c r="F13" s="3"/>
      <c r="G13" s="3"/>
      <c r="H13" s="3"/>
      <c r="I13" s="11" t="s">
        <v>19</v>
      </c>
      <c r="J13" s="12">
        <v>3.8252295686990716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2" ht="21" x14ac:dyDescent="0.35">
      <c r="A14" s="3"/>
      <c r="B14" s="3"/>
      <c r="C14" s="3"/>
      <c r="D14" s="25"/>
      <c r="E14" s="3"/>
      <c r="F14" s="3"/>
      <c r="G14" s="3"/>
      <c r="H14" s="3"/>
      <c r="I14" s="11" t="s">
        <v>22</v>
      </c>
      <c r="J14" s="16">
        <f>J11-J12</f>
        <v>-3.3138758936956947E-7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2" ht="21" x14ac:dyDescent="0.35">
      <c r="A15" s="3"/>
      <c r="B15" s="3"/>
      <c r="C15" s="3"/>
      <c r="D15" s="3"/>
      <c r="E15" s="3"/>
      <c r="F15" s="3"/>
      <c r="G15" s="3"/>
      <c r="H15" s="3"/>
      <c r="I15" s="18" t="s">
        <v>25</v>
      </c>
      <c r="J15" s="19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2" ht="2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</sheetData>
  <mergeCells count="5">
    <mergeCell ref="A1:L1"/>
    <mergeCell ref="I2:J2"/>
    <mergeCell ref="L2:M2"/>
    <mergeCell ref="I8:K8"/>
    <mergeCell ref="K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суб_спож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Воробей Евгений</cp:lastModifiedBy>
  <dcterms:created xsi:type="dcterms:W3CDTF">2021-03-11T06:40:26Z</dcterms:created>
  <dcterms:modified xsi:type="dcterms:W3CDTF">2022-05-18T19:18:19Z</dcterms:modified>
</cp:coreProperties>
</file>