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Default Extension="jpg" ContentType="image/.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22d07a181ba14292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codeName="ThisWorkbook" defaultThemeVersion="124226"/>
  <xr:revisionPtr revIDLastSave="0" documentId="13_ncr:1_{260F1ED7-F06D-47F8-B5FE-9E7EF2827CF2}" xr6:coauthVersionLast="36" xr6:coauthVersionMax="36" xr10:uidLastSave="{00000000-0000-0000-0000-000000000000}"/>
  <bookViews>
    <workbookView xWindow="240" yWindow="108" windowWidth="14808" windowHeight="8016" firstSheet="1" activeTab="7" xr2:uid="{00000000-000D-0000-FFFF-FFFF00000000}"/>
  </bookViews>
  <sheets>
    <sheet name="Shape" sheetId="3" r:id="rId1"/>
    <sheet name="Main" sheetId="2" r:id="rId2"/>
    <sheet name="fondation" sheetId="4" r:id="rId3"/>
    <sheet name="C1" sheetId="5" r:id="rId4"/>
    <sheet name="C2" sheetId="6" r:id="rId5"/>
    <sheet name="B1&amp;B2" sheetId="7" r:id="rId6"/>
    <sheet name="B3" sheetId="8" r:id="rId7"/>
    <sheet name="B4&amp;B5&amp;B6" sheetId="9" r:id="rId8"/>
    <sheet name="B7" sheetId="10" r:id="rId9"/>
    <sheet name="B8" sheetId="11" r:id="rId10"/>
    <sheet name="سقف" sheetId="13" r:id="rId11"/>
    <sheet name="Sheet1" sheetId="12" r:id="rId12"/>
  </sheets>
  <calcPr calcId="191029"/>
</workbook>
</file>

<file path=xl/calcChain.xml><?xml version="1.0" encoding="utf-8"?>
<calcChain xmlns="http://schemas.openxmlformats.org/spreadsheetml/2006/main">
  <c r="P13" i="13" l="1"/>
  <c r="O13" i="13"/>
  <c r="N13" i="13"/>
  <c r="M13" i="13"/>
  <c r="L13" i="13"/>
  <c r="K13" i="13"/>
  <c r="J13" i="13"/>
  <c r="I13" i="13"/>
  <c r="H13" i="13"/>
  <c r="G13" i="13"/>
  <c r="F13" i="13"/>
  <c r="A13" i="13"/>
  <c r="A12" i="13"/>
  <c r="P11" i="13"/>
  <c r="O11" i="13"/>
  <c r="N11" i="13"/>
  <c r="M11" i="13"/>
  <c r="L11" i="13"/>
  <c r="K11" i="13"/>
  <c r="J11" i="13"/>
  <c r="I11" i="13"/>
  <c r="H11" i="13"/>
  <c r="G11" i="13"/>
  <c r="F11" i="13"/>
  <c r="A11" i="13"/>
  <c r="P10" i="13"/>
  <c r="O10" i="13"/>
  <c r="N10" i="13"/>
  <c r="M10" i="13"/>
  <c r="L10" i="13"/>
  <c r="K10" i="13"/>
  <c r="J10" i="13"/>
  <c r="I10" i="13"/>
  <c r="H10" i="13"/>
  <c r="G10" i="13"/>
  <c r="F10" i="13"/>
  <c r="A10" i="13"/>
  <c r="P9" i="13"/>
  <c r="O9" i="13"/>
  <c r="N9" i="13"/>
  <c r="M9" i="13"/>
  <c r="L9" i="13"/>
  <c r="K9" i="13"/>
  <c r="J9" i="13"/>
  <c r="I9" i="13"/>
  <c r="H9" i="13"/>
  <c r="G9" i="13"/>
  <c r="F9" i="13"/>
  <c r="A9" i="13"/>
  <c r="P8" i="13"/>
  <c r="O8" i="13"/>
  <c r="N8" i="13"/>
  <c r="M8" i="13"/>
  <c r="L8" i="13"/>
  <c r="K8" i="13"/>
  <c r="J8" i="13"/>
  <c r="I8" i="13"/>
  <c r="H8" i="13"/>
  <c r="G8" i="13"/>
  <c r="F8" i="13"/>
  <c r="A8" i="13"/>
  <c r="P7" i="13"/>
  <c r="O7" i="13"/>
  <c r="N7" i="13"/>
  <c r="M7" i="13"/>
  <c r="L7" i="13"/>
  <c r="K7" i="13"/>
  <c r="J7" i="13"/>
  <c r="I7" i="13"/>
  <c r="H7" i="13"/>
  <c r="G7" i="13"/>
  <c r="F7" i="13"/>
  <c r="A7" i="13"/>
  <c r="P6" i="13"/>
  <c r="O6" i="13"/>
  <c r="N6" i="13"/>
  <c r="M6" i="13"/>
  <c r="L6" i="13"/>
  <c r="K6" i="13"/>
  <c r="J6" i="13"/>
  <c r="I6" i="13"/>
  <c r="H6" i="13"/>
  <c r="G6" i="13"/>
  <c r="F6" i="13"/>
  <c r="A6" i="13"/>
  <c r="P5" i="13"/>
  <c r="O5" i="13"/>
  <c r="N5" i="13"/>
  <c r="M5" i="13"/>
  <c r="L5" i="13"/>
  <c r="K5" i="13"/>
  <c r="J5" i="13"/>
  <c r="I5" i="13"/>
  <c r="H5" i="13"/>
  <c r="G5" i="13"/>
  <c r="F5" i="13"/>
  <c r="A5" i="13"/>
  <c r="P4" i="13"/>
  <c r="P12" i="13" s="1"/>
  <c r="P14" i="13" s="1"/>
  <c r="O4" i="13"/>
  <c r="O12" i="13" s="1"/>
  <c r="N4" i="13"/>
  <c r="N12" i="13" s="1"/>
  <c r="N14" i="13" s="1"/>
  <c r="M4" i="13"/>
  <c r="M12" i="13" s="1"/>
  <c r="L4" i="13"/>
  <c r="L12" i="13" s="1"/>
  <c r="L14" i="13" s="1"/>
  <c r="K4" i="13"/>
  <c r="K12" i="13" s="1"/>
  <c r="J4" i="13"/>
  <c r="J12" i="13" s="1"/>
  <c r="J14" i="13" s="1"/>
  <c r="I4" i="13"/>
  <c r="I12" i="13" s="1"/>
  <c r="H4" i="13"/>
  <c r="H12" i="13" s="1"/>
  <c r="H14" i="13" s="1"/>
  <c r="G4" i="13"/>
  <c r="G12" i="13" s="1"/>
  <c r="F4" i="13"/>
  <c r="F12" i="13" s="1"/>
  <c r="F14" i="13" s="1"/>
  <c r="A4" i="13"/>
  <c r="D3" i="13"/>
  <c r="A8" i="12"/>
  <c r="G14" i="13" l="1"/>
  <c r="I14" i="13"/>
  <c r="K14" i="13"/>
  <c r="M14" i="13"/>
  <c r="O14" i="13"/>
  <c r="P13" i="11"/>
  <c r="O13" i="11"/>
  <c r="N13" i="11"/>
  <c r="M13" i="11"/>
  <c r="L13" i="11"/>
  <c r="K13" i="11"/>
  <c r="J13" i="11"/>
  <c r="I13" i="11"/>
  <c r="H13" i="11"/>
  <c r="G13" i="11"/>
  <c r="F13" i="11"/>
  <c r="A13" i="11"/>
  <c r="A12" i="11"/>
  <c r="P11" i="11"/>
  <c r="O11" i="11"/>
  <c r="N11" i="11"/>
  <c r="M11" i="11"/>
  <c r="L11" i="11"/>
  <c r="K11" i="11"/>
  <c r="J11" i="11"/>
  <c r="I11" i="11"/>
  <c r="H11" i="11"/>
  <c r="G11" i="11"/>
  <c r="F11" i="11"/>
  <c r="A11" i="11"/>
  <c r="P10" i="11"/>
  <c r="O10" i="11"/>
  <c r="N10" i="11"/>
  <c r="M10" i="11"/>
  <c r="L10" i="11"/>
  <c r="K10" i="11"/>
  <c r="J10" i="11"/>
  <c r="I10" i="11"/>
  <c r="H10" i="11"/>
  <c r="G10" i="11"/>
  <c r="F10" i="11"/>
  <c r="A10" i="11"/>
  <c r="P9" i="11"/>
  <c r="O9" i="11"/>
  <c r="N9" i="11"/>
  <c r="M9" i="11"/>
  <c r="L9" i="11"/>
  <c r="K9" i="11"/>
  <c r="J9" i="11"/>
  <c r="I9" i="11"/>
  <c r="H9" i="11"/>
  <c r="G9" i="11"/>
  <c r="F9" i="11"/>
  <c r="A9" i="11"/>
  <c r="P8" i="11"/>
  <c r="O8" i="11"/>
  <c r="N8" i="11"/>
  <c r="M8" i="11"/>
  <c r="L8" i="11"/>
  <c r="K8" i="11"/>
  <c r="J8" i="11"/>
  <c r="I8" i="11"/>
  <c r="H8" i="11"/>
  <c r="G8" i="11"/>
  <c r="F8" i="11"/>
  <c r="A8" i="11"/>
  <c r="P7" i="11"/>
  <c r="O7" i="11"/>
  <c r="N7" i="11"/>
  <c r="M7" i="11"/>
  <c r="L7" i="11"/>
  <c r="K7" i="11"/>
  <c r="J7" i="11"/>
  <c r="I7" i="11"/>
  <c r="H7" i="11"/>
  <c r="G7" i="11"/>
  <c r="F7" i="11"/>
  <c r="A7" i="11"/>
  <c r="P6" i="11"/>
  <c r="O6" i="11"/>
  <c r="N6" i="11"/>
  <c r="M6" i="11"/>
  <c r="L6" i="11"/>
  <c r="K6" i="11"/>
  <c r="J6" i="11"/>
  <c r="I6" i="11"/>
  <c r="H6" i="11"/>
  <c r="G6" i="11"/>
  <c r="F6" i="11"/>
  <c r="A6" i="11"/>
  <c r="P5" i="11"/>
  <c r="O5" i="11"/>
  <c r="N5" i="11"/>
  <c r="M5" i="11"/>
  <c r="L5" i="11"/>
  <c r="K5" i="11"/>
  <c r="J5" i="11"/>
  <c r="I5" i="11"/>
  <c r="H5" i="11"/>
  <c r="G5" i="11"/>
  <c r="F5" i="11"/>
  <c r="A5" i="11"/>
  <c r="P4" i="11"/>
  <c r="O4" i="11"/>
  <c r="O12" i="11" s="1"/>
  <c r="O14" i="11" s="1"/>
  <c r="N4" i="11"/>
  <c r="M4" i="11"/>
  <c r="M12" i="11" s="1"/>
  <c r="M14" i="11" s="1"/>
  <c r="L4" i="11"/>
  <c r="L12" i="11" s="1"/>
  <c r="L14" i="11" s="1"/>
  <c r="K4" i="11"/>
  <c r="K12" i="11" s="1"/>
  <c r="K14" i="11" s="1"/>
  <c r="J4" i="11"/>
  <c r="I4" i="11"/>
  <c r="H4" i="11"/>
  <c r="G4" i="11"/>
  <c r="F4" i="11"/>
  <c r="F12" i="11" s="1"/>
  <c r="F14" i="11" s="1"/>
  <c r="A4" i="11"/>
  <c r="D3" i="11"/>
  <c r="P13" i="10"/>
  <c r="O13" i="10"/>
  <c r="N13" i="10"/>
  <c r="M13" i="10"/>
  <c r="L13" i="10"/>
  <c r="K13" i="10"/>
  <c r="J13" i="10"/>
  <c r="I13" i="10"/>
  <c r="H13" i="10"/>
  <c r="G13" i="10"/>
  <c r="F13" i="10"/>
  <c r="A13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A10" i="10"/>
  <c r="P9" i="10"/>
  <c r="O9" i="10"/>
  <c r="N9" i="10"/>
  <c r="M9" i="10"/>
  <c r="L9" i="10"/>
  <c r="K9" i="10"/>
  <c r="J9" i="10"/>
  <c r="I9" i="10"/>
  <c r="H9" i="10"/>
  <c r="G9" i="10"/>
  <c r="F9" i="10"/>
  <c r="A9" i="10"/>
  <c r="P8" i="10"/>
  <c r="O8" i="10"/>
  <c r="N8" i="10"/>
  <c r="M8" i="10"/>
  <c r="L8" i="10"/>
  <c r="K8" i="10"/>
  <c r="J8" i="10"/>
  <c r="I8" i="10"/>
  <c r="H8" i="10"/>
  <c r="G8" i="10"/>
  <c r="F8" i="10"/>
  <c r="A8" i="10"/>
  <c r="P7" i="10"/>
  <c r="O7" i="10"/>
  <c r="N7" i="10"/>
  <c r="M7" i="10"/>
  <c r="L7" i="10"/>
  <c r="K7" i="10"/>
  <c r="J7" i="10"/>
  <c r="I7" i="10"/>
  <c r="H7" i="10"/>
  <c r="G7" i="10"/>
  <c r="F7" i="10"/>
  <c r="A7" i="10"/>
  <c r="P6" i="10"/>
  <c r="O6" i="10"/>
  <c r="N6" i="10"/>
  <c r="M6" i="10"/>
  <c r="L6" i="10"/>
  <c r="K6" i="10"/>
  <c r="J6" i="10"/>
  <c r="I6" i="10"/>
  <c r="H6" i="10"/>
  <c r="G6" i="10"/>
  <c r="F6" i="10"/>
  <c r="A6" i="10"/>
  <c r="P5" i="10"/>
  <c r="O5" i="10"/>
  <c r="N5" i="10"/>
  <c r="M5" i="10"/>
  <c r="L5" i="10"/>
  <c r="K5" i="10"/>
  <c r="J5" i="10"/>
  <c r="I5" i="10"/>
  <c r="H5" i="10"/>
  <c r="G5" i="10"/>
  <c r="F5" i="10"/>
  <c r="A5" i="10"/>
  <c r="P4" i="10"/>
  <c r="P12" i="10" s="1"/>
  <c r="P14" i="10" s="1"/>
  <c r="O4" i="10"/>
  <c r="O12" i="10" s="1"/>
  <c r="O14" i="10" s="1"/>
  <c r="N4" i="10"/>
  <c r="N12" i="10" s="1"/>
  <c r="N14" i="10" s="1"/>
  <c r="M4" i="10"/>
  <c r="M12" i="10" s="1"/>
  <c r="M14" i="10" s="1"/>
  <c r="L4" i="10"/>
  <c r="L12" i="10" s="1"/>
  <c r="L14" i="10" s="1"/>
  <c r="K4" i="10"/>
  <c r="J4" i="10"/>
  <c r="I4" i="10"/>
  <c r="I12" i="10" s="1"/>
  <c r="I14" i="10" s="1"/>
  <c r="H4" i="10"/>
  <c r="G4" i="10"/>
  <c r="F4" i="10"/>
  <c r="F12" i="10" s="1"/>
  <c r="F14" i="10" s="1"/>
  <c r="A4" i="10"/>
  <c r="D3" i="10"/>
  <c r="P12" i="9"/>
  <c r="O12" i="9"/>
  <c r="N12" i="9"/>
  <c r="M12" i="9"/>
  <c r="L12" i="9"/>
  <c r="K12" i="9"/>
  <c r="J12" i="9"/>
  <c r="I12" i="9"/>
  <c r="H12" i="9"/>
  <c r="G12" i="9"/>
  <c r="F12" i="9"/>
  <c r="A12" i="9"/>
  <c r="A11" i="9"/>
  <c r="P10" i="9"/>
  <c r="O10" i="9"/>
  <c r="N10" i="9"/>
  <c r="M10" i="9"/>
  <c r="L10" i="9"/>
  <c r="K10" i="9"/>
  <c r="J10" i="9"/>
  <c r="I10" i="9"/>
  <c r="H10" i="9"/>
  <c r="G10" i="9"/>
  <c r="F10" i="9"/>
  <c r="A10" i="9"/>
  <c r="P9" i="9"/>
  <c r="O9" i="9"/>
  <c r="N9" i="9"/>
  <c r="M9" i="9"/>
  <c r="L9" i="9"/>
  <c r="K9" i="9"/>
  <c r="J9" i="9"/>
  <c r="I9" i="9"/>
  <c r="H9" i="9"/>
  <c r="G9" i="9"/>
  <c r="F9" i="9"/>
  <c r="A9" i="9"/>
  <c r="P8" i="9"/>
  <c r="O8" i="9"/>
  <c r="N8" i="9"/>
  <c r="M8" i="9"/>
  <c r="L8" i="9"/>
  <c r="K8" i="9"/>
  <c r="J8" i="9"/>
  <c r="I8" i="9"/>
  <c r="H8" i="9"/>
  <c r="G8" i="9"/>
  <c r="F8" i="9"/>
  <c r="A8" i="9"/>
  <c r="P7" i="9"/>
  <c r="O7" i="9"/>
  <c r="N7" i="9"/>
  <c r="M7" i="9"/>
  <c r="L7" i="9"/>
  <c r="K7" i="9"/>
  <c r="J7" i="9"/>
  <c r="I7" i="9"/>
  <c r="H7" i="9"/>
  <c r="G7" i="9"/>
  <c r="F7" i="9"/>
  <c r="A7" i="9"/>
  <c r="P6" i="9"/>
  <c r="O6" i="9"/>
  <c r="N6" i="9"/>
  <c r="M6" i="9"/>
  <c r="L6" i="9"/>
  <c r="K6" i="9"/>
  <c r="J6" i="9"/>
  <c r="I6" i="9"/>
  <c r="H6" i="9"/>
  <c r="G6" i="9"/>
  <c r="F6" i="9"/>
  <c r="A6" i="9"/>
  <c r="P5" i="9"/>
  <c r="O5" i="9"/>
  <c r="N5" i="9"/>
  <c r="M5" i="9"/>
  <c r="L5" i="9"/>
  <c r="K5" i="9"/>
  <c r="J5" i="9"/>
  <c r="I5" i="9"/>
  <c r="H5" i="9"/>
  <c r="G5" i="9"/>
  <c r="F5" i="9"/>
  <c r="A5" i="9"/>
  <c r="P4" i="9"/>
  <c r="O4" i="9"/>
  <c r="N4" i="9"/>
  <c r="M4" i="9"/>
  <c r="L4" i="9"/>
  <c r="L11" i="9" s="1"/>
  <c r="K4" i="9"/>
  <c r="J4" i="9"/>
  <c r="I4" i="9"/>
  <c r="H4" i="9"/>
  <c r="H11" i="9" s="1"/>
  <c r="G4" i="9"/>
  <c r="G11" i="9" s="1"/>
  <c r="F4" i="9"/>
  <c r="F11" i="9" s="1"/>
  <c r="A4" i="9"/>
  <c r="D3" i="9"/>
  <c r="P13" i="8"/>
  <c r="O13" i="8"/>
  <c r="N13" i="8"/>
  <c r="M13" i="8"/>
  <c r="L13" i="8"/>
  <c r="K13" i="8"/>
  <c r="J13" i="8"/>
  <c r="I13" i="8"/>
  <c r="H13" i="8"/>
  <c r="G13" i="8"/>
  <c r="F13" i="8"/>
  <c r="A13" i="8"/>
  <c r="A12" i="8"/>
  <c r="P11" i="8"/>
  <c r="O11" i="8"/>
  <c r="N11" i="8"/>
  <c r="M11" i="8"/>
  <c r="L11" i="8"/>
  <c r="K11" i="8"/>
  <c r="J11" i="8"/>
  <c r="I11" i="8"/>
  <c r="H11" i="8"/>
  <c r="G11" i="8"/>
  <c r="F11" i="8"/>
  <c r="A11" i="8"/>
  <c r="P10" i="8"/>
  <c r="O10" i="8"/>
  <c r="N10" i="8"/>
  <c r="M10" i="8"/>
  <c r="L10" i="8"/>
  <c r="K10" i="8"/>
  <c r="J10" i="8"/>
  <c r="I10" i="8"/>
  <c r="H10" i="8"/>
  <c r="G10" i="8"/>
  <c r="F10" i="8"/>
  <c r="A10" i="8"/>
  <c r="P9" i="8"/>
  <c r="O9" i="8"/>
  <c r="N9" i="8"/>
  <c r="M9" i="8"/>
  <c r="L9" i="8"/>
  <c r="K9" i="8"/>
  <c r="J9" i="8"/>
  <c r="I9" i="8"/>
  <c r="H9" i="8"/>
  <c r="G9" i="8"/>
  <c r="F9" i="8"/>
  <c r="A9" i="8"/>
  <c r="P8" i="8"/>
  <c r="O8" i="8"/>
  <c r="N8" i="8"/>
  <c r="M8" i="8"/>
  <c r="L8" i="8"/>
  <c r="K8" i="8"/>
  <c r="J8" i="8"/>
  <c r="I8" i="8"/>
  <c r="H8" i="8"/>
  <c r="G8" i="8"/>
  <c r="F8" i="8"/>
  <c r="A8" i="8"/>
  <c r="P7" i="8"/>
  <c r="O7" i="8"/>
  <c r="N7" i="8"/>
  <c r="M7" i="8"/>
  <c r="L7" i="8"/>
  <c r="K7" i="8"/>
  <c r="J7" i="8"/>
  <c r="I7" i="8"/>
  <c r="H7" i="8"/>
  <c r="G7" i="8"/>
  <c r="F7" i="8"/>
  <c r="A7" i="8"/>
  <c r="P6" i="8"/>
  <c r="O6" i="8"/>
  <c r="N6" i="8"/>
  <c r="M6" i="8"/>
  <c r="L6" i="8"/>
  <c r="K6" i="8"/>
  <c r="J6" i="8"/>
  <c r="I6" i="8"/>
  <c r="H6" i="8"/>
  <c r="G6" i="8"/>
  <c r="F6" i="8"/>
  <c r="A6" i="8"/>
  <c r="P5" i="8"/>
  <c r="O5" i="8"/>
  <c r="N5" i="8"/>
  <c r="M5" i="8"/>
  <c r="L5" i="8"/>
  <c r="K5" i="8"/>
  <c r="J5" i="8"/>
  <c r="I5" i="8"/>
  <c r="H5" i="8"/>
  <c r="G5" i="8"/>
  <c r="F5" i="8"/>
  <c r="A5" i="8"/>
  <c r="P4" i="8"/>
  <c r="O4" i="8"/>
  <c r="N4" i="8"/>
  <c r="N12" i="8" s="1"/>
  <c r="N14" i="8" s="1"/>
  <c r="M4" i="8"/>
  <c r="M12" i="8" s="1"/>
  <c r="M14" i="8" s="1"/>
  <c r="L4" i="8"/>
  <c r="L12" i="8" s="1"/>
  <c r="L14" i="8" s="1"/>
  <c r="K4" i="8"/>
  <c r="K12" i="8" s="1"/>
  <c r="K14" i="8" s="1"/>
  <c r="J4" i="8"/>
  <c r="J12" i="8" s="1"/>
  <c r="J14" i="8" s="1"/>
  <c r="I4" i="8"/>
  <c r="H4" i="8"/>
  <c r="G4" i="8"/>
  <c r="G12" i="8" s="1"/>
  <c r="G14" i="8" s="1"/>
  <c r="F4" i="8"/>
  <c r="F12" i="8" s="1"/>
  <c r="F14" i="8" s="1"/>
  <c r="A4" i="8"/>
  <c r="D3" i="8"/>
  <c r="G13" i="9" l="1"/>
  <c r="H13" i="9"/>
  <c r="F15" i="13"/>
  <c r="K11" i="9"/>
  <c r="K13" i="9" s="1"/>
  <c r="O12" i="8"/>
  <c r="O14" i="8" s="1"/>
  <c r="K12" i="10"/>
  <c r="K14" i="10" s="1"/>
  <c r="H12" i="11"/>
  <c r="H14" i="11" s="1"/>
  <c r="N12" i="11"/>
  <c r="N14" i="11" s="1"/>
  <c r="G12" i="11"/>
  <c r="G14" i="11" s="1"/>
  <c r="I12" i="11"/>
  <c r="I14" i="11" s="1"/>
  <c r="J12" i="11"/>
  <c r="J14" i="11" s="1"/>
  <c r="P12" i="11"/>
  <c r="P14" i="11" s="1"/>
  <c r="H12" i="10"/>
  <c r="H14" i="10" s="1"/>
  <c r="J12" i="10"/>
  <c r="J14" i="10" s="1"/>
  <c r="G12" i="10"/>
  <c r="G14" i="10" s="1"/>
  <c r="F15" i="10" s="1"/>
  <c r="F13" i="9"/>
  <c r="L13" i="9"/>
  <c r="O11" i="9"/>
  <c r="O13" i="9" s="1"/>
  <c r="J11" i="9"/>
  <c r="J13" i="9" s="1"/>
  <c r="I11" i="9"/>
  <c r="I13" i="9" s="1"/>
  <c r="P11" i="9"/>
  <c r="P13" i="9" s="1"/>
  <c r="N11" i="9"/>
  <c r="N13" i="9" s="1"/>
  <c r="M11" i="9"/>
  <c r="M13" i="9" s="1"/>
  <c r="I12" i="8"/>
  <c r="I14" i="8" s="1"/>
  <c r="H12" i="8"/>
  <c r="H14" i="8" s="1"/>
  <c r="P12" i="8"/>
  <c r="P14" i="8" s="1"/>
  <c r="P13" i="7"/>
  <c r="O13" i="7"/>
  <c r="N13" i="7"/>
  <c r="M13" i="7"/>
  <c r="L13" i="7"/>
  <c r="K13" i="7"/>
  <c r="J13" i="7"/>
  <c r="I13" i="7"/>
  <c r="H13" i="7"/>
  <c r="G13" i="7"/>
  <c r="F13" i="7"/>
  <c r="A13" i="7"/>
  <c r="A12" i="7"/>
  <c r="P11" i="7"/>
  <c r="O11" i="7"/>
  <c r="N11" i="7"/>
  <c r="M11" i="7"/>
  <c r="L11" i="7"/>
  <c r="K11" i="7"/>
  <c r="J11" i="7"/>
  <c r="I11" i="7"/>
  <c r="H11" i="7"/>
  <c r="G11" i="7"/>
  <c r="F11" i="7"/>
  <c r="A11" i="7"/>
  <c r="P10" i="7"/>
  <c r="O10" i="7"/>
  <c r="N10" i="7"/>
  <c r="M10" i="7"/>
  <c r="L10" i="7"/>
  <c r="K10" i="7"/>
  <c r="J10" i="7"/>
  <c r="I10" i="7"/>
  <c r="H10" i="7"/>
  <c r="G10" i="7"/>
  <c r="F10" i="7"/>
  <c r="A10" i="7"/>
  <c r="P9" i="7"/>
  <c r="O9" i="7"/>
  <c r="N9" i="7"/>
  <c r="M9" i="7"/>
  <c r="L9" i="7"/>
  <c r="K9" i="7"/>
  <c r="J9" i="7"/>
  <c r="I9" i="7"/>
  <c r="H9" i="7"/>
  <c r="G9" i="7"/>
  <c r="F9" i="7"/>
  <c r="A9" i="7"/>
  <c r="P8" i="7"/>
  <c r="O8" i="7"/>
  <c r="N8" i="7"/>
  <c r="M8" i="7"/>
  <c r="L8" i="7"/>
  <c r="K8" i="7"/>
  <c r="J8" i="7"/>
  <c r="I8" i="7"/>
  <c r="H8" i="7"/>
  <c r="G8" i="7"/>
  <c r="F8" i="7"/>
  <c r="A8" i="7"/>
  <c r="P7" i="7"/>
  <c r="O7" i="7"/>
  <c r="N7" i="7"/>
  <c r="M7" i="7"/>
  <c r="L7" i="7"/>
  <c r="K7" i="7"/>
  <c r="J7" i="7"/>
  <c r="I7" i="7"/>
  <c r="H7" i="7"/>
  <c r="G7" i="7"/>
  <c r="F7" i="7"/>
  <c r="A7" i="7"/>
  <c r="P6" i="7"/>
  <c r="O6" i="7"/>
  <c r="N6" i="7"/>
  <c r="M6" i="7"/>
  <c r="L6" i="7"/>
  <c r="K6" i="7"/>
  <c r="J6" i="7"/>
  <c r="I6" i="7"/>
  <c r="H6" i="7"/>
  <c r="G6" i="7"/>
  <c r="F6" i="7"/>
  <c r="A6" i="7"/>
  <c r="P5" i="7"/>
  <c r="O5" i="7"/>
  <c r="N5" i="7"/>
  <c r="M5" i="7"/>
  <c r="L5" i="7"/>
  <c r="K5" i="7"/>
  <c r="J5" i="7"/>
  <c r="I5" i="7"/>
  <c r="H5" i="7"/>
  <c r="G5" i="7"/>
  <c r="F5" i="7"/>
  <c r="A5" i="7"/>
  <c r="P4" i="7"/>
  <c r="O4" i="7"/>
  <c r="N4" i="7"/>
  <c r="M4" i="7"/>
  <c r="M12" i="7" s="1"/>
  <c r="M14" i="7" s="1"/>
  <c r="L4" i="7"/>
  <c r="L12" i="7" s="1"/>
  <c r="K4" i="7"/>
  <c r="K12" i="7" s="1"/>
  <c r="K14" i="7" s="1"/>
  <c r="J4" i="7"/>
  <c r="I4" i="7"/>
  <c r="H4" i="7"/>
  <c r="G4" i="7"/>
  <c r="F4" i="7"/>
  <c r="F12" i="7" s="1"/>
  <c r="A4" i="7"/>
  <c r="D3" i="7"/>
  <c r="P13" i="6"/>
  <c r="O13" i="6"/>
  <c r="N13" i="6"/>
  <c r="M13" i="6"/>
  <c r="L13" i="6"/>
  <c r="K13" i="6"/>
  <c r="J13" i="6"/>
  <c r="I13" i="6"/>
  <c r="H13" i="6"/>
  <c r="G13" i="6"/>
  <c r="F13" i="6"/>
  <c r="A13" i="6"/>
  <c r="A12" i="6"/>
  <c r="P11" i="6"/>
  <c r="O11" i="6"/>
  <c r="N11" i="6"/>
  <c r="M11" i="6"/>
  <c r="L11" i="6"/>
  <c r="K11" i="6"/>
  <c r="J11" i="6"/>
  <c r="I11" i="6"/>
  <c r="H11" i="6"/>
  <c r="G11" i="6"/>
  <c r="F11" i="6"/>
  <c r="A11" i="6"/>
  <c r="P10" i="6"/>
  <c r="O10" i="6"/>
  <c r="N10" i="6"/>
  <c r="M10" i="6"/>
  <c r="L10" i="6"/>
  <c r="K10" i="6"/>
  <c r="J10" i="6"/>
  <c r="I10" i="6"/>
  <c r="H10" i="6"/>
  <c r="G10" i="6"/>
  <c r="F10" i="6"/>
  <c r="A10" i="6"/>
  <c r="P9" i="6"/>
  <c r="O9" i="6"/>
  <c r="N9" i="6"/>
  <c r="M9" i="6"/>
  <c r="L9" i="6"/>
  <c r="K9" i="6"/>
  <c r="J9" i="6"/>
  <c r="I9" i="6"/>
  <c r="H9" i="6"/>
  <c r="G9" i="6"/>
  <c r="F9" i="6"/>
  <c r="A9" i="6"/>
  <c r="P8" i="6"/>
  <c r="O8" i="6"/>
  <c r="N8" i="6"/>
  <c r="M8" i="6"/>
  <c r="L8" i="6"/>
  <c r="K8" i="6"/>
  <c r="J8" i="6"/>
  <c r="I8" i="6"/>
  <c r="H8" i="6"/>
  <c r="G8" i="6"/>
  <c r="F8" i="6"/>
  <c r="A8" i="6"/>
  <c r="P7" i="6"/>
  <c r="O7" i="6"/>
  <c r="N7" i="6"/>
  <c r="M7" i="6"/>
  <c r="L7" i="6"/>
  <c r="K7" i="6"/>
  <c r="J7" i="6"/>
  <c r="I7" i="6"/>
  <c r="H7" i="6"/>
  <c r="G7" i="6"/>
  <c r="F7" i="6"/>
  <c r="A7" i="6"/>
  <c r="P6" i="6"/>
  <c r="O6" i="6"/>
  <c r="N6" i="6"/>
  <c r="M6" i="6"/>
  <c r="L6" i="6"/>
  <c r="K6" i="6"/>
  <c r="J6" i="6"/>
  <c r="I6" i="6"/>
  <c r="H6" i="6"/>
  <c r="G6" i="6"/>
  <c r="F6" i="6"/>
  <c r="A6" i="6"/>
  <c r="P5" i="6"/>
  <c r="O5" i="6"/>
  <c r="N5" i="6"/>
  <c r="M5" i="6"/>
  <c r="L5" i="6"/>
  <c r="K5" i="6"/>
  <c r="J5" i="6"/>
  <c r="I5" i="6"/>
  <c r="H5" i="6"/>
  <c r="G5" i="6"/>
  <c r="F5" i="6"/>
  <c r="A5" i="6"/>
  <c r="P4" i="6"/>
  <c r="P12" i="6" s="1"/>
  <c r="P14" i="6" s="1"/>
  <c r="O4" i="6"/>
  <c r="O12" i="6" s="1"/>
  <c r="O14" i="6" s="1"/>
  <c r="N4" i="6"/>
  <c r="M4" i="6"/>
  <c r="M12" i="6" s="1"/>
  <c r="M14" i="6" s="1"/>
  <c r="L4" i="6"/>
  <c r="L12" i="6" s="1"/>
  <c r="L14" i="6" s="1"/>
  <c r="K4" i="6"/>
  <c r="K12" i="6" s="1"/>
  <c r="K14" i="6" s="1"/>
  <c r="J4" i="6"/>
  <c r="J12" i="6" s="1"/>
  <c r="J14" i="6" s="1"/>
  <c r="I4" i="6"/>
  <c r="I12" i="6" s="1"/>
  <c r="I14" i="6" s="1"/>
  <c r="H4" i="6"/>
  <c r="H12" i="6" s="1"/>
  <c r="H14" i="6" s="1"/>
  <c r="G4" i="6"/>
  <c r="G12" i="6" s="1"/>
  <c r="G14" i="6" s="1"/>
  <c r="F4" i="6"/>
  <c r="F12" i="6" s="1"/>
  <c r="F14" i="6" s="1"/>
  <c r="A4" i="6"/>
  <c r="D3" i="6"/>
  <c r="P13" i="5"/>
  <c r="O13" i="5"/>
  <c r="N13" i="5"/>
  <c r="M13" i="5"/>
  <c r="L13" i="5"/>
  <c r="K13" i="5"/>
  <c r="J13" i="5"/>
  <c r="I13" i="5"/>
  <c r="H13" i="5"/>
  <c r="G13" i="5"/>
  <c r="F13" i="5"/>
  <c r="A13" i="5"/>
  <c r="A12" i="5"/>
  <c r="P11" i="5"/>
  <c r="O11" i="5"/>
  <c r="N11" i="5"/>
  <c r="M11" i="5"/>
  <c r="L11" i="5"/>
  <c r="K11" i="5"/>
  <c r="J11" i="5"/>
  <c r="I11" i="5"/>
  <c r="H11" i="5"/>
  <c r="G11" i="5"/>
  <c r="F11" i="5"/>
  <c r="A11" i="5"/>
  <c r="P10" i="5"/>
  <c r="O10" i="5"/>
  <c r="N10" i="5"/>
  <c r="M10" i="5"/>
  <c r="L10" i="5"/>
  <c r="K10" i="5"/>
  <c r="J10" i="5"/>
  <c r="I10" i="5"/>
  <c r="H10" i="5"/>
  <c r="G10" i="5"/>
  <c r="F10" i="5"/>
  <c r="A10" i="5"/>
  <c r="P9" i="5"/>
  <c r="O9" i="5"/>
  <c r="N9" i="5"/>
  <c r="M9" i="5"/>
  <c r="L9" i="5"/>
  <c r="K9" i="5"/>
  <c r="J9" i="5"/>
  <c r="I9" i="5"/>
  <c r="H9" i="5"/>
  <c r="G9" i="5"/>
  <c r="F9" i="5"/>
  <c r="A9" i="5"/>
  <c r="P8" i="5"/>
  <c r="O8" i="5"/>
  <c r="N8" i="5"/>
  <c r="M8" i="5"/>
  <c r="L8" i="5"/>
  <c r="K8" i="5"/>
  <c r="J8" i="5"/>
  <c r="I8" i="5"/>
  <c r="H8" i="5"/>
  <c r="G8" i="5"/>
  <c r="F8" i="5"/>
  <c r="A8" i="5"/>
  <c r="P7" i="5"/>
  <c r="O7" i="5"/>
  <c r="N7" i="5"/>
  <c r="M7" i="5"/>
  <c r="L7" i="5"/>
  <c r="K7" i="5"/>
  <c r="J7" i="5"/>
  <c r="I7" i="5"/>
  <c r="H7" i="5"/>
  <c r="G7" i="5"/>
  <c r="F7" i="5"/>
  <c r="A7" i="5"/>
  <c r="P6" i="5"/>
  <c r="O6" i="5"/>
  <c r="N6" i="5"/>
  <c r="M6" i="5"/>
  <c r="L6" i="5"/>
  <c r="K6" i="5"/>
  <c r="J6" i="5"/>
  <c r="I6" i="5"/>
  <c r="H6" i="5"/>
  <c r="G6" i="5"/>
  <c r="F6" i="5"/>
  <c r="A6" i="5"/>
  <c r="P5" i="5"/>
  <c r="O5" i="5"/>
  <c r="N5" i="5"/>
  <c r="M5" i="5"/>
  <c r="L5" i="5"/>
  <c r="K5" i="5"/>
  <c r="J5" i="5"/>
  <c r="I5" i="5"/>
  <c r="H5" i="5"/>
  <c r="G5" i="5"/>
  <c r="F5" i="5"/>
  <c r="A5" i="5"/>
  <c r="P4" i="5"/>
  <c r="O4" i="5"/>
  <c r="O12" i="5" s="1"/>
  <c r="O14" i="5" s="1"/>
  <c r="N4" i="5"/>
  <c r="M4" i="5"/>
  <c r="M12" i="5" s="1"/>
  <c r="M14" i="5" s="1"/>
  <c r="L4" i="5"/>
  <c r="K4" i="5"/>
  <c r="K12" i="5" s="1"/>
  <c r="K14" i="5" s="1"/>
  <c r="J4" i="5"/>
  <c r="I4" i="5"/>
  <c r="I12" i="5" s="1"/>
  <c r="I14" i="5" s="1"/>
  <c r="H4" i="5"/>
  <c r="G4" i="5"/>
  <c r="G12" i="5" s="1"/>
  <c r="G14" i="5" s="1"/>
  <c r="F4" i="5"/>
  <c r="A4" i="5"/>
  <c r="D3" i="5"/>
  <c r="F15" i="11" l="1"/>
  <c r="F14" i="9"/>
  <c r="F15" i="8"/>
  <c r="J12" i="7"/>
  <c r="J14" i="7" s="1"/>
  <c r="F14" i="7"/>
  <c r="L14" i="7"/>
  <c r="P12" i="7"/>
  <c r="P14" i="7" s="1"/>
  <c r="G12" i="7"/>
  <c r="G14" i="7" s="1"/>
  <c r="H12" i="7"/>
  <c r="H14" i="7" s="1"/>
  <c r="I12" i="7"/>
  <c r="I14" i="7" s="1"/>
  <c r="N12" i="7"/>
  <c r="N14" i="7" s="1"/>
  <c r="O12" i="7"/>
  <c r="O14" i="7" s="1"/>
  <c r="N12" i="6"/>
  <c r="N14" i="6" s="1"/>
  <c r="F15" i="6" s="1"/>
  <c r="F12" i="5"/>
  <c r="F14" i="5" s="1"/>
  <c r="H12" i="5"/>
  <c r="H14" i="5" s="1"/>
  <c r="J12" i="5"/>
  <c r="J14" i="5" s="1"/>
  <c r="L12" i="5"/>
  <c r="L14" i="5" s="1"/>
  <c r="N12" i="5"/>
  <c r="N14" i="5" s="1"/>
  <c r="P12" i="5"/>
  <c r="P14" i="5" s="1"/>
  <c r="P13" i="4"/>
  <c r="O13" i="4"/>
  <c r="N13" i="4"/>
  <c r="M13" i="4"/>
  <c r="L13" i="4"/>
  <c r="K13" i="4"/>
  <c r="J13" i="4"/>
  <c r="I13" i="4"/>
  <c r="H13" i="4"/>
  <c r="G13" i="4"/>
  <c r="F13" i="4"/>
  <c r="A13" i="4"/>
  <c r="A12" i="4"/>
  <c r="P11" i="4"/>
  <c r="O11" i="4"/>
  <c r="N11" i="4"/>
  <c r="M11" i="4"/>
  <c r="L11" i="4"/>
  <c r="K11" i="4"/>
  <c r="J11" i="4"/>
  <c r="I11" i="4"/>
  <c r="H11" i="4"/>
  <c r="G11" i="4"/>
  <c r="F11" i="4"/>
  <c r="A11" i="4"/>
  <c r="P10" i="4"/>
  <c r="O10" i="4"/>
  <c r="N10" i="4"/>
  <c r="M10" i="4"/>
  <c r="L10" i="4"/>
  <c r="K10" i="4"/>
  <c r="J10" i="4"/>
  <c r="I10" i="4"/>
  <c r="H10" i="4"/>
  <c r="G10" i="4"/>
  <c r="F10" i="4"/>
  <c r="A10" i="4"/>
  <c r="P9" i="4"/>
  <c r="O9" i="4"/>
  <c r="N9" i="4"/>
  <c r="M9" i="4"/>
  <c r="L9" i="4"/>
  <c r="K9" i="4"/>
  <c r="J9" i="4"/>
  <c r="I9" i="4"/>
  <c r="H9" i="4"/>
  <c r="G9" i="4"/>
  <c r="F9" i="4"/>
  <c r="A9" i="4"/>
  <c r="P8" i="4"/>
  <c r="O8" i="4"/>
  <c r="N8" i="4"/>
  <c r="M8" i="4"/>
  <c r="L8" i="4"/>
  <c r="K8" i="4"/>
  <c r="J8" i="4"/>
  <c r="I8" i="4"/>
  <c r="H8" i="4"/>
  <c r="G8" i="4"/>
  <c r="F8" i="4"/>
  <c r="A8" i="4"/>
  <c r="P7" i="4"/>
  <c r="O7" i="4"/>
  <c r="N7" i="4"/>
  <c r="M7" i="4"/>
  <c r="L7" i="4"/>
  <c r="K7" i="4"/>
  <c r="J7" i="4"/>
  <c r="I7" i="4"/>
  <c r="H7" i="4"/>
  <c r="G7" i="4"/>
  <c r="F7" i="4"/>
  <c r="A7" i="4"/>
  <c r="P6" i="4"/>
  <c r="O6" i="4"/>
  <c r="N6" i="4"/>
  <c r="M6" i="4"/>
  <c r="L6" i="4"/>
  <c r="K6" i="4"/>
  <c r="J6" i="4"/>
  <c r="I6" i="4"/>
  <c r="H6" i="4"/>
  <c r="G6" i="4"/>
  <c r="F6" i="4"/>
  <c r="A6" i="4"/>
  <c r="P5" i="4"/>
  <c r="O5" i="4"/>
  <c r="N5" i="4"/>
  <c r="M5" i="4"/>
  <c r="L5" i="4"/>
  <c r="K5" i="4"/>
  <c r="J5" i="4"/>
  <c r="I5" i="4"/>
  <c r="G5" i="4"/>
  <c r="F5" i="4"/>
  <c r="H5" i="4"/>
  <c r="A5" i="4"/>
  <c r="P4" i="4"/>
  <c r="P12" i="4" s="1"/>
  <c r="P14" i="4" s="1"/>
  <c r="O4" i="4"/>
  <c r="N4" i="4"/>
  <c r="N12" i="4" s="1"/>
  <c r="N14" i="4" s="1"/>
  <c r="M4" i="4"/>
  <c r="L4" i="4"/>
  <c r="L12" i="4" s="1"/>
  <c r="L14" i="4" s="1"/>
  <c r="K4" i="4"/>
  <c r="J4" i="4"/>
  <c r="J12" i="4" s="1"/>
  <c r="J14" i="4" s="1"/>
  <c r="I4" i="4"/>
  <c r="H4" i="4"/>
  <c r="H12" i="4" s="1"/>
  <c r="H14" i="4" s="1"/>
  <c r="G4" i="4"/>
  <c r="F4" i="4"/>
  <c r="F12" i="4" s="1"/>
  <c r="F14" i="4" s="1"/>
  <c r="A4" i="4"/>
  <c r="D3" i="4"/>
  <c r="F15" i="7" l="1"/>
  <c r="F15" i="5"/>
  <c r="G12" i="4"/>
  <c r="G14" i="4" s="1"/>
  <c r="I12" i="4"/>
  <c r="I14" i="4" s="1"/>
  <c r="K12" i="4"/>
  <c r="K14" i="4" s="1"/>
  <c r="M12" i="4"/>
  <c r="M14" i="4" s="1"/>
  <c r="O12" i="4"/>
  <c r="O14" i="4" s="1"/>
  <c r="F4" i="2"/>
  <c r="P11" i="2"/>
  <c r="P10" i="2"/>
  <c r="P9" i="2"/>
  <c r="P8" i="2"/>
  <c r="P7" i="2"/>
  <c r="P6" i="2"/>
  <c r="P5" i="2"/>
  <c r="P4" i="2"/>
  <c r="M11" i="2"/>
  <c r="M10" i="2"/>
  <c r="M9" i="2"/>
  <c r="M8" i="2"/>
  <c r="M7" i="2"/>
  <c r="M6" i="2"/>
  <c r="M5" i="2"/>
  <c r="M4" i="2"/>
  <c r="F15" i="4" l="1"/>
  <c r="A7" i="2"/>
  <c r="F7" i="2"/>
  <c r="G7" i="2"/>
  <c r="H7" i="2"/>
  <c r="I7" i="2"/>
  <c r="J7" i="2"/>
  <c r="K7" i="2"/>
  <c r="L7" i="2"/>
  <c r="N7" i="2"/>
  <c r="O7" i="2"/>
  <c r="A8" i="2"/>
  <c r="F8" i="2"/>
  <c r="G8" i="2"/>
  <c r="H8" i="2"/>
  <c r="I8" i="2"/>
  <c r="J8" i="2"/>
  <c r="K8" i="2"/>
  <c r="L8" i="2"/>
  <c r="N8" i="2"/>
  <c r="O8" i="2"/>
  <c r="A9" i="2"/>
  <c r="F9" i="2"/>
  <c r="G9" i="2"/>
  <c r="H9" i="2"/>
  <c r="I9" i="2"/>
  <c r="J9" i="2"/>
  <c r="K9" i="2"/>
  <c r="L9" i="2"/>
  <c r="N9" i="2"/>
  <c r="O9" i="2"/>
  <c r="A10" i="2"/>
  <c r="F10" i="2"/>
  <c r="G10" i="2"/>
  <c r="H10" i="2"/>
  <c r="I10" i="2"/>
  <c r="J10" i="2"/>
  <c r="K10" i="2"/>
  <c r="L10" i="2"/>
  <c r="N10" i="2"/>
  <c r="O10" i="2"/>
  <c r="A11" i="2"/>
  <c r="F11" i="2"/>
  <c r="G11" i="2"/>
  <c r="H11" i="2"/>
  <c r="I11" i="2"/>
  <c r="J11" i="2"/>
  <c r="K11" i="2"/>
  <c r="L11" i="2"/>
  <c r="N11" i="2"/>
  <c r="O11" i="2"/>
  <c r="D5" i="2"/>
  <c r="F6" i="2" l="1"/>
  <c r="A6" i="2"/>
  <c r="G6" i="2"/>
  <c r="H6" i="2"/>
  <c r="I6" i="2"/>
  <c r="J6" i="2"/>
  <c r="K6" i="2"/>
  <c r="L6" i="2"/>
  <c r="N6" i="2"/>
  <c r="O6" i="2"/>
  <c r="H4" i="2" l="1"/>
  <c r="P13" i="2"/>
  <c r="O13" i="2"/>
  <c r="N13" i="2"/>
  <c r="M13" i="2"/>
  <c r="L13" i="2"/>
  <c r="K13" i="2"/>
  <c r="J13" i="2"/>
  <c r="I13" i="2"/>
  <c r="H13" i="2"/>
  <c r="G13" i="2"/>
  <c r="F13" i="2"/>
  <c r="A13" i="2"/>
  <c r="A12" i="2"/>
  <c r="D3" i="2" l="1"/>
  <c r="O5" i="2"/>
  <c r="N5" i="2"/>
  <c r="L5" i="2"/>
  <c r="K5" i="2"/>
  <c r="J5" i="2"/>
  <c r="I5" i="2"/>
  <c r="H5" i="2"/>
  <c r="G5" i="2"/>
  <c r="F5" i="2"/>
  <c r="A5" i="2"/>
  <c r="O4" i="2"/>
  <c r="N4" i="2"/>
  <c r="L4" i="2"/>
  <c r="K4" i="2"/>
  <c r="J4" i="2"/>
  <c r="I4" i="2"/>
  <c r="I12" i="2" s="1"/>
  <c r="G4" i="2"/>
  <c r="A4" i="2"/>
  <c r="N12" i="2" l="1"/>
  <c r="N14" i="2" s="1"/>
  <c r="H12" i="2"/>
  <c r="H14" i="2" s="1"/>
  <c r="F12" i="2"/>
  <c r="F14" i="2" s="1"/>
  <c r="P12" i="2"/>
  <c r="P14" i="2" s="1"/>
  <c r="O12" i="2"/>
  <c r="O14" i="2" s="1"/>
  <c r="G12" i="2"/>
  <c r="G14" i="2" s="1"/>
  <c r="I14" i="2"/>
  <c r="M12" i="2"/>
  <c r="M14" i="2" s="1"/>
  <c r="K12" i="2"/>
  <c r="K14" i="2" s="1"/>
  <c r="L12" i="2"/>
  <c r="L14" i="2" s="1"/>
  <c r="J12" i="2"/>
  <c r="J14" i="2" s="1"/>
  <c r="F15" i="2" l="1"/>
</calcChain>
</file>

<file path=xl/sharedStrings.xml><?xml version="1.0" encoding="utf-8"?>
<sst xmlns="http://schemas.openxmlformats.org/spreadsheetml/2006/main" count="271" uniqueCount="47">
  <si>
    <t>Pos</t>
  </si>
  <si>
    <t>شکل آرماتور</t>
  </si>
  <si>
    <t>سایز</t>
  </si>
  <si>
    <t>طول</t>
  </si>
  <si>
    <t>تعداد</t>
  </si>
  <si>
    <t>سایز آرماتورها</t>
  </si>
  <si>
    <t>T8</t>
  </si>
  <si>
    <t>T10</t>
  </si>
  <si>
    <t>T12</t>
  </si>
  <si>
    <t>T14</t>
  </si>
  <si>
    <t>T16</t>
  </si>
  <si>
    <t>T18</t>
  </si>
  <si>
    <t>T20</t>
  </si>
  <si>
    <t>T25</t>
  </si>
  <si>
    <t>T28</t>
  </si>
  <si>
    <t>T32</t>
  </si>
  <si>
    <t>توضیحات</t>
  </si>
  <si>
    <t>جمع وزن آرماتورها (کیلوگرم)</t>
  </si>
  <si>
    <t>جمع کل (تن)</t>
  </si>
  <si>
    <t>NO</t>
  </si>
  <si>
    <t>Shape</t>
  </si>
  <si>
    <t>واحد</t>
  </si>
  <si>
    <t>cm</t>
  </si>
  <si>
    <t>T22</t>
  </si>
  <si>
    <t>آرماتور طولی در طول فونداسیون</t>
  </si>
  <si>
    <t>آرماتور طولی در عرض فونداسیون</t>
  </si>
  <si>
    <t>آرماتور عرضی</t>
  </si>
  <si>
    <t>لیستوفر 85 متری موت آباد</t>
  </si>
  <si>
    <t>فونداسیون</t>
  </si>
  <si>
    <t>ستون C1</t>
  </si>
  <si>
    <t>آرماتور طولی ستون C1</t>
  </si>
  <si>
    <t>ریشه ستون C1</t>
  </si>
  <si>
    <t>خاموت ستون</t>
  </si>
  <si>
    <t>آرماتور طولی تیر مقطع 3</t>
  </si>
  <si>
    <t>آرماتور تقویتی</t>
  </si>
  <si>
    <t>خاموت</t>
  </si>
  <si>
    <t>آرماتور طولی تیر مقطع 1 + 70 سانت اورلپ</t>
  </si>
  <si>
    <t>آرماتور طولی تیر B7</t>
  </si>
  <si>
    <t>آرماتور طولی</t>
  </si>
  <si>
    <t>آرماتور طولی تیر B8</t>
  </si>
  <si>
    <t>دو تیر B8</t>
  </si>
  <si>
    <t>دو تیر B7</t>
  </si>
  <si>
    <t>چهار تیر B1-2</t>
  </si>
  <si>
    <t>دو تیر B3</t>
  </si>
  <si>
    <t>شش تیر B4-5-6</t>
  </si>
  <si>
    <t>ton</t>
  </si>
  <si>
    <t>سقف اول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</si>
</sst>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IRANSans"/>
      <family val="2"/>
    </font>
    <font>
      <sz val="11"/>
      <color theme="1"/>
      <name val="Vazir FD"/>
      <family val="2"/>
    </font>
    <font>
      <sz val="16"/>
      <color theme="1"/>
      <name val="Vazir FD"/>
      <family val="2"/>
    </font>
    <font>
      <sz val="11"/>
      <color theme="0"/>
      <name val="IRANSans"/>
      <family val="2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</xdr:row>
      <xdr:rowOff>278423</xdr:rowOff>
    </xdr:from>
    <xdr:to>
      <xdr:col>1</xdr:col>
      <xdr:colOff>2058866</xdr:colOff>
      <xdr:row>1</xdr:row>
      <xdr:rowOff>498231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9339" y="545123"/>
          <a:ext cx="1721827" cy="219808"/>
          <a:chOff x="996462" y="1274884"/>
          <a:chExt cx="1721827" cy="219808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768111</xdr:colOff>
      <xdr:row>14</xdr:row>
      <xdr:rowOff>29226</xdr:rowOff>
    </xdr:from>
    <xdr:to>
      <xdr:col>1</xdr:col>
      <xdr:colOff>1774389</xdr:colOff>
      <xdr:row>14</xdr:row>
      <xdr:rowOff>790867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90411" y="11351276"/>
          <a:ext cx="1006278" cy="761641"/>
          <a:chOff x="1266342" y="8022899"/>
          <a:chExt cx="1006278" cy="76164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pSpPr/>
        </xdr:nvGrpSpPr>
        <xdr:grpSpPr>
          <a:xfrm>
            <a:off x="1326173" y="8182869"/>
            <a:ext cx="857249" cy="418938"/>
            <a:chOff x="2993570" y="20764494"/>
            <a:chExt cx="1360715" cy="847650"/>
          </a:xfrm>
        </xdr:grpSpPr>
        <xdr:sp macro="" textlink="">
          <xdr:nvSpPr>
            <xdr:cNvPr id="11" name="Rectangle 83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2993571" y="20764500"/>
              <a:ext cx="1360715" cy="847650"/>
            </a:xfrm>
            <a:custGeom>
              <a:avLst/>
              <a:gdLst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364797 w 1364797"/>
                <a:gd name="connsiteY2" fmla="*/ 850501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50501"/>
                <a:gd name="connsiteX1" fmla="*/ 1364797 w 1364797"/>
                <a:gd name="connsiteY1" fmla="*/ 0 h 850501"/>
                <a:gd name="connsiteX2" fmla="*/ 1028700 w 1364797"/>
                <a:gd name="connsiteY2" fmla="*/ 840976 h 850501"/>
                <a:gd name="connsiteX3" fmla="*/ 0 w 1364797"/>
                <a:gd name="connsiteY3" fmla="*/ 850501 h 850501"/>
                <a:gd name="connsiteX4" fmla="*/ 0 w 1364797"/>
                <a:gd name="connsiteY4" fmla="*/ 0 h 850501"/>
                <a:gd name="connsiteX0" fmla="*/ 0 w 1364797"/>
                <a:gd name="connsiteY0" fmla="*/ 0 h 840976"/>
                <a:gd name="connsiteX1" fmla="*/ 1364797 w 1364797"/>
                <a:gd name="connsiteY1" fmla="*/ 0 h 840976"/>
                <a:gd name="connsiteX2" fmla="*/ 1028700 w 1364797"/>
                <a:gd name="connsiteY2" fmla="*/ 840976 h 840976"/>
                <a:gd name="connsiteX3" fmla="*/ 342900 w 1364797"/>
                <a:gd name="connsiteY3" fmla="*/ 840976 h 840976"/>
                <a:gd name="connsiteX4" fmla="*/ 0 w 1364797"/>
                <a:gd name="connsiteY4" fmla="*/ 0 h 84097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4797" h="840976">
                  <a:moveTo>
                    <a:pt x="0" y="0"/>
                  </a:moveTo>
                  <a:lnTo>
                    <a:pt x="1364797" y="0"/>
                  </a:lnTo>
                  <a:lnTo>
                    <a:pt x="1028700" y="840976"/>
                  </a:lnTo>
                  <a:lnTo>
                    <a:pt x="342900" y="840976"/>
                  </a:lnTo>
                  <a:lnTo>
                    <a:pt x="0" y="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3074794" y="20766101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015236" y="20842401"/>
              <a:ext cx="249938" cy="217714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31056" y="80228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22264" y="85929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 rot="17861323">
            <a:off x="2038435" y="836433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 rot="3660189">
            <a:off x="1223763" y="838037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827417</xdr:colOff>
      <xdr:row>13</xdr:row>
      <xdr:rowOff>153785</xdr:rowOff>
    </xdr:from>
    <xdr:to>
      <xdr:col>1</xdr:col>
      <xdr:colOff>1821278</xdr:colOff>
      <xdr:row>13</xdr:row>
      <xdr:rowOff>659422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449717" y="10637635"/>
          <a:ext cx="993861" cy="505637"/>
          <a:chOff x="1325649" y="8909457"/>
          <a:chExt cx="993861" cy="505637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325649" y="9091558"/>
            <a:ext cx="784505" cy="323536"/>
            <a:chOff x="2993571" y="20757697"/>
            <a:chExt cx="1360715" cy="864053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2993571" y="20764500"/>
              <a:ext cx="1360715" cy="85725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/>
          </xdr:nvCxnSpPr>
          <xdr:spPr>
            <a:xfrm>
              <a:off x="3068411" y="20757697"/>
              <a:ext cx="278946" cy="244928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/>
          </xdr:nvCxnSpPr>
          <xdr:spPr>
            <a:xfrm>
              <a:off x="2993571" y="20867914"/>
              <a:ext cx="272143" cy="223157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623729" y="890945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rot="16200000">
            <a:off x="2085325" y="915857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754673</xdr:colOff>
      <xdr:row>16</xdr:row>
      <xdr:rowOff>73269</xdr:rowOff>
    </xdr:from>
    <xdr:to>
      <xdr:col>1</xdr:col>
      <xdr:colOff>1707173</xdr:colOff>
      <xdr:row>16</xdr:row>
      <xdr:rowOff>805962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1376973" y="13071719"/>
          <a:ext cx="952500" cy="732693"/>
          <a:chOff x="1333500" y="9693519"/>
          <a:chExt cx="906797" cy="725006"/>
        </a:xfrm>
      </xdr:grpSpPr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333500" y="9869365"/>
            <a:ext cx="795064" cy="337038"/>
          </a:xfrm>
          <a:custGeom>
            <a:avLst/>
            <a:gdLst>
              <a:gd name="connsiteX0" fmla="*/ 333375 w 1381125"/>
              <a:gd name="connsiteY0" fmla="*/ 0 h 590550"/>
              <a:gd name="connsiteX1" fmla="*/ 1381125 w 1381125"/>
              <a:gd name="connsiteY1" fmla="*/ 0 h 590550"/>
              <a:gd name="connsiteX2" fmla="*/ 1019175 w 1381125"/>
              <a:gd name="connsiteY2" fmla="*/ 590550 h 590550"/>
              <a:gd name="connsiteX3" fmla="*/ 0 w 1381125"/>
              <a:gd name="connsiteY3" fmla="*/ 571500 h 590550"/>
              <a:gd name="connsiteX0" fmla="*/ 333375 w 1562100"/>
              <a:gd name="connsiteY0" fmla="*/ 0 h 590550"/>
              <a:gd name="connsiteX1" fmla="*/ 1562100 w 1562100"/>
              <a:gd name="connsiteY1" fmla="*/ 9525 h 590550"/>
              <a:gd name="connsiteX2" fmla="*/ 1019175 w 1562100"/>
              <a:gd name="connsiteY2" fmla="*/ 590550 h 590550"/>
              <a:gd name="connsiteX3" fmla="*/ 0 w 1562100"/>
              <a:gd name="connsiteY3" fmla="*/ 571500 h 590550"/>
              <a:gd name="connsiteX0" fmla="*/ 333375 w 1371599"/>
              <a:gd name="connsiteY0" fmla="*/ 0 h 590550"/>
              <a:gd name="connsiteX1" fmla="*/ 1371599 w 1371599"/>
              <a:gd name="connsiteY1" fmla="*/ 0 h 590550"/>
              <a:gd name="connsiteX2" fmla="*/ 1019175 w 1371599"/>
              <a:gd name="connsiteY2" fmla="*/ 590550 h 590550"/>
              <a:gd name="connsiteX3" fmla="*/ 0 w 1371599"/>
              <a:gd name="connsiteY3" fmla="*/ 571500 h 590550"/>
              <a:gd name="connsiteX0" fmla="*/ 333375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  <a:gd name="connsiteX0" fmla="*/ 342900 w 1371599"/>
              <a:gd name="connsiteY0" fmla="*/ 0 h 571500"/>
              <a:gd name="connsiteX1" fmla="*/ 1371599 w 1371599"/>
              <a:gd name="connsiteY1" fmla="*/ 0 h 571500"/>
              <a:gd name="connsiteX2" fmla="*/ 1028700 w 1371599"/>
              <a:gd name="connsiteY2" fmla="*/ 571500 h 571500"/>
              <a:gd name="connsiteX3" fmla="*/ 0 w 1371599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371599" h="571500">
                <a:moveTo>
                  <a:pt x="342900" y="0"/>
                </a:moveTo>
                <a:lnTo>
                  <a:pt x="1371599" y="0"/>
                </a:lnTo>
                <a:lnTo>
                  <a:pt x="10287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692520" y="9693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537189" y="102269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 rot="17928552">
            <a:off x="2006112" y="998512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20</xdr:row>
      <xdr:rowOff>165588</xdr:rowOff>
    </xdr:from>
    <xdr:to>
      <xdr:col>1</xdr:col>
      <xdr:colOff>1687931</xdr:colOff>
      <xdr:row>20</xdr:row>
      <xdr:rowOff>673717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64492" y="16516838"/>
          <a:ext cx="1145739" cy="508129"/>
          <a:chOff x="1245577" y="11456377"/>
          <a:chExt cx="1145739" cy="508129"/>
        </a:xfrm>
      </xdr:grpSpPr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245577" y="11526159"/>
            <a:ext cx="1025769" cy="336130"/>
          </a:xfrm>
          <a:custGeom>
            <a:avLst/>
            <a:gdLst>
              <a:gd name="connsiteX0" fmla="*/ 1400175 w 1714500"/>
              <a:gd name="connsiteY0" fmla="*/ 0 h 609600"/>
              <a:gd name="connsiteX1" fmla="*/ 1714500 w 1714500"/>
              <a:gd name="connsiteY1" fmla="*/ 276225 h 609600"/>
              <a:gd name="connsiteX2" fmla="*/ 676275 w 1714500"/>
              <a:gd name="connsiteY2" fmla="*/ 609600 h 609600"/>
              <a:gd name="connsiteX3" fmla="*/ 0 w 1714500"/>
              <a:gd name="connsiteY3" fmla="*/ 581025 h 609600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695325 w 1714500"/>
              <a:gd name="connsiteY2" fmla="*/ 571500 h 581025"/>
              <a:gd name="connsiteX3" fmla="*/ 0 w 1714500"/>
              <a:gd name="connsiteY3" fmla="*/ 581025 h 581025"/>
              <a:gd name="connsiteX0" fmla="*/ 1400175 w 1714500"/>
              <a:gd name="connsiteY0" fmla="*/ 0 h 581025"/>
              <a:gd name="connsiteX1" fmla="*/ 1714500 w 1714500"/>
              <a:gd name="connsiteY1" fmla="*/ 276225 h 581025"/>
              <a:gd name="connsiteX2" fmla="*/ 1038225 w 1714500"/>
              <a:gd name="connsiteY2" fmla="*/ 571501 h 581025"/>
              <a:gd name="connsiteX3" fmla="*/ 0 w 1714500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14500" h="581025">
                <a:moveTo>
                  <a:pt x="1400175" y="0"/>
                </a:moveTo>
                <a:lnTo>
                  <a:pt x="1714500" y="276225"/>
                </a:lnTo>
                <a:lnTo>
                  <a:pt x="1038225" y="571501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399443" y="1169376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20271415">
            <a:off x="1998786" y="1177290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 rot="2620231">
            <a:off x="2114552" y="1145637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518746</xdr:colOff>
      <xdr:row>17</xdr:row>
      <xdr:rowOff>124557</xdr:rowOff>
    </xdr:from>
    <xdr:to>
      <xdr:col>1</xdr:col>
      <xdr:colOff>1859298</xdr:colOff>
      <xdr:row>17</xdr:row>
      <xdr:rowOff>739658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141046" y="13961207"/>
          <a:ext cx="1340552" cy="615101"/>
          <a:chOff x="1126881" y="12250615"/>
          <a:chExt cx="1340552" cy="615101"/>
        </a:xfrm>
      </xdr:grpSpPr>
      <xdr:sp macro="" textlink="">
        <xdr:nvSpPr>
          <xdr:cNvPr id="32" name="Left Bracket 5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rot="5400000">
            <a:off x="1561137" y="12096248"/>
            <a:ext cx="365342" cy="1025767"/>
          </a:xfrm>
          <a:custGeom>
            <a:avLst/>
            <a:gdLst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4" fmla="*/ 285750 w 285750"/>
              <a:gd name="connsiteY4" fmla="*/ 1714500 h 1714500"/>
              <a:gd name="connsiteX0" fmla="*/ 285750 w 285750"/>
              <a:gd name="connsiteY0" fmla="*/ 1714500 h 1714500"/>
              <a:gd name="connsiteX1" fmla="*/ 0 w 285750"/>
              <a:gd name="connsiteY1" fmla="*/ 1714497 h 1714500"/>
              <a:gd name="connsiteX2" fmla="*/ 0 w 285750"/>
              <a:gd name="connsiteY2" fmla="*/ 3 h 1714500"/>
              <a:gd name="connsiteX3" fmla="*/ 285750 w 28575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19050 w 590550"/>
              <a:gd name="connsiteY1" fmla="*/ 1714497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304800 w 590550"/>
              <a:gd name="connsiteY0" fmla="*/ 1714500 h 1714500"/>
              <a:gd name="connsiteX1" fmla="*/ 19050 w 590550"/>
              <a:gd name="connsiteY1" fmla="*/ 1714497 h 1714500"/>
              <a:gd name="connsiteX2" fmla="*/ 19050 w 590550"/>
              <a:gd name="connsiteY2" fmla="*/ 3 h 1714500"/>
              <a:gd name="connsiteX3" fmla="*/ 304800 w 590550"/>
              <a:gd name="connsiteY3" fmla="*/ 0 h 1714500"/>
              <a:gd name="connsiteX4" fmla="*/ 304800 w 590550"/>
              <a:gd name="connsiteY4" fmla="*/ 1714500 h 1714500"/>
              <a:gd name="connsiteX0" fmla="*/ 590550 w 590550"/>
              <a:gd name="connsiteY0" fmla="*/ 1371600 h 1714500"/>
              <a:gd name="connsiteX1" fmla="*/ 304800 w 590550"/>
              <a:gd name="connsiteY1" fmla="*/ 1714500 h 1714500"/>
              <a:gd name="connsiteX2" fmla="*/ 0 w 590550"/>
              <a:gd name="connsiteY2" fmla="*/ 1504950 h 1714500"/>
              <a:gd name="connsiteX3" fmla="*/ 19050 w 590550"/>
              <a:gd name="connsiteY3" fmla="*/ 3 h 1714500"/>
              <a:gd name="connsiteX4" fmla="*/ 304800 w 590550"/>
              <a:gd name="connsiteY4" fmla="*/ 0 h 1714500"/>
              <a:gd name="connsiteX0" fmla="*/ 285750 w 571500"/>
              <a:gd name="connsiteY0" fmla="*/ 1714500 h 1714500"/>
              <a:gd name="connsiteX1" fmla="*/ 0 w 571500"/>
              <a:gd name="connsiteY1" fmla="*/ 1714497 h 1714500"/>
              <a:gd name="connsiteX2" fmla="*/ 0 w 571500"/>
              <a:gd name="connsiteY2" fmla="*/ 3 h 1714500"/>
              <a:gd name="connsiteX3" fmla="*/ 285750 w 571500"/>
              <a:gd name="connsiteY3" fmla="*/ 0 h 1714500"/>
              <a:gd name="connsiteX4" fmla="*/ 285750 w 571500"/>
              <a:gd name="connsiteY4" fmla="*/ 1714500 h 1714500"/>
              <a:gd name="connsiteX0" fmla="*/ 571500 w 571500"/>
              <a:gd name="connsiteY0" fmla="*/ 1371600 h 1714500"/>
              <a:gd name="connsiteX1" fmla="*/ 285750 w 571500"/>
              <a:gd name="connsiteY1" fmla="*/ 1714500 h 1714500"/>
              <a:gd name="connsiteX2" fmla="*/ 0 w 571500"/>
              <a:gd name="connsiteY2" fmla="*/ 1714500 h 1714500"/>
              <a:gd name="connsiteX3" fmla="*/ 0 w 571500"/>
              <a:gd name="connsiteY3" fmla="*/ 3 h 1714500"/>
              <a:gd name="connsiteX4" fmla="*/ 285750 w 571500"/>
              <a:gd name="connsiteY4" fmla="*/ 0 h 1714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71500" h="1714500" stroke="0" extrusionOk="0">
                <a:moveTo>
                  <a:pt x="285750" y="1714500"/>
                </a:moveTo>
                <a:lnTo>
                  <a:pt x="0" y="1714497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  <a:lnTo>
                  <a:pt x="285750" y="1714500"/>
                </a:lnTo>
                <a:close/>
              </a:path>
              <a:path w="571500" h="1714500" fill="none">
                <a:moveTo>
                  <a:pt x="571500" y="1371600"/>
                </a:moveTo>
                <a:lnTo>
                  <a:pt x="285750" y="1714500"/>
                </a:lnTo>
                <a:lnTo>
                  <a:pt x="0" y="1714500"/>
                </a:lnTo>
                <a:lnTo>
                  <a:pt x="0" y="3"/>
                </a:lnTo>
                <a:cubicBezTo>
                  <a:pt x="0" y="1"/>
                  <a:pt x="127935" y="0"/>
                  <a:pt x="285750" y="0"/>
                </a:cubicBezTo>
              </a:path>
            </a:pathLst>
          </a:cu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1685194" y="12250615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 rot="2474675">
            <a:off x="1126881" y="12674110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 rot="16200000">
            <a:off x="2233248" y="124176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433839</xdr:colOff>
      <xdr:row>18</xdr:row>
      <xdr:rowOff>93783</xdr:rowOff>
    </xdr:from>
    <xdr:to>
      <xdr:col>1</xdr:col>
      <xdr:colOff>1853712</xdr:colOff>
      <xdr:row>18</xdr:row>
      <xdr:rowOff>760089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056139" y="14768633"/>
          <a:ext cx="1419873" cy="666306"/>
          <a:chOff x="998012" y="13121053"/>
          <a:chExt cx="1419873" cy="666306"/>
        </a:xfrm>
      </xdr:grpSpPr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201617" y="13298365"/>
            <a:ext cx="1216268" cy="305103"/>
          </a:xfrm>
          <a:custGeom>
            <a:avLst/>
            <a:gdLst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2390775 w 2390775"/>
              <a:gd name="connsiteY4" fmla="*/ 0 h 1133475"/>
              <a:gd name="connsiteX0" fmla="*/ 676275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19050 w 2390775"/>
              <a:gd name="connsiteY1" fmla="*/ 542925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81915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81915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33475"/>
              <a:gd name="connsiteX1" fmla="*/ 0 w 2390775"/>
              <a:gd name="connsiteY1" fmla="*/ 533400 h 1133475"/>
              <a:gd name="connsiteX2" fmla="*/ 0 w 2390775"/>
              <a:gd name="connsiteY2" fmla="*/ 1133475 h 1133475"/>
              <a:gd name="connsiteX3" fmla="*/ 1371600 w 2390775"/>
              <a:gd name="connsiteY3" fmla="*/ 1104900 h 1133475"/>
              <a:gd name="connsiteX4" fmla="*/ 1981200 w 2390775"/>
              <a:gd name="connsiteY4" fmla="*/ 428625 h 1133475"/>
              <a:gd name="connsiteX5" fmla="*/ 2390775 w 2390775"/>
              <a:gd name="connsiteY5" fmla="*/ 0 h 1133475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1981200 w 2390775"/>
              <a:gd name="connsiteY4" fmla="*/ 428625 h 1104900"/>
              <a:gd name="connsiteX5" fmla="*/ 2390775 w 2390775"/>
              <a:gd name="connsiteY5" fmla="*/ 0 h 1104900"/>
              <a:gd name="connsiteX0" fmla="*/ 342900 w 2390775"/>
              <a:gd name="connsiteY0" fmla="*/ 533400 h 1104900"/>
              <a:gd name="connsiteX1" fmla="*/ 0 w 2390775"/>
              <a:gd name="connsiteY1" fmla="*/ 533400 h 1104900"/>
              <a:gd name="connsiteX2" fmla="*/ 0 w 2390775"/>
              <a:gd name="connsiteY2" fmla="*/ 1104900 h 1104900"/>
              <a:gd name="connsiteX3" fmla="*/ 1371600 w 2390775"/>
              <a:gd name="connsiteY3" fmla="*/ 1104900 h 1104900"/>
              <a:gd name="connsiteX4" fmla="*/ 2057400 w 2390775"/>
              <a:gd name="connsiteY4" fmla="*/ 533400 h 1104900"/>
              <a:gd name="connsiteX5" fmla="*/ 2390775 w 2390775"/>
              <a:gd name="connsiteY5" fmla="*/ 0 h 11049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371600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2057400 w 2743200"/>
              <a:gd name="connsiteY4" fmla="*/ 0 h 571500"/>
              <a:gd name="connsiteX5" fmla="*/ 2743200 w 2743200"/>
              <a:gd name="connsiteY5" fmla="*/ 0 h 571500"/>
              <a:gd name="connsiteX0" fmla="*/ 342900 w 2743200"/>
              <a:gd name="connsiteY0" fmla="*/ 0 h 571500"/>
              <a:gd name="connsiteX1" fmla="*/ 0 w 2743200"/>
              <a:gd name="connsiteY1" fmla="*/ 0 h 571500"/>
              <a:gd name="connsiteX2" fmla="*/ 0 w 2743200"/>
              <a:gd name="connsiteY2" fmla="*/ 571500 h 571500"/>
              <a:gd name="connsiteX3" fmla="*/ 1028699 w 2743200"/>
              <a:gd name="connsiteY3" fmla="*/ 571500 h 571500"/>
              <a:gd name="connsiteX4" fmla="*/ 1714499 w 2743200"/>
              <a:gd name="connsiteY4" fmla="*/ 0 h 571500"/>
              <a:gd name="connsiteX5" fmla="*/ 2743200 w 2743200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1028699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714499 w 2057399"/>
              <a:gd name="connsiteY4" fmla="*/ 0 h 571500"/>
              <a:gd name="connsiteX5" fmla="*/ 2057399 w 2057399"/>
              <a:gd name="connsiteY5" fmla="*/ 0 h 571500"/>
              <a:gd name="connsiteX0" fmla="*/ 342900 w 2057399"/>
              <a:gd name="connsiteY0" fmla="*/ 0 h 571500"/>
              <a:gd name="connsiteX1" fmla="*/ 0 w 2057399"/>
              <a:gd name="connsiteY1" fmla="*/ 0 h 571500"/>
              <a:gd name="connsiteX2" fmla="*/ 0 w 2057399"/>
              <a:gd name="connsiteY2" fmla="*/ 571500 h 571500"/>
              <a:gd name="connsiteX3" fmla="*/ 685800 w 2057399"/>
              <a:gd name="connsiteY3" fmla="*/ 571500 h 571500"/>
              <a:gd name="connsiteX4" fmla="*/ 1371600 w 2057399"/>
              <a:gd name="connsiteY4" fmla="*/ 0 h 571500"/>
              <a:gd name="connsiteX5" fmla="*/ 2057399 w 2057399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57399" h="571500">
                <a:moveTo>
                  <a:pt x="342900" y="0"/>
                </a:moveTo>
                <a:lnTo>
                  <a:pt x="0" y="0"/>
                </a:lnTo>
                <a:lnTo>
                  <a:pt x="0" y="571500"/>
                </a:lnTo>
                <a:lnTo>
                  <a:pt x="685800" y="571500"/>
                </a:lnTo>
                <a:lnTo>
                  <a:pt x="1371600" y="0"/>
                </a:lnTo>
                <a:lnTo>
                  <a:pt x="2057399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164981" y="131225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064727" y="131210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 rot="19267890">
            <a:off x="1616321" y="1327345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 rot="5400000">
            <a:off x="955433" y="13389217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254455" y="1359575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381002</xdr:colOff>
      <xdr:row>19</xdr:row>
      <xdr:rowOff>140594</xdr:rowOff>
    </xdr:from>
    <xdr:to>
      <xdr:col>1</xdr:col>
      <xdr:colOff>1919655</xdr:colOff>
      <xdr:row>19</xdr:row>
      <xdr:rowOff>659424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03302" y="15653644"/>
          <a:ext cx="1538653" cy="518830"/>
          <a:chOff x="989137" y="13937190"/>
          <a:chExt cx="1538653" cy="518830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194289" y="13944835"/>
            <a:ext cx="1121019" cy="467221"/>
          </a:xfrm>
          <a:custGeom>
            <a:avLst/>
            <a:gdLst>
              <a:gd name="connsiteX0" fmla="*/ 1362075 w 1390650"/>
              <a:gd name="connsiteY0" fmla="*/ 0 h 876300"/>
              <a:gd name="connsiteX1" fmla="*/ 1390650 w 1390650"/>
              <a:gd name="connsiteY1" fmla="*/ 333375 h 876300"/>
              <a:gd name="connsiteX2" fmla="*/ 0 w 1390650"/>
              <a:gd name="connsiteY2" fmla="*/ 314325 h 876300"/>
              <a:gd name="connsiteX3" fmla="*/ 0 w 1390650"/>
              <a:gd name="connsiteY3" fmla="*/ 876300 h 876300"/>
              <a:gd name="connsiteX4" fmla="*/ 1362075 w 1390650"/>
              <a:gd name="connsiteY4" fmla="*/ 866775 h 876300"/>
              <a:gd name="connsiteX5" fmla="*/ 1362075 w 1390650"/>
              <a:gd name="connsiteY5" fmla="*/ 571500 h 876300"/>
              <a:gd name="connsiteX0" fmla="*/ 1362075 w 1371600"/>
              <a:gd name="connsiteY0" fmla="*/ 0 h 876300"/>
              <a:gd name="connsiteX1" fmla="*/ 1371600 w 1371600"/>
              <a:gd name="connsiteY1" fmla="*/ 295275 h 876300"/>
              <a:gd name="connsiteX2" fmla="*/ 0 w 1371600"/>
              <a:gd name="connsiteY2" fmla="*/ 314325 h 876300"/>
              <a:gd name="connsiteX3" fmla="*/ 0 w 1371600"/>
              <a:gd name="connsiteY3" fmla="*/ 876300 h 876300"/>
              <a:gd name="connsiteX4" fmla="*/ 1362075 w 1371600"/>
              <a:gd name="connsiteY4" fmla="*/ 866775 h 876300"/>
              <a:gd name="connsiteX5" fmla="*/ 1362075 w 1371600"/>
              <a:gd name="connsiteY5" fmla="*/ 571500 h 876300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62075 w 1371600"/>
              <a:gd name="connsiteY5" fmla="*/ 561975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62075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66775"/>
              <a:gd name="connsiteX1" fmla="*/ 1371600 w 1371600"/>
              <a:gd name="connsiteY1" fmla="*/ 285750 h 866775"/>
              <a:gd name="connsiteX2" fmla="*/ 0 w 1371600"/>
              <a:gd name="connsiteY2" fmla="*/ 304800 h 866775"/>
              <a:gd name="connsiteX3" fmla="*/ 0 w 1371600"/>
              <a:gd name="connsiteY3" fmla="*/ 866775 h 866775"/>
              <a:gd name="connsiteX4" fmla="*/ 1371600 w 1371600"/>
              <a:gd name="connsiteY4" fmla="*/ 857250 h 866775"/>
              <a:gd name="connsiteX5" fmla="*/ 1371600 w 1371600"/>
              <a:gd name="connsiteY5" fmla="*/ 571500 h 866775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30480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  <a:gd name="connsiteX0" fmla="*/ 1371600 w 1371600"/>
              <a:gd name="connsiteY0" fmla="*/ 0 h 857250"/>
              <a:gd name="connsiteX1" fmla="*/ 1371600 w 1371600"/>
              <a:gd name="connsiteY1" fmla="*/ 285750 h 857250"/>
              <a:gd name="connsiteX2" fmla="*/ 0 w 1371600"/>
              <a:gd name="connsiteY2" fmla="*/ 285750 h 857250"/>
              <a:gd name="connsiteX3" fmla="*/ 0 w 1371600"/>
              <a:gd name="connsiteY3" fmla="*/ 857250 h 857250"/>
              <a:gd name="connsiteX4" fmla="*/ 1371600 w 1371600"/>
              <a:gd name="connsiteY4" fmla="*/ 857250 h 857250"/>
              <a:gd name="connsiteX5" fmla="*/ 1371600 w 1371600"/>
              <a:gd name="connsiteY5" fmla="*/ 57150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71600" h="857250">
                <a:moveTo>
                  <a:pt x="1371600" y="0"/>
                </a:moveTo>
                <a:lnTo>
                  <a:pt x="1371600" y="285750"/>
                </a:lnTo>
                <a:lnTo>
                  <a:pt x="0" y="285750"/>
                </a:lnTo>
                <a:lnTo>
                  <a:pt x="0" y="857250"/>
                </a:lnTo>
                <a:lnTo>
                  <a:pt x="1371600" y="857250"/>
                </a:lnTo>
                <a:lnTo>
                  <a:pt x="137160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 rot="16200000">
            <a:off x="2304319" y="14232548"/>
            <a:ext cx="249116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rot="16200000">
            <a:off x="948286" y="14174486"/>
            <a:ext cx="294183" cy="2124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566581" y="1393719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293078</xdr:colOff>
      <xdr:row>22</xdr:row>
      <xdr:rowOff>249114</xdr:rowOff>
    </xdr:from>
    <xdr:to>
      <xdr:col>1</xdr:col>
      <xdr:colOff>2381253</xdr:colOff>
      <xdr:row>22</xdr:row>
      <xdr:rowOff>753291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915378" y="18276764"/>
          <a:ext cx="2088175" cy="504177"/>
          <a:chOff x="901213" y="16551518"/>
          <a:chExt cx="2088175" cy="504177"/>
        </a:xfrm>
      </xdr:grpSpPr>
      <xdr:sp macro="" textlink="">
        <xdr:nvSpPr>
          <xdr:cNvPr id="49" name="Freeform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901213" y="16551518"/>
            <a:ext cx="1846384" cy="315087"/>
          </a:xfrm>
          <a:custGeom>
            <a:avLst/>
            <a:gdLst>
              <a:gd name="connsiteX0" fmla="*/ 0 w 4086225"/>
              <a:gd name="connsiteY0" fmla="*/ 571513 h 600091"/>
              <a:gd name="connsiteX1" fmla="*/ 352425 w 4086225"/>
              <a:gd name="connsiteY1" fmla="*/ 9538 h 600091"/>
              <a:gd name="connsiteX2" fmla="*/ 657225 w 4086225"/>
              <a:gd name="connsiteY2" fmla="*/ 590563 h 600091"/>
              <a:gd name="connsiteX3" fmla="*/ 1028700 w 4086225"/>
              <a:gd name="connsiteY3" fmla="*/ 13 h 600091"/>
              <a:gd name="connsiteX4" fmla="*/ 1362075 w 4086225"/>
              <a:gd name="connsiteY4" fmla="*/ 581038 h 600091"/>
              <a:gd name="connsiteX5" fmla="*/ 1704975 w 4086225"/>
              <a:gd name="connsiteY5" fmla="*/ 28588 h 600091"/>
              <a:gd name="connsiteX6" fmla="*/ 2019300 w 4086225"/>
              <a:gd name="connsiteY6" fmla="*/ 581038 h 600091"/>
              <a:gd name="connsiteX7" fmla="*/ 2390775 w 4086225"/>
              <a:gd name="connsiteY7" fmla="*/ 9538 h 600091"/>
              <a:gd name="connsiteX8" fmla="*/ 2714625 w 4086225"/>
              <a:gd name="connsiteY8" fmla="*/ 600088 h 600091"/>
              <a:gd name="connsiteX9" fmla="*/ 3076575 w 4086225"/>
              <a:gd name="connsiteY9" fmla="*/ 13 h 600091"/>
              <a:gd name="connsiteX10" fmla="*/ 3457575 w 4086225"/>
              <a:gd name="connsiteY10" fmla="*/ 581038 h 600091"/>
              <a:gd name="connsiteX11" fmla="*/ 3914775 w 4086225"/>
              <a:gd name="connsiteY11" fmla="*/ 180988 h 600091"/>
              <a:gd name="connsiteX12" fmla="*/ 4086225 w 4086225"/>
              <a:gd name="connsiteY12" fmla="*/ 561988 h 600091"/>
              <a:gd name="connsiteX0" fmla="*/ 0 w 4086225"/>
              <a:gd name="connsiteY0" fmla="*/ 571515 h 600093"/>
              <a:gd name="connsiteX1" fmla="*/ 352425 w 4086225"/>
              <a:gd name="connsiteY1" fmla="*/ 9540 h 600093"/>
              <a:gd name="connsiteX2" fmla="*/ 657225 w 4086225"/>
              <a:gd name="connsiteY2" fmla="*/ 590565 h 600093"/>
              <a:gd name="connsiteX3" fmla="*/ 1028700 w 4086225"/>
              <a:gd name="connsiteY3" fmla="*/ 15 h 600093"/>
              <a:gd name="connsiteX4" fmla="*/ 1362075 w 4086225"/>
              <a:gd name="connsiteY4" fmla="*/ 581040 h 600093"/>
              <a:gd name="connsiteX5" fmla="*/ 1704975 w 4086225"/>
              <a:gd name="connsiteY5" fmla="*/ 28590 h 600093"/>
              <a:gd name="connsiteX6" fmla="*/ 2019300 w 4086225"/>
              <a:gd name="connsiteY6" fmla="*/ 581040 h 600093"/>
              <a:gd name="connsiteX7" fmla="*/ 2390775 w 4086225"/>
              <a:gd name="connsiteY7" fmla="*/ 9540 h 600093"/>
              <a:gd name="connsiteX8" fmla="*/ 2714625 w 4086225"/>
              <a:gd name="connsiteY8" fmla="*/ 600090 h 600093"/>
              <a:gd name="connsiteX9" fmla="*/ 3076575 w 4086225"/>
              <a:gd name="connsiteY9" fmla="*/ 15 h 600093"/>
              <a:gd name="connsiteX10" fmla="*/ 3457575 w 4086225"/>
              <a:gd name="connsiteY10" fmla="*/ 581040 h 600093"/>
              <a:gd name="connsiteX11" fmla="*/ 3762375 w 4086225"/>
              <a:gd name="connsiteY11" fmla="*/ 15 h 600093"/>
              <a:gd name="connsiteX12" fmla="*/ 4086225 w 4086225"/>
              <a:gd name="connsiteY12" fmla="*/ 561990 h 600093"/>
              <a:gd name="connsiteX0" fmla="*/ 0 w 4105275"/>
              <a:gd name="connsiteY0" fmla="*/ 571513 h 600091"/>
              <a:gd name="connsiteX1" fmla="*/ 352425 w 4105275"/>
              <a:gd name="connsiteY1" fmla="*/ 9538 h 600091"/>
              <a:gd name="connsiteX2" fmla="*/ 657225 w 4105275"/>
              <a:gd name="connsiteY2" fmla="*/ 590563 h 600091"/>
              <a:gd name="connsiteX3" fmla="*/ 1028700 w 4105275"/>
              <a:gd name="connsiteY3" fmla="*/ 13 h 600091"/>
              <a:gd name="connsiteX4" fmla="*/ 1362075 w 4105275"/>
              <a:gd name="connsiteY4" fmla="*/ 581038 h 600091"/>
              <a:gd name="connsiteX5" fmla="*/ 1704975 w 4105275"/>
              <a:gd name="connsiteY5" fmla="*/ 28588 h 600091"/>
              <a:gd name="connsiteX6" fmla="*/ 2019300 w 4105275"/>
              <a:gd name="connsiteY6" fmla="*/ 581038 h 600091"/>
              <a:gd name="connsiteX7" fmla="*/ 2390775 w 4105275"/>
              <a:gd name="connsiteY7" fmla="*/ 9538 h 600091"/>
              <a:gd name="connsiteX8" fmla="*/ 2714625 w 4105275"/>
              <a:gd name="connsiteY8" fmla="*/ 600088 h 600091"/>
              <a:gd name="connsiteX9" fmla="*/ 3076575 w 4105275"/>
              <a:gd name="connsiteY9" fmla="*/ 13 h 600091"/>
              <a:gd name="connsiteX10" fmla="*/ 3457575 w 4105275"/>
              <a:gd name="connsiteY10" fmla="*/ 581038 h 600091"/>
              <a:gd name="connsiteX11" fmla="*/ 3762375 w 4105275"/>
              <a:gd name="connsiteY11" fmla="*/ 13 h 600091"/>
              <a:gd name="connsiteX12" fmla="*/ 4105275 w 4105275"/>
              <a:gd name="connsiteY12" fmla="*/ 571513 h 600091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29 h 600107"/>
              <a:gd name="connsiteX1" fmla="*/ 352425 w 4105275"/>
              <a:gd name="connsiteY1" fmla="*/ 9554 h 600107"/>
              <a:gd name="connsiteX2" fmla="*/ 657225 w 4105275"/>
              <a:gd name="connsiteY2" fmla="*/ 590579 h 600107"/>
              <a:gd name="connsiteX3" fmla="*/ 1028700 w 4105275"/>
              <a:gd name="connsiteY3" fmla="*/ 29 h 600107"/>
              <a:gd name="connsiteX4" fmla="*/ 1362075 w 4105275"/>
              <a:gd name="connsiteY4" fmla="*/ 581054 h 600107"/>
              <a:gd name="connsiteX5" fmla="*/ 1704975 w 4105275"/>
              <a:gd name="connsiteY5" fmla="*/ 28604 h 600107"/>
              <a:gd name="connsiteX6" fmla="*/ 2019300 w 4105275"/>
              <a:gd name="connsiteY6" fmla="*/ 581054 h 600107"/>
              <a:gd name="connsiteX7" fmla="*/ 2390775 w 4105275"/>
              <a:gd name="connsiteY7" fmla="*/ 9554 h 600107"/>
              <a:gd name="connsiteX8" fmla="*/ 2714625 w 4105275"/>
              <a:gd name="connsiteY8" fmla="*/ 600104 h 600107"/>
              <a:gd name="connsiteX9" fmla="*/ 3076575 w 4105275"/>
              <a:gd name="connsiteY9" fmla="*/ 29 h 600107"/>
              <a:gd name="connsiteX10" fmla="*/ 3419475 w 4105275"/>
              <a:gd name="connsiteY10" fmla="*/ 571529 h 600107"/>
              <a:gd name="connsiteX11" fmla="*/ 3762375 w 4105275"/>
              <a:gd name="connsiteY11" fmla="*/ 29 h 600107"/>
              <a:gd name="connsiteX12" fmla="*/ 4105275 w 4105275"/>
              <a:gd name="connsiteY12" fmla="*/ 571529 h 60010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9529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19300 w 4105275"/>
              <a:gd name="connsiteY6" fmla="*/ 581029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04 h 590557"/>
              <a:gd name="connsiteX1" fmla="*/ 352425 w 4105275"/>
              <a:gd name="connsiteY1" fmla="*/ 9529 h 590557"/>
              <a:gd name="connsiteX2" fmla="*/ 657225 w 4105275"/>
              <a:gd name="connsiteY2" fmla="*/ 590554 h 590557"/>
              <a:gd name="connsiteX3" fmla="*/ 1028700 w 4105275"/>
              <a:gd name="connsiteY3" fmla="*/ 4 h 590557"/>
              <a:gd name="connsiteX4" fmla="*/ 1362075 w 4105275"/>
              <a:gd name="connsiteY4" fmla="*/ 581029 h 590557"/>
              <a:gd name="connsiteX5" fmla="*/ 1704975 w 4105275"/>
              <a:gd name="connsiteY5" fmla="*/ 28579 h 590557"/>
              <a:gd name="connsiteX6" fmla="*/ 2047875 w 4105275"/>
              <a:gd name="connsiteY6" fmla="*/ 571504 h 590557"/>
              <a:gd name="connsiteX7" fmla="*/ 2390775 w 4105275"/>
              <a:gd name="connsiteY7" fmla="*/ 4 h 590557"/>
              <a:gd name="connsiteX8" fmla="*/ 2733675 w 4105275"/>
              <a:gd name="connsiteY8" fmla="*/ 571504 h 590557"/>
              <a:gd name="connsiteX9" fmla="*/ 3076575 w 4105275"/>
              <a:gd name="connsiteY9" fmla="*/ 4 h 590557"/>
              <a:gd name="connsiteX10" fmla="*/ 3419475 w 4105275"/>
              <a:gd name="connsiteY10" fmla="*/ 571504 h 590557"/>
              <a:gd name="connsiteX11" fmla="*/ 3762375 w 4105275"/>
              <a:gd name="connsiteY11" fmla="*/ 4 h 590557"/>
              <a:gd name="connsiteX12" fmla="*/ 4105275 w 4105275"/>
              <a:gd name="connsiteY12" fmla="*/ 571504 h 590557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28700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13 h 590566"/>
              <a:gd name="connsiteX1" fmla="*/ 352425 w 4105275"/>
              <a:gd name="connsiteY1" fmla="*/ 9538 h 590566"/>
              <a:gd name="connsiteX2" fmla="*/ 657225 w 4105275"/>
              <a:gd name="connsiteY2" fmla="*/ 590563 h 590566"/>
              <a:gd name="connsiteX3" fmla="*/ 1019175 w 4105275"/>
              <a:gd name="connsiteY3" fmla="*/ 13 h 590566"/>
              <a:gd name="connsiteX4" fmla="*/ 1362075 w 4105275"/>
              <a:gd name="connsiteY4" fmla="*/ 571513 h 590566"/>
              <a:gd name="connsiteX5" fmla="*/ 1704975 w 4105275"/>
              <a:gd name="connsiteY5" fmla="*/ 28588 h 590566"/>
              <a:gd name="connsiteX6" fmla="*/ 2047875 w 4105275"/>
              <a:gd name="connsiteY6" fmla="*/ 571513 h 590566"/>
              <a:gd name="connsiteX7" fmla="*/ 2390775 w 4105275"/>
              <a:gd name="connsiteY7" fmla="*/ 13 h 590566"/>
              <a:gd name="connsiteX8" fmla="*/ 2733675 w 4105275"/>
              <a:gd name="connsiteY8" fmla="*/ 571513 h 590566"/>
              <a:gd name="connsiteX9" fmla="*/ 3076575 w 4105275"/>
              <a:gd name="connsiteY9" fmla="*/ 13 h 590566"/>
              <a:gd name="connsiteX10" fmla="*/ 3419475 w 4105275"/>
              <a:gd name="connsiteY10" fmla="*/ 571513 h 590566"/>
              <a:gd name="connsiteX11" fmla="*/ 3762375 w 4105275"/>
              <a:gd name="connsiteY11" fmla="*/ 13 h 590566"/>
              <a:gd name="connsiteX12" fmla="*/ 4105275 w 4105275"/>
              <a:gd name="connsiteY12" fmla="*/ 571513 h 590566"/>
              <a:gd name="connsiteX0" fmla="*/ 0 w 4105275"/>
              <a:gd name="connsiteY0" fmla="*/ 571500 h 571530"/>
              <a:gd name="connsiteX1" fmla="*/ 352425 w 4105275"/>
              <a:gd name="connsiteY1" fmla="*/ 9525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05275"/>
              <a:gd name="connsiteY0" fmla="*/ 571500 h 571530"/>
              <a:gd name="connsiteX1" fmla="*/ 333375 w 4105275"/>
              <a:gd name="connsiteY1" fmla="*/ 0 h 571530"/>
              <a:gd name="connsiteX2" fmla="*/ 676275 w 4105275"/>
              <a:gd name="connsiteY2" fmla="*/ 571500 h 571530"/>
              <a:gd name="connsiteX3" fmla="*/ 1019175 w 4105275"/>
              <a:gd name="connsiteY3" fmla="*/ 0 h 571530"/>
              <a:gd name="connsiteX4" fmla="*/ 1362075 w 4105275"/>
              <a:gd name="connsiteY4" fmla="*/ 571500 h 571530"/>
              <a:gd name="connsiteX5" fmla="*/ 1704975 w 4105275"/>
              <a:gd name="connsiteY5" fmla="*/ 28575 h 571530"/>
              <a:gd name="connsiteX6" fmla="*/ 2047875 w 4105275"/>
              <a:gd name="connsiteY6" fmla="*/ 571500 h 571530"/>
              <a:gd name="connsiteX7" fmla="*/ 2390775 w 4105275"/>
              <a:gd name="connsiteY7" fmla="*/ 0 h 571530"/>
              <a:gd name="connsiteX8" fmla="*/ 2733675 w 4105275"/>
              <a:gd name="connsiteY8" fmla="*/ 571500 h 571530"/>
              <a:gd name="connsiteX9" fmla="*/ 3076575 w 4105275"/>
              <a:gd name="connsiteY9" fmla="*/ 0 h 571530"/>
              <a:gd name="connsiteX10" fmla="*/ 3419475 w 4105275"/>
              <a:gd name="connsiteY10" fmla="*/ 571500 h 571530"/>
              <a:gd name="connsiteX11" fmla="*/ 3762375 w 4105275"/>
              <a:gd name="connsiteY11" fmla="*/ 0 h 571530"/>
              <a:gd name="connsiteX12" fmla="*/ 4105275 w 4105275"/>
              <a:gd name="connsiteY12" fmla="*/ 571500 h 571530"/>
              <a:gd name="connsiteX0" fmla="*/ 0 w 4114800"/>
              <a:gd name="connsiteY0" fmla="*/ 571500 h 571530"/>
              <a:gd name="connsiteX1" fmla="*/ 342900 w 4114800"/>
              <a:gd name="connsiteY1" fmla="*/ 0 h 571530"/>
              <a:gd name="connsiteX2" fmla="*/ 685800 w 4114800"/>
              <a:gd name="connsiteY2" fmla="*/ 571500 h 571530"/>
              <a:gd name="connsiteX3" fmla="*/ 1028700 w 4114800"/>
              <a:gd name="connsiteY3" fmla="*/ 0 h 571530"/>
              <a:gd name="connsiteX4" fmla="*/ 1371600 w 4114800"/>
              <a:gd name="connsiteY4" fmla="*/ 571500 h 571530"/>
              <a:gd name="connsiteX5" fmla="*/ 1714500 w 4114800"/>
              <a:gd name="connsiteY5" fmla="*/ 28575 h 571530"/>
              <a:gd name="connsiteX6" fmla="*/ 2057400 w 4114800"/>
              <a:gd name="connsiteY6" fmla="*/ 571500 h 571530"/>
              <a:gd name="connsiteX7" fmla="*/ 2400300 w 4114800"/>
              <a:gd name="connsiteY7" fmla="*/ 0 h 571530"/>
              <a:gd name="connsiteX8" fmla="*/ 2743200 w 4114800"/>
              <a:gd name="connsiteY8" fmla="*/ 571500 h 571530"/>
              <a:gd name="connsiteX9" fmla="*/ 3086100 w 4114800"/>
              <a:gd name="connsiteY9" fmla="*/ 0 h 571530"/>
              <a:gd name="connsiteX10" fmla="*/ 3429000 w 4114800"/>
              <a:gd name="connsiteY10" fmla="*/ 571500 h 571530"/>
              <a:gd name="connsiteX11" fmla="*/ 3771900 w 4114800"/>
              <a:gd name="connsiteY11" fmla="*/ 0 h 571530"/>
              <a:gd name="connsiteX12" fmla="*/ 4114800 w 4114800"/>
              <a:gd name="connsiteY12" fmla="*/ 571500 h 571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4114800" h="571530">
                <a:moveTo>
                  <a:pt x="0" y="571500"/>
                </a:moveTo>
                <a:cubicBezTo>
                  <a:pt x="121444" y="288925"/>
                  <a:pt x="228600" y="0"/>
                  <a:pt x="342900" y="0"/>
                </a:cubicBezTo>
                <a:cubicBezTo>
                  <a:pt x="457200" y="0"/>
                  <a:pt x="571500" y="571500"/>
                  <a:pt x="685800" y="571500"/>
                </a:cubicBezTo>
                <a:cubicBezTo>
                  <a:pt x="800100" y="571500"/>
                  <a:pt x="914400" y="0"/>
                  <a:pt x="1028700" y="0"/>
                </a:cubicBezTo>
                <a:cubicBezTo>
                  <a:pt x="1143000" y="0"/>
                  <a:pt x="1257300" y="566737"/>
                  <a:pt x="1371600" y="571500"/>
                </a:cubicBezTo>
                <a:cubicBezTo>
                  <a:pt x="1485900" y="576263"/>
                  <a:pt x="1600200" y="28575"/>
                  <a:pt x="1714500" y="28575"/>
                </a:cubicBezTo>
                <a:cubicBezTo>
                  <a:pt x="1828800" y="28575"/>
                  <a:pt x="1943100" y="576263"/>
                  <a:pt x="2057400" y="571500"/>
                </a:cubicBezTo>
                <a:cubicBezTo>
                  <a:pt x="2171700" y="566737"/>
                  <a:pt x="2286000" y="0"/>
                  <a:pt x="2400300" y="0"/>
                </a:cubicBezTo>
                <a:cubicBezTo>
                  <a:pt x="2514600" y="0"/>
                  <a:pt x="2628900" y="571500"/>
                  <a:pt x="2743200" y="571500"/>
                </a:cubicBezTo>
                <a:cubicBezTo>
                  <a:pt x="2857500" y="571500"/>
                  <a:pt x="2971800" y="0"/>
                  <a:pt x="3086100" y="0"/>
                </a:cubicBezTo>
                <a:cubicBezTo>
                  <a:pt x="3200400" y="0"/>
                  <a:pt x="3314700" y="571500"/>
                  <a:pt x="3429000" y="571500"/>
                </a:cubicBezTo>
                <a:cubicBezTo>
                  <a:pt x="3543300" y="571500"/>
                  <a:pt x="3657600" y="0"/>
                  <a:pt x="3771900" y="0"/>
                </a:cubicBezTo>
                <a:cubicBezTo>
                  <a:pt x="3886200" y="0"/>
                  <a:pt x="3990975" y="495300"/>
                  <a:pt x="4114800" y="57150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 rot="16200000">
            <a:off x="2751263" y="16606471"/>
            <a:ext cx="271096" cy="2051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1657348" y="169105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871903</xdr:colOff>
      <xdr:row>23</xdr:row>
      <xdr:rowOff>102578</xdr:rowOff>
    </xdr:from>
    <xdr:to>
      <xdr:col>1</xdr:col>
      <xdr:colOff>1494692</xdr:colOff>
      <xdr:row>23</xdr:row>
      <xdr:rowOff>725366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494203" y="18968428"/>
          <a:ext cx="622789" cy="622788"/>
          <a:chOff x="1480038" y="17240251"/>
          <a:chExt cx="622789" cy="622788"/>
        </a:xfrm>
      </xdr:grpSpPr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1480038" y="17240251"/>
            <a:ext cx="622789" cy="622788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endCxn id="53" idx="2"/>
          </xdr:cNvCxnSpPr>
        </xdr:nvCxnSpPr>
        <xdr:spPr>
          <a:xfrm flipH="1" flipV="1">
            <a:off x="1480038" y="17551645"/>
            <a:ext cx="315058" cy="36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1502020" y="1736480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520129</xdr:colOff>
      <xdr:row>24</xdr:row>
      <xdr:rowOff>131885</xdr:rowOff>
    </xdr:from>
    <xdr:to>
      <xdr:col>1</xdr:col>
      <xdr:colOff>1633904</xdr:colOff>
      <xdr:row>24</xdr:row>
      <xdr:rowOff>643302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142429" y="19835935"/>
          <a:ext cx="1113775" cy="511417"/>
          <a:chOff x="1069649" y="18082846"/>
          <a:chExt cx="1113775" cy="511417"/>
        </a:xfrm>
      </xdr:grpSpPr>
      <xdr:sp macro="" textlink="">
        <xdr:nvSpPr>
          <xdr:cNvPr id="57" name="Freeform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 rot="16200000">
            <a:off x="1586280" y="17969279"/>
            <a:ext cx="285750" cy="908539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1371600"/>
              <a:gd name="connsiteY0" fmla="*/ 1143000 h 1143000"/>
              <a:gd name="connsiteX1" fmla="*/ 685800 w 1371600"/>
              <a:gd name="connsiteY1" fmla="*/ 1143000 h 1143000"/>
              <a:gd name="connsiteX2" fmla="*/ 685800 w 1371600"/>
              <a:gd name="connsiteY2" fmla="*/ 285750 h 1143000"/>
              <a:gd name="connsiteX3" fmla="*/ 1028700 w 1371600"/>
              <a:gd name="connsiteY3" fmla="*/ 0 h 1143000"/>
              <a:gd name="connsiteX4" fmla="*/ 1371600 w 1371600"/>
              <a:gd name="connsiteY4" fmla="*/ 285750 h 1143000"/>
              <a:gd name="connsiteX5" fmla="*/ 1371600 w 1371600"/>
              <a:gd name="connsiteY5" fmla="*/ 1143000 h 1143000"/>
              <a:gd name="connsiteX0" fmla="*/ 0 w 685800"/>
              <a:gd name="connsiteY0" fmla="*/ 1143000 h 1143000"/>
              <a:gd name="connsiteX1" fmla="*/ 0 w 685800"/>
              <a:gd name="connsiteY1" fmla="*/ 285750 h 1143000"/>
              <a:gd name="connsiteX2" fmla="*/ 342900 w 685800"/>
              <a:gd name="connsiteY2" fmla="*/ 0 h 1143000"/>
              <a:gd name="connsiteX3" fmla="*/ 685800 w 685800"/>
              <a:gd name="connsiteY3" fmla="*/ 285750 h 1143000"/>
              <a:gd name="connsiteX4" fmla="*/ 685800 w 685800"/>
              <a:gd name="connsiteY4" fmla="*/ 1143000 h 1143000"/>
              <a:gd name="connsiteX0" fmla="*/ 0 w 685800"/>
              <a:gd name="connsiteY0" fmla="*/ 1143000 h 2286000"/>
              <a:gd name="connsiteX1" fmla="*/ 0 w 685800"/>
              <a:gd name="connsiteY1" fmla="*/ 285750 h 2286000"/>
              <a:gd name="connsiteX2" fmla="*/ 342900 w 685800"/>
              <a:gd name="connsiteY2" fmla="*/ 0 h 2286000"/>
              <a:gd name="connsiteX3" fmla="*/ 685800 w 685800"/>
              <a:gd name="connsiteY3" fmla="*/ 285750 h 2286000"/>
              <a:gd name="connsiteX4" fmla="*/ 685800 w 685800"/>
              <a:gd name="connsiteY4" fmla="*/ 2286000 h 22860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286000 h 2857500"/>
              <a:gd name="connsiteX0" fmla="*/ 0 w 685800"/>
              <a:gd name="connsiteY0" fmla="*/ 2857500 h 2857500"/>
              <a:gd name="connsiteX1" fmla="*/ 0 w 685800"/>
              <a:gd name="connsiteY1" fmla="*/ 285750 h 2857500"/>
              <a:gd name="connsiteX2" fmla="*/ 342900 w 685800"/>
              <a:gd name="connsiteY2" fmla="*/ 0 h 2857500"/>
              <a:gd name="connsiteX3" fmla="*/ 685800 w 685800"/>
              <a:gd name="connsiteY3" fmla="*/ 285750 h 2857500"/>
              <a:gd name="connsiteX4" fmla="*/ 685800 w 685800"/>
              <a:gd name="connsiteY4" fmla="*/ 2857500 h 2857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85800" h="2857500">
                <a:moveTo>
                  <a:pt x="0" y="2857500"/>
                </a:moveTo>
                <a:lnTo>
                  <a:pt x="0" y="285750"/>
                </a:lnTo>
                <a:cubicBezTo>
                  <a:pt x="57150" y="95250"/>
                  <a:pt x="228600" y="0"/>
                  <a:pt x="342900" y="0"/>
                </a:cubicBezTo>
                <a:cubicBezTo>
                  <a:pt x="457200" y="0"/>
                  <a:pt x="628650" y="95250"/>
                  <a:pt x="685800" y="285750"/>
                </a:cubicBezTo>
                <a:lnTo>
                  <a:pt x="685800" y="2857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560635" y="1808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6200000">
            <a:off x="965690" y="1834514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542192</xdr:colOff>
      <xdr:row>25</xdr:row>
      <xdr:rowOff>65941</xdr:rowOff>
    </xdr:from>
    <xdr:to>
      <xdr:col>1</xdr:col>
      <xdr:colOff>1635285</xdr:colOff>
      <xdr:row>25</xdr:row>
      <xdr:rowOff>722435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64492" y="20608191"/>
          <a:ext cx="1093093" cy="656494"/>
          <a:chOff x="1150327" y="18874153"/>
          <a:chExt cx="1093093" cy="656494"/>
        </a:xfrm>
      </xdr:grpSpPr>
      <xdr:sp macro="" textlink="">
        <xdr:nvSpPr>
          <xdr:cNvPr id="61" name="Freeform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1164981" y="19042674"/>
            <a:ext cx="1025770" cy="487973"/>
          </a:xfrm>
          <a:custGeom>
            <a:avLst/>
            <a:gdLst>
              <a:gd name="connsiteX0" fmla="*/ 0 w 2057400"/>
              <a:gd name="connsiteY0" fmla="*/ 1133475 h 1152525"/>
              <a:gd name="connsiteX1" fmla="*/ 695325 w 2057400"/>
              <a:gd name="connsiteY1" fmla="*/ 1152525 h 1152525"/>
              <a:gd name="connsiteX2" fmla="*/ 704850 w 2057400"/>
              <a:gd name="connsiteY2" fmla="*/ 333375 h 1152525"/>
              <a:gd name="connsiteX3" fmla="*/ 1047750 w 2057400"/>
              <a:gd name="connsiteY3" fmla="*/ 0 h 1152525"/>
              <a:gd name="connsiteX4" fmla="*/ 1362075 w 2057400"/>
              <a:gd name="connsiteY4" fmla="*/ 285750 h 1152525"/>
              <a:gd name="connsiteX5" fmla="*/ 1409700 w 2057400"/>
              <a:gd name="connsiteY5" fmla="*/ 1133475 h 1152525"/>
              <a:gd name="connsiteX6" fmla="*/ 2057400 w 2057400"/>
              <a:gd name="connsiteY6" fmla="*/ 1123950 h 1152525"/>
              <a:gd name="connsiteX0" fmla="*/ 0 w 2038350"/>
              <a:gd name="connsiteY0" fmla="*/ 1143000 h 1152525"/>
              <a:gd name="connsiteX1" fmla="*/ 676275 w 2038350"/>
              <a:gd name="connsiteY1" fmla="*/ 1152525 h 1152525"/>
              <a:gd name="connsiteX2" fmla="*/ 685800 w 2038350"/>
              <a:gd name="connsiteY2" fmla="*/ 333375 h 1152525"/>
              <a:gd name="connsiteX3" fmla="*/ 1028700 w 2038350"/>
              <a:gd name="connsiteY3" fmla="*/ 0 h 1152525"/>
              <a:gd name="connsiteX4" fmla="*/ 1343025 w 2038350"/>
              <a:gd name="connsiteY4" fmla="*/ 285750 h 1152525"/>
              <a:gd name="connsiteX5" fmla="*/ 1390650 w 2038350"/>
              <a:gd name="connsiteY5" fmla="*/ 1133475 h 1152525"/>
              <a:gd name="connsiteX6" fmla="*/ 2038350 w 2038350"/>
              <a:gd name="connsiteY6" fmla="*/ 1123950 h 1152525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90650 w 2038350"/>
              <a:gd name="connsiteY5" fmla="*/ 1133475 h 1143000"/>
              <a:gd name="connsiteX6" fmla="*/ 2038350 w 2038350"/>
              <a:gd name="connsiteY6" fmla="*/ 1123950 h 1143000"/>
              <a:gd name="connsiteX0" fmla="*/ 0 w 2038350"/>
              <a:gd name="connsiteY0" fmla="*/ 1143000 h 1143000"/>
              <a:gd name="connsiteX1" fmla="*/ 685800 w 2038350"/>
              <a:gd name="connsiteY1" fmla="*/ 1143000 h 1143000"/>
              <a:gd name="connsiteX2" fmla="*/ 685800 w 2038350"/>
              <a:gd name="connsiteY2" fmla="*/ 333375 h 1143000"/>
              <a:gd name="connsiteX3" fmla="*/ 1028700 w 2038350"/>
              <a:gd name="connsiteY3" fmla="*/ 0 h 1143000"/>
              <a:gd name="connsiteX4" fmla="*/ 1343025 w 2038350"/>
              <a:gd name="connsiteY4" fmla="*/ 285750 h 1143000"/>
              <a:gd name="connsiteX5" fmla="*/ 1371600 w 2038350"/>
              <a:gd name="connsiteY5" fmla="*/ 1143000 h 1143000"/>
              <a:gd name="connsiteX6" fmla="*/ 2038350 w 2038350"/>
              <a:gd name="connsiteY6" fmla="*/ 112395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43025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333375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  <a:gd name="connsiteX0" fmla="*/ 0 w 2057400"/>
              <a:gd name="connsiteY0" fmla="*/ 1143000 h 1143000"/>
              <a:gd name="connsiteX1" fmla="*/ 685800 w 2057400"/>
              <a:gd name="connsiteY1" fmla="*/ 1143000 h 1143000"/>
              <a:gd name="connsiteX2" fmla="*/ 685800 w 2057400"/>
              <a:gd name="connsiteY2" fmla="*/ 285750 h 1143000"/>
              <a:gd name="connsiteX3" fmla="*/ 1028700 w 2057400"/>
              <a:gd name="connsiteY3" fmla="*/ 0 h 1143000"/>
              <a:gd name="connsiteX4" fmla="*/ 1371600 w 2057400"/>
              <a:gd name="connsiteY4" fmla="*/ 285750 h 1143000"/>
              <a:gd name="connsiteX5" fmla="*/ 1371600 w 2057400"/>
              <a:gd name="connsiteY5" fmla="*/ 1143000 h 1143000"/>
              <a:gd name="connsiteX6" fmla="*/ 2057400 w 2057400"/>
              <a:gd name="connsiteY6" fmla="*/ 1143000 h 1143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2057400" h="1143000">
                <a:moveTo>
                  <a:pt x="0" y="1143000"/>
                </a:moveTo>
                <a:lnTo>
                  <a:pt x="685800" y="1143000"/>
                </a:lnTo>
                <a:lnTo>
                  <a:pt x="685800" y="285750"/>
                </a:lnTo>
                <a:cubicBezTo>
                  <a:pt x="742950" y="95250"/>
                  <a:pt x="914400" y="0"/>
                  <a:pt x="1028700" y="0"/>
                </a:cubicBezTo>
                <a:cubicBezTo>
                  <a:pt x="1143000" y="0"/>
                  <a:pt x="1314450" y="95250"/>
                  <a:pt x="1371600" y="285750"/>
                </a:cubicBezTo>
                <a:lnTo>
                  <a:pt x="1371600" y="1143000"/>
                </a:lnTo>
                <a:lnTo>
                  <a:pt x="2057400" y="11430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1502020" y="188741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1890347" y="193210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1150327" y="193430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498232</xdr:colOff>
      <xdr:row>26</xdr:row>
      <xdr:rowOff>48977</xdr:rowOff>
    </xdr:from>
    <xdr:to>
      <xdr:col>1</xdr:col>
      <xdr:colOff>1707173</xdr:colOff>
      <xdr:row>26</xdr:row>
      <xdr:rowOff>770058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1120532" y="21429427"/>
          <a:ext cx="1208941" cy="721081"/>
          <a:chOff x="1106367" y="19665462"/>
          <a:chExt cx="1254202" cy="748077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442793</xdr:colOff>
      <xdr:row>27</xdr:row>
      <xdr:rowOff>99729</xdr:rowOff>
    </xdr:from>
    <xdr:to>
      <xdr:col>1</xdr:col>
      <xdr:colOff>2006111</xdr:colOff>
      <xdr:row>27</xdr:row>
      <xdr:rowOff>665367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1065093" y="22318379"/>
          <a:ext cx="1563318" cy="565638"/>
          <a:chOff x="1050928" y="20578479"/>
          <a:chExt cx="1563318" cy="565638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1050928" y="20717690"/>
            <a:ext cx="1563318" cy="426427"/>
            <a:chOff x="1050928" y="20754325"/>
            <a:chExt cx="1563318" cy="426427"/>
          </a:xfrm>
        </xdr:grpSpPr>
        <xdr:sp macro="" textlink="">
          <xdr:nvSpPr>
            <xdr:cNvPr id="73" name="Freeform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1050928" y="20793808"/>
              <a:ext cx="1374284" cy="200812"/>
            </a:xfrm>
            <a:custGeom>
              <a:avLst/>
              <a:gdLst>
                <a:gd name="connsiteX0" fmla="*/ 1038225 w 5162550"/>
                <a:gd name="connsiteY0" fmla="*/ 1438275 h 2590800"/>
                <a:gd name="connsiteX1" fmla="*/ 1038225 w 5162550"/>
                <a:gd name="connsiteY1" fmla="*/ 1438275 h 2590800"/>
                <a:gd name="connsiteX2" fmla="*/ 352425 w 5162550"/>
                <a:gd name="connsiteY2" fmla="*/ 1438275 h 2590800"/>
                <a:gd name="connsiteX3" fmla="*/ 0 w 5162550"/>
                <a:gd name="connsiteY3" fmla="*/ 1743075 h 2590800"/>
                <a:gd name="connsiteX4" fmla="*/ 9525 w 5162550"/>
                <a:gd name="connsiteY4" fmla="*/ 2305050 h 2590800"/>
                <a:gd name="connsiteX5" fmla="*/ 371475 w 5162550"/>
                <a:gd name="connsiteY5" fmla="*/ 2590800 h 2590800"/>
                <a:gd name="connsiteX6" fmla="*/ 5162550 w 5162550"/>
                <a:gd name="connsiteY6" fmla="*/ 2590800 h 2590800"/>
                <a:gd name="connsiteX7" fmla="*/ 5162550 w 5162550"/>
                <a:gd name="connsiteY7" fmla="*/ 0 h 2590800"/>
                <a:gd name="connsiteX0" fmla="*/ 1038225 w 5162550"/>
                <a:gd name="connsiteY0" fmla="*/ 1295400 h 2447925"/>
                <a:gd name="connsiteX1" fmla="*/ 1038225 w 5162550"/>
                <a:gd name="connsiteY1" fmla="*/ 1295400 h 2447925"/>
                <a:gd name="connsiteX2" fmla="*/ 352425 w 5162550"/>
                <a:gd name="connsiteY2" fmla="*/ 1295400 h 2447925"/>
                <a:gd name="connsiteX3" fmla="*/ 0 w 5162550"/>
                <a:gd name="connsiteY3" fmla="*/ 1600200 h 2447925"/>
                <a:gd name="connsiteX4" fmla="*/ 9525 w 5162550"/>
                <a:gd name="connsiteY4" fmla="*/ 2162175 h 2447925"/>
                <a:gd name="connsiteX5" fmla="*/ 371475 w 5162550"/>
                <a:gd name="connsiteY5" fmla="*/ 2447925 h 2447925"/>
                <a:gd name="connsiteX6" fmla="*/ 5162550 w 5162550"/>
                <a:gd name="connsiteY6" fmla="*/ 2447925 h 2447925"/>
                <a:gd name="connsiteX7" fmla="*/ 4800600 w 5162550"/>
                <a:gd name="connsiteY7" fmla="*/ 0 h 2447925"/>
                <a:gd name="connsiteX0" fmla="*/ 1038225 w 5162550"/>
                <a:gd name="connsiteY0" fmla="*/ 1428750 h 2581275"/>
                <a:gd name="connsiteX1" fmla="*/ 1038225 w 5162550"/>
                <a:gd name="connsiteY1" fmla="*/ 1428750 h 2581275"/>
                <a:gd name="connsiteX2" fmla="*/ 352425 w 5162550"/>
                <a:gd name="connsiteY2" fmla="*/ 1428750 h 2581275"/>
                <a:gd name="connsiteX3" fmla="*/ 0 w 5162550"/>
                <a:gd name="connsiteY3" fmla="*/ 1733550 h 2581275"/>
                <a:gd name="connsiteX4" fmla="*/ 9525 w 5162550"/>
                <a:gd name="connsiteY4" fmla="*/ 2295525 h 2581275"/>
                <a:gd name="connsiteX5" fmla="*/ 371475 w 5162550"/>
                <a:gd name="connsiteY5" fmla="*/ 2581275 h 2581275"/>
                <a:gd name="connsiteX6" fmla="*/ 5162550 w 5162550"/>
                <a:gd name="connsiteY6" fmla="*/ 2581275 h 2581275"/>
                <a:gd name="connsiteX7" fmla="*/ 5153025 w 5162550"/>
                <a:gd name="connsiteY7" fmla="*/ 0 h 2581275"/>
                <a:gd name="connsiteX0" fmla="*/ 1038225 w 5153025"/>
                <a:gd name="connsiteY0" fmla="*/ 1428750 h 2581275"/>
                <a:gd name="connsiteX1" fmla="*/ 1038225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428750 h 2581275"/>
                <a:gd name="connsiteX1" fmla="*/ 1038226 w 5153025"/>
                <a:gd name="connsiteY1" fmla="*/ 1428750 h 2581275"/>
                <a:gd name="connsiteX2" fmla="*/ 352425 w 5153025"/>
                <a:gd name="connsiteY2" fmla="*/ 1428750 h 2581275"/>
                <a:gd name="connsiteX3" fmla="*/ 0 w 5153025"/>
                <a:gd name="connsiteY3" fmla="*/ 1733550 h 2581275"/>
                <a:gd name="connsiteX4" fmla="*/ 9525 w 5153025"/>
                <a:gd name="connsiteY4" fmla="*/ 2295525 h 2581275"/>
                <a:gd name="connsiteX5" fmla="*/ 371475 w 5153025"/>
                <a:gd name="connsiteY5" fmla="*/ 2581275 h 2581275"/>
                <a:gd name="connsiteX6" fmla="*/ 5153025 w 5153025"/>
                <a:gd name="connsiteY6" fmla="*/ 2571750 h 2581275"/>
                <a:gd name="connsiteX7" fmla="*/ 5153025 w 5153025"/>
                <a:gd name="connsiteY7" fmla="*/ 0 h 2581275"/>
                <a:gd name="connsiteX0" fmla="*/ 1038225 w 5153025"/>
                <a:gd name="connsiteY0" fmla="*/ 159270 h 1311795"/>
                <a:gd name="connsiteX1" fmla="*/ 1038226 w 5153025"/>
                <a:gd name="connsiteY1" fmla="*/ 15927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1038225 w 5153025"/>
                <a:gd name="connsiteY0" fmla="*/ 159270 h 1311795"/>
                <a:gd name="connsiteX1" fmla="*/ 878626 w 5153025"/>
                <a:gd name="connsiteY1" fmla="*/ 0 h 1311795"/>
                <a:gd name="connsiteX2" fmla="*/ 352425 w 5153025"/>
                <a:gd name="connsiteY2" fmla="*/ 159270 h 1311795"/>
                <a:gd name="connsiteX3" fmla="*/ 0 w 5153025"/>
                <a:gd name="connsiteY3" fmla="*/ 464070 h 1311795"/>
                <a:gd name="connsiteX4" fmla="*/ 9525 w 5153025"/>
                <a:gd name="connsiteY4" fmla="*/ 1026045 h 1311795"/>
                <a:gd name="connsiteX5" fmla="*/ 371475 w 5153025"/>
                <a:gd name="connsiteY5" fmla="*/ 1311795 h 1311795"/>
                <a:gd name="connsiteX6" fmla="*/ 5153025 w 5153025"/>
                <a:gd name="connsiteY6" fmla="*/ 1302270 h 1311795"/>
                <a:gd name="connsiteX7" fmla="*/ 5153023 w 5153025"/>
                <a:gd name="connsiteY7" fmla="*/ 0 h 1311795"/>
                <a:gd name="connsiteX0" fmla="*/ 878626 w 5153025"/>
                <a:gd name="connsiteY0" fmla="*/ 0 h 1311795"/>
                <a:gd name="connsiteX1" fmla="*/ 352425 w 5153025"/>
                <a:gd name="connsiteY1" fmla="*/ 15927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944456 w 5218855"/>
                <a:gd name="connsiteY0" fmla="*/ 0 h 1311795"/>
                <a:gd name="connsiteX1" fmla="*/ 89577 w 5218855"/>
                <a:gd name="connsiteY1" fmla="*/ 0 h 1311795"/>
                <a:gd name="connsiteX2" fmla="*/ 65830 w 5218855"/>
                <a:gd name="connsiteY2" fmla="*/ 464070 h 1311795"/>
                <a:gd name="connsiteX3" fmla="*/ 75355 w 5218855"/>
                <a:gd name="connsiteY3" fmla="*/ 1026045 h 1311795"/>
                <a:gd name="connsiteX4" fmla="*/ 437305 w 5218855"/>
                <a:gd name="connsiteY4" fmla="*/ 1311795 h 1311795"/>
                <a:gd name="connsiteX5" fmla="*/ 5218855 w 5218855"/>
                <a:gd name="connsiteY5" fmla="*/ 1302270 h 1311795"/>
                <a:gd name="connsiteX6" fmla="*/ 5218853 w 521885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878626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878626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3747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5 w 5153025"/>
                <a:gd name="connsiteY3" fmla="*/ 1026045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795"/>
                <a:gd name="connsiteX1" fmla="*/ 261971 w 5153025"/>
                <a:gd name="connsiteY1" fmla="*/ 0 h 1311795"/>
                <a:gd name="connsiteX2" fmla="*/ 0 w 5153025"/>
                <a:gd name="connsiteY2" fmla="*/ 464070 h 1311795"/>
                <a:gd name="connsiteX3" fmla="*/ 9524 w 5153025"/>
                <a:gd name="connsiteY3" fmla="*/ 1201147 h 1311795"/>
                <a:gd name="connsiteX4" fmla="*/ 371475 w 5153025"/>
                <a:gd name="connsiteY4" fmla="*/ 1311795 h 1311795"/>
                <a:gd name="connsiteX5" fmla="*/ 5153025 w 5153025"/>
                <a:gd name="connsiteY5" fmla="*/ 1302270 h 1311795"/>
                <a:gd name="connsiteX6" fmla="*/ 5153023 w 5153025"/>
                <a:gd name="connsiteY6" fmla="*/ 0 h 1311795"/>
                <a:gd name="connsiteX0" fmla="*/ 1733505 w 5153025"/>
                <a:gd name="connsiteY0" fmla="*/ 0 h 1311902"/>
                <a:gd name="connsiteX1" fmla="*/ 261971 w 5153025"/>
                <a:gd name="connsiteY1" fmla="*/ 0 h 1311902"/>
                <a:gd name="connsiteX2" fmla="*/ 0 w 5153025"/>
                <a:gd name="connsiteY2" fmla="*/ 464070 h 1311902"/>
                <a:gd name="connsiteX3" fmla="*/ 9524 w 5153025"/>
                <a:gd name="connsiteY3" fmla="*/ 1201147 h 1311902"/>
                <a:gd name="connsiteX4" fmla="*/ 371475 w 5153025"/>
                <a:gd name="connsiteY4" fmla="*/ 1311795 h 1311902"/>
                <a:gd name="connsiteX5" fmla="*/ 5153025 w 5153025"/>
                <a:gd name="connsiteY5" fmla="*/ 1302270 h 1311902"/>
                <a:gd name="connsiteX6" fmla="*/ 5153023 w 5153025"/>
                <a:gd name="connsiteY6" fmla="*/ 0 h 1311902"/>
                <a:gd name="connsiteX0" fmla="*/ 1733505 w 5153025"/>
                <a:gd name="connsiteY0" fmla="*/ 0 h 1311840"/>
                <a:gd name="connsiteX1" fmla="*/ 261971 w 5153025"/>
                <a:gd name="connsiteY1" fmla="*/ 0 h 1311840"/>
                <a:gd name="connsiteX2" fmla="*/ 0 w 5153025"/>
                <a:gd name="connsiteY2" fmla="*/ 464070 h 1311840"/>
                <a:gd name="connsiteX3" fmla="*/ 9524 w 5153025"/>
                <a:gd name="connsiteY3" fmla="*/ 953089 h 1311840"/>
                <a:gd name="connsiteX4" fmla="*/ 371475 w 5153025"/>
                <a:gd name="connsiteY4" fmla="*/ 1311795 h 1311840"/>
                <a:gd name="connsiteX5" fmla="*/ 5153025 w 5153025"/>
                <a:gd name="connsiteY5" fmla="*/ 1302270 h 1311840"/>
                <a:gd name="connsiteX6" fmla="*/ 5153023 w 5153025"/>
                <a:gd name="connsiteY6" fmla="*/ 0 h 1311840"/>
                <a:gd name="connsiteX0" fmla="*/ 1733505 w 5153025"/>
                <a:gd name="connsiteY0" fmla="*/ 0 h 1311862"/>
                <a:gd name="connsiteX1" fmla="*/ 261971 w 5153025"/>
                <a:gd name="connsiteY1" fmla="*/ 0 h 1311862"/>
                <a:gd name="connsiteX2" fmla="*/ 0 w 5153025"/>
                <a:gd name="connsiteY2" fmla="*/ 464070 h 1311862"/>
                <a:gd name="connsiteX3" fmla="*/ 9524 w 5153025"/>
                <a:gd name="connsiteY3" fmla="*/ 1099007 h 1311862"/>
                <a:gd name="connsiteX4" fmla="*/ 371475 w 5153025"/>
                <a:gd name="connsiteY4" fmla="*/ 1311795 h 1311862"/>
                <a:gd name="connsiteX5" fmla="*/ 5153025 w 5153025"/>
                <a:gd name="connsiteY5" fmla="*/ 1302270 h 1311862"/>
                <a:gd name="connsiteX6" fmla="*/ 5153023 w 5153025"/>
                <a:gd name="connsiteY6" fmla="*/ 0 h 1311862"/>
                <a:gd name="connsiteX0" fmla="*/ 1733505 w 5153025"/>
                <a:gd name="connsiteY0" fmla="*/ 0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71"/>
                <a:gd name="connsiteX1" fmla="*/ 261971 w 5153025"/>
                <a:gd name="connsiteY1" fmla="*/ 0 h 1311871"/>
                <a:gd name="connsiteX2" fmla="*/ 0 w 5153025"/>
                <a:gd name="connsiteY2" fmla="*/ 464070 h 1311871"/>
                <a:gd name="connsiteX3" fmla="*/ 9524 w 5153025"/>
                <a:gd name="connsiteY3" fmla="*/ 1128191 h 1311871"/>
                <a:gd name="connsiteX4" fmla="*/ 371475 w 5153025"/>
                <a:gd name="connsiteY4" fmla="*/ 1311795 h 1311871"/>
                <a:gd name="connsiteX5" fmla="*/ 5153025 w 5153025"/>
                <a:gd name="connsiteY5" fmla="*/ 1302270 h 1311871"/>
                <a:gd name="connsiteX6" fmla="*/ 5153023 w 5153025"/>
                <a:gd name="connsiteY6" fmla="*/ 0 h 1311871"/>
                <a:gd name="connsiteX0" fmla="*/ 903829 w 5153025"/>
                <a:gd name="connsiteY0" fmla="*/ 14594 h 1311835"/>
                <a:gd name="connsiteX1" fmla="*/ 261971 w 5153025"/>
                <a:gd name="connsiteY1" fmla="*/ 0 h 1311835"/>
                <a:gd name="connsiteX2" fmla="*/ 0 w 5153025"/>
                <a:gd name="connsiteY2" fmla="*/ 464070 h 1311835"/>
                <a:gd name="connsiteX3" fmla="*/ 9524 w 5153025"/>
                <a:gd name="connsiteY3" fmla="*/ 894722 h 1311835"/>
                <a:gd name="connsiteX4" fmla="*/ 371475 w 5153025"/>
                <a:gd name="connsiteY4" fmla="*/ 1311795 h 1311835"/>
                <a:gd name="connsiteX5" fmla="*/ 5153025 w 5153025"/>
                <a:gd name="connsiteY5" fmla="*/ 1302270 h 1311835"/>
                <a:gd name="connsiteX6" fmla="*/ 5153023 w 5153025"/>
                <a:gd name="connsiteY6" fmla="*/ 0 h 1311835"/>
                <a:gd name="connsiteX0" fmla="*/ 903829 w 5153025"/>
                <a:gd name="connsiteY0" fmla="*/ 14594 h 1311857"/>
                <a:gd name="connsiteX1" fmla="*/ 261971 w 5153025"/>
                <a:gd name="connsiteY1" fmla="*/ 0 h 1311857"/>
                <a:gd name="connsiteX2" fmla="*/ 0 w 5153025"/>
                <a:gd name="connsiteY2" fmla="*/ 464070 h 1311857"/>
                <a:gd name="connsiteX3" fmla="*/ 9524 w 5153025"/>
                <a:gd name="connsiteY3" fmla="*/ 1069823 h 1311857"/>
                <a:gd name="connsiteX4" fmla="*/ 371475 w 5153025"/>
                <a:gd name="connsiteY4" fmla="*/ 1311795 h 1311857"/>
                <a:gd name="connsiteX5" fmla="*/ 5153025 w 5153025"/>
                <a:gd name="connsiteY5" fmla="*/ 1302270 h 1311857"/>
                <a:gd name="connsiteX6" fmla="*/ 5153023 w 5153025"/>
                <a:gd name="connsiteY6" fmla="*/ 0 h 1311857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70"/>
                <a:gd name="connsiteX1" fmla="*/ 261971 w 5153025"/>
                <a:gd name="connsiteY1" fmla="*/ 0 h 1311870"/>
                <a:gd name="connsiteX2" fmla="*/ 0 w 5153025"/>
                <a:gd name="connsiteY2" fmla="*/ 464070 h 1311870"/>
                <a:gd name="connsiteX3" fmla="*/ 9524 w 5153025"/>
                <a:gd name="connsiteY3" fmla="*/ 1128190 h 1311870"/>
                <a:gd name="connsiteX4" fmla="*/ 371475 w 5153025"/>
                <a:gd name="connsiteY4" fmla="*/ 1311795 h 1311870"/>
                <a:gd name="connsiteX5" fmla="*/ 5153025 w 5153025"/>
                <a:gd name="connsiteY5" fmla="*/ 1302270 h 1311870"/>
                <a:gd name="connsiteX6" fmla="*/ 5153023 w 5153025"/>
                <a:gd name="connsiteY6" fmla="*/ 0 h 1311870"/>
                <a:gd name="connsiteX0" fmla="*/ 903829 w 5153025"/>
                <a:gd name="connsiteY0" fmla="*/ 14594 h 1311839"/>
                <a:gd name="connsiteX1" fmla="*/ 261971 w 5153025"/>
                <a:gd name="connsiteY1" fmla="*/ 0 h 1311839"/>
                <a:gd name="connsiteX2" fmla="*/ 0 w 5153025"/>
                <a:gd name="connsiteY2" fmla="*/ 464070 h 1311839"/>
                <a:gd name="connsiteX3" fmla="*/ 362753 w 5153025"/>
                <a:gd name="connsiteY3" fmla="*/ 967682 h 1311839"/>
                <a:gd name="connsiteX4" fmla="*/ 371475 w 5153025"/>
                <a:gd name="connsiteY4" fmla="*/ 1311795 h 1311839"/>
                <a:gd name="connsiteX5" fmla="*/ 5153025 w 5153025"/>
                <a:gd name="connsiteY5" fmla="*/ 1302270 h 1311839"/>
                <a:gd name="connsiteX6" fmla="*/ 5153023 w 5153025"/>
                <a:gd name="connsiteY6" fmla="*/ 0 h 1311839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64070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903829 w 5153025"/>
                <a:gd name="connsiteY0" fmla="*/ 14594 h 1311852"/>
                <a:gd name="connsiteX1" fmla="*/ 261971 w 5153025"/>
                <a:gd name="connsiteY1" fmla="*/ 0 h 1311852"/>
                <a:gd name="connsiteX2" fmla="*/ 0 w 5153025"/>
                <a:gd name="connsiteY2" fmla="*/ 478661 h 1311852"/>
                <a:gd name="connsiteX3" fmla="*/ 25953 w 5153025"/>
                <a:gd name="connsiteY3" fmla="*/ 1040644 h 1311852"/>
                <a:gd name="connsiteX4" fmla="*/ 371475 w 5153025"/>
                <a:gd name="connsiteY4" fmla="*/ 1311795 h 1311852"/>
                <a:gd name="connsiteX5" fmla="*/ 5153025 w 5153025"/>
                <a:gd name="connsiteY5" fmla="*/ 1302270 h 1311852"/>
                <a:gd name="connsiteX6" fmla="*/ 5153023 w 5153025"/>
                <a:gd name="connsiteY6" fmla="*/ 0 h 1311852"/>
                <a:gd name="connsiteX0" fmla="*/ 879186 w 5128382"/>
                <a:gd name="connsiteY0" fmla="*/ 14594 h 1311852"/>
                <a:gd name="connsiteX1" fmla="*/ 237328 w 5128382"/>
                <a:gd name="connsiteY1" fmla="*/ 0 h 1311852"/>
                <a:gd name="connsiteX2" fmla="*/ 0 w 5128382"/>
                <a:gd name="connsiteY2" fmla="*/ 478661 h 1311852"/>
                <a:gd name="connsiteX3" fmla="*/ 1310 w 5128382"/>
                <a:gd name="connsiteY3" fmla="*/ 1040644 h 1311852"/>
                <a:gd name="connsiteX4" fmla="*/ 346832 w 5128382"/>
                <a:gd name="connsiteY4" fmla="*/ 1311795 h 1311852"/>
                <a:gd name="connsiteX5" fmla="*/ 5128382 w 5128382"/>
                <a:gd name="connsiteY5" fmla="*/ 1302270 h 1311852"/>
                <a:gd name="connsiteX6" fmla="*/ 5128380 w 5128382"/>
                <a:gd name="connsiteY6" fmla="*/ 0 h 1311852"/>
                <a:gd name="connsiteX0" fmla="*/ 879186 w 5128382"/>
                <a:gd name="connsiteY0" fmla="*/ 14594 h 1311932"/>
                <a:gd name="connsiteX1" fmla="*/ 237328 w 5128382"/>
                <a:gd name="connsiteY1" fmla="*/ 0 h 1311932"/>
                <a:gd name="connsiteX2" fmla="*/ 0 w 5128382"/>
                <a:gd name="connsiteY2" fmla="*/ 478661 h 1311932"/>
                <a:gd name="connsiteX3" fmla="*/ 1311 w 5128382"/>
                <a:gd name="connsiteY3" fmla="*/ 1244928 h 1311932"/>
                <a:gd name="connsiteX4" fmla="*/ 346832 w 5128382"/>
                <a:gd name="connsiteY4" fmla="*/ 1311795 h 1311932"/>
                <a:gd name="connsiteX5" fmla="*/ 5128382 w 5128382"/>
                <a:gd name="connsiteY5" fmla="*/ 1302270 h 1311932"/>
                <a:gd name="connsiteX6" fmla="*/ 5128380 w 5128382"/>
                <a:gd name="connsiteY6" fmla="*/ 0 h 1311932"/>
                <a:gd name="connsiteX0" fmla="*/ 902756 w 5151952"/>
                <a:gd name="connsiteY0" fmla="*/ 14594 h 2310122"/>
                <a:gd name="connsiteX1" fmla="*/ 260898 w 5151952"/>
                <a:gd name="connsiteY1" fmla="*/ 0 h 2310122"/>
                <a:gd name="connsiteX2" fmla="*/ 23570 w 5151952"/>
                <a:gd name="connsiteY2" fmla="*/ 478661 h 2310122"/>
                <a:gd name="connsiteX3" fmla="*/ 238 w 5151952"/>
                <a:gd name="connsiteY3" fmla="*/ 2310122 h 2310122"/>
                <a:gd name="connsiteX4" fmla="*/ 370402 w 5151952"/>
                <a:gd name="connsiteY4" fmla="*/ 1311795 h 2310122"/>
                <a:gd name="connsiteX5" fmla="*/ 5151952 w 5151952"/>
                <a:gd name="connsiteY5" fmla="*/ 1302270 h 2310122"/>
                <a:gd name="connsiteX6" fmla="*/ 5151950 w 5151952"/>
                <a:gd name="connsiteY6" fmla="*/ 0 h 2310122"/>
                <a:gd name="connsiteX0" fmla="*/ 902518 w 5151714"/>
                <a:gd name="connsiteY0" fmla="*/ 14594 h 2310122"/>
                <a:gd name="connsiteX1" fmla="*/ 260660 w 5151714"/>
                <a:gd name="connsiteY1" fmla="*/ 0 h 2310122"/>
                <a:gd name="connsiteX2" fmla="*/ 23332 w 5151714"/>
                <a:gd name="connsiteY2" fmla="*/ 478661 h 2310122"/>
                <a:gd name="connsiteX3" fmla="*/ 0 w 5151714"/>
                <a:gd name="connsiteY3" fmla="*/ 2310122 h 2310122"/>
                <a:gd name="connsiteX4" fmla="*/ 370164 w 5151714"/>
                <a:gd name="connsiteY4" fmla="*/ 1311795 h 2310122"/>
                <a:gd name="connsiteX5" fmla="*/ 5151714 w 5151714"/>
                <a:gd name="connsiteY5" fmla="*/ 1302270 h 2310122"/>
                <a:gd name="connsiteX6" fmla="*/ 5151712 w 5151714"/>
                <a:gd name="connsiteY6" fmla="*/ 0 h 2310122"/>
                <a:gd name="connsiteX0" fmla="*/ 894305 w 5143501"/>
                <a:gd name="connsiteY0" fmla="*/ 14594 h 1311861"/>
                <a:gd name="connsiteX1" fmla="*/ 252447 w 5143501"/>
                <a:gd name="connsiteY1" fmla="*/ 0 h 1311861"/>
                <a:gd name="connsiteX2" fmla="*/ 15119 w 5143501"/>
                <a:gd name="connsiteY2" fmla="*/ 478661 h 1311861"/>
                <a:gd name="connsiteX3" fmla="*/ 0 w 5143501"/>
                <a:gd name="connsiteY3" fmla="*/ 1099011 h 1311861"/>
                <a:gd name="connsiteX4" fmla="*/ 361951 w 5143501"/>
                <a:gd name="connsiteY4" fmla="*/ 1311795 h 1311861"/>
                <a:gd name="connsiteX5" fmla="*/ 5143501 w 5143501"/>
                <a:gd name="connsiteY5" fmla="*/ 1302270 h 1311861"/>
                <a:gd name="connsiteX6" fmla="*/ 5143499 w 5143501"/>
                <a:gd name="connsiteY6" fmla="*/ 0 h 1311861"/>
                <a:gd name="connsiteX0" fmla="*/ 896921 w 5146117"/>
                <a:gd name="connsiteY0" fmla="*/ 14594 h 1311861"/>
                <a:gd name="connsiteX1" fmla="*/ 255063 w 5146117"/>
                <a:gd name="connsiteY1" fmla="*/ 0 h 1311861"/>
                <a:gd name="connsiteX2" fmla="*/ 17735 w 5146117"/>
                <a:gd name="connsiteY2" fmla="*/ 478661 h 1311861"/>
                <a:gd name="connsiteX3" fmla="*/ 2616 w 5146117"/>
                <a:gd name="connsiteY3" fmla="*/ 1099011 h 1311861"/>
                <a:gd name="connsiteX4" fmla="*/ 364567 w 5146117"/>
                <a:gd name="connsiteY4" fmla="*/ 1311795 h 1311861"/>
                <a:gd name="connsiteX5" fmla="*/ 5146117 w 5146117"/>
                <a:gd name="connsiteY5" fmla="*/ 1302270 h 1311861"/>
                <a:gd name="connsiteX6" fmla="*/ 5146115 w 5146117"/>
                <a:gd name="connsiteY6" fmla="*/ 0 h 1311861"/>
                <a:gd name="connsiteX0" fmla="*/ 879186 w 5128382"/>
                <a:gd name="connsiteY0" fmla="*/ 14594 h 1311861"/>
                <a:gd name="connsiteX1" fmla="*/ 237328 w 5128382"/>
                <a:gd name="connsiteY1" fmla="*/ 0 h 1311861"/>
                <a:gd name="connsiteX2" fmla="*/ 0 w 5128382"/>
                <a:gd name="connsiteY2" fmla="*/ 478661 h 1311861"/>
                <a:gd name="connsiteX3" fmla="*/ 17740 w 5128382"/>
                <a:gd name="connsiteY3" fmla="*/ 1099011 h 1311861"/>
                <a:gd name="connsiteX4" fmla="*/ 346832 w 5128382"/>
                <a:gd name="connsiteY4" fmla="*/ 1311795 h 1311861"/>
                <a:gd name="connsiteX5" fmla="*/ 5128382 w 5128382"/>
                <a:gd name="connsiteY5" fmla="*/ 1302270 h 1311861"/>
                <a:gd name="connsiteX6" fmla="*/ 5128380 w 5128382"/>
                <a:gd name="connsiteY6" fmla="*/ 0 h 1311861"/>
                <a:gd name="connsiteX0" fmla="*/ 879186 w 5128382"/>
                <a:gd name="connsiteY0" fmla="*/ 14594 h 1302269"/>
                <a:gd name="connsiteX1" fmla="*/ 237328 w 5128382"/>
                <a:gd name="connsiteY1" fmla="*/ 0 h 1302269"/>
                <a:gd name="connsiteX2" fmla="*/ 0 w 5128382"/>
                <a:gd name="connsiteY2" fmla="*/ 478661 h 1302269"/>
                <a:gd name="connsiteX3" fmla="*/ 17740 w 5128382"/>
                <a:gd name="connsiteY3" fmla="*/ 1099011 h 1302269"/>
                <a:gd name="connsiteX4" fmla="*/ 856780 w 5128382"/>
                <a:gd name="connsiteY4" fmla="*/ 1269470 h 1302269"/>
                <a:gd name="connsiteX5" fmla="*/ 5128382 w 5128382"/>
                <a:gd name="connsiteY5" fmla="*/ 1302270 h 1302269"/>
                <a:gd name="connsiteX6" fmla="*/ 5128380 w 5128382"/>
                <a:gd name="connsiteY6" fmla="*/ 0 h 1302269"/>
                <a:gd name="connsiteX0" fmla="*/ 856780 w 5128382"/>
                <a:gd name="connsiteY0" fmla="*/ 0 h 2571751"/>
                <a:gd name="connsiteX1" fmla="*/ 237328 w 5128382"/>
                <a:gd name="connsiteY1" fmla="*/ 1269482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856780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2461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11098 w 5128382"/>
                <a:gd name="connsiteY0" fmla="*/ 0 h 2571751"/>
                <a:gd name="connsiteX1" fmla="*/ 856780 w 5128382"/>
                <a:gd name="connsiteY1" fmla="*/ 0 h 2571751"/>
                <a:gd name="connsiteX2" fmla="*/ 0 w 5128382"/>
                <a:gd name="connsiteY2" fmla="*/ 1748143 h 2571751"/>
                <a:gd name="connsiteX3" fmla="*/ 17740 w 5128382"/>
                <a:gd name="connsiteY3" fmla="*/ 2368493 h 2571751"/>
                <a:gd name="connsiteX4" fmla="*/ 856780 w 5128382"/>
                <a:gd name="connsiteY4" fmla="*/ 2538952 h 2571751"/>
                <a:gd name="connsiteX5" fmla="*/ 5128382 w 5128382"/>
                <a:gd name="connsiteY5" fmla="*/ 2571752 h 2571751"/>
                <a:gd name="connsiteX6" fmla="*/ 5128380 w 5128382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15279 w 5125921"/>
                <a:gd name="connsiteY3" fmla="*/ 2368493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1269478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08637 w 5125921"/>
                <a:gd name="connsiteY0" fmla="*/ 1137 h 2572888"/>
                <a:gd name="connsiteX1" fmla="*/ 854319 w 5125921"/>
                <a:gd name="connsiteY1" fmla="*/ 1137 h 2572888"/>
                <a:gd name="connsiteX2" fmla="*/ 0 w 5125921"/>
                <a:gd name="connsiteY2" fmla="*/ 1270615 h 2572888"/>
                <a:gd name="connsiteX3" fmla="*/ 0 w 5125921"/>
                <a:gd name="connsiteY3" fmla="*/ 1137 h 2572888"/>
                <a:gd name="connsiteX4" fmla="*/ 854319 w 5125921"/>
                <a:gd name="connsiteY4" fmla="*/ 2540089 h 2572888"/>
                <a:gd name="connsiteX5" fmla="*/ 5125921 w 5125921"/>
                <a:gd name="connsiteY5" fmla="*/ 2572889 h 2572888"/>
                <a:gd name="connsiteX6" fmla="*/ 5125919 w 5125921"/>
                <a:gd name="connsiteY6" fmla="*/ 1270619 h 2572888"/>
                <a:gd name="connsiteX0" fmla="*/ 1708637 w 5125921"/>
                <a:gd name="connsiteY0" fmla="*/ 0 h 2571751"/>
                <a:gd name="connsiteX1" fmla="*/ 854319 w 5125921"/>
                <a:gd name="connsiteY1" fmla="*/ 0 h 2571751"/>
                <a:gd name="connsiteX2" fmla="*/ 0 w 5125921"/>
                <a:gd name="connsiteY2" fmla="*/ 1269478 h 2571751"/>
                <a:gd name="connsiteX3" fmla="*/ 0 w 5125921"/>
                <a:gd name="connsiteY3" fmla="*/ 2538956 h 2571751"/>
                <a:gd name="connsiteX4" fmla="*/ 854319 w 5125921"/>
                <a:gd name="connsiteY4" fmla="*/ 2538952 h 2571751"/>
                <a:gd name="connsiteX5" fmla="*/ 5125921 w 5125921"/>
                <a:gd name="connsiteY5" fmla="*/ 2571752 h 2571751"/>
                <a:gd name="connsiteX6" fmla="*/ 5125919 w 5125921"/>
                <a:gd name="connsiteY6" fmla="*/ 1269482 h 2571751"/>
                <a:gd name="connsiteX0" fmla="*/ 1771315 w 5188599"/>
                <a:gd name="connsiteY0" fmla="*/ 62925 h 2634676"/>
                <a:gd name="connsiteX1" fmla="*/ 916997 w 5188599"/>
                <a:gd name="connsiteY1" fmla="*/ 62925 h 2634676"/>
                <a:gd name="connsiteX2" fmla="*/ 62678 w 5188599"/>
                <a:gd name="connsiteY2" fmla="*/ 62925 h 2634676"/>
                <a:gd name="connsiteX3" fmla="*/ 62678 w 5188599"/>
                <a:gd name="connsiteY3" fmla="*/ 1332403 h 2634676"/>
                <a:gd name="connsiteX4" fmla="*/ 62678 w 5188599"/>
                <a:gd name="connsiteY4" fmla="*/ 2601881 h 2634676"/>
                <a:gd name="connsiteX5" fmla="*/ 916997 w 5188599"/>
                <a:gd name="connsiteY5" fmla="*/ 2601877 h 2634676"/>
                <a:gd name="connsiteX6" fmla="*/ 5188599 w 5188599"/>
                <a:gd name="connsiteY6" fmla="*/ 2634677 h 2634676"/>
                <a:gd name="connsiteX7" fmla="*/ 5188597 w 5188599"/>
                <a:gd name="connsiteY7" fmla="*/ 1332407 h 2634676"/>
                <a:gd name="connsiteX0" fmla="*/ 1771315 w 5188599"/>
                <a:gd name="connsiteY0" fmla="*/ 1287990 h 3859741"/>
                <a:gd name="connsiteX1" fmla="*/ 916997 w 5188599"/>
                <a:gd name="connsiteY1" fmla="*/ 1287990 h 3859741"/>
                <a:gd name="connsiteX2" fmla="*/ 62681 w 5188599"/>
                <a:gd name="connsiteY2" fmla="*/ 18513 h 3859741"/>
                <a:gd name="connsiteX3" fmla="*/ 62678 w 5188599"/>
                <a:gd name="connsiteY3" fmla="*/ 2557468 h 3859741"/>
                <a:gd name="connsiteX4" fmla="*/ 62678 w 5188599"/>
                <a:gd name="connsiteY4" fmla="*/ 3826946 h 3859741"/>
                <a:gd name="connsiteX5" fmla="*/ 916997 w 5188599"/>
                <a:gd name="connsiteY5" fmla="*/ 3826942 h 3859741"/>
                <a:gd name="connsiteX6" fmla="*/ 5188599 w 5188599"/>
                <a:gd name="connsiteY6" fmla="*/ 3859742 h 3859741"/>
                <a:gd name="connsiteX7" fmla="*/ 5188597 w 5188599"/>
                <a:gd name="connsiteY7" fmla="*/ 2557472 h 3859741"/>
                <a:gd name="connsiteX0" fmla="*/ 1771315 w 5188599"/>
                <a:gd name="connsiteY0" fmla="*/ 1332403 h 3904154"/>
                <a:gd name="connsiteX1" fmla="*/ 916999 w 5188599"/>
                <a:gd name="connsiteY1" fmla="*/ 62930 h 3904154"/>
                <a:gd name="connsiteX2" fmla="*/ 62681 w 5188599"/>
                <a:gd name="connsiteY2" fmla="*/ 62926 h 3904154"/>
                <a:gd name="connsiteX3" fmla="*/ 62678 w 5188599"/>
                <a:gd name="connsiteY3" fmla="*/ 2601881 h 3904154"/>
                <a:gd name="connsiteX4" fmla="*/ 62678 w 5188599"/>
                <a:gd name="connsiteY4" fmla="*/ 3871359 h 3904154"/>
                <a:gd name="connsiteX5" fmla="*/ 916997 w 5188599"/>
                <a:gd name="connsiteY5" fmla="*/ 3871355 h 3904154"/>
                <a:gd name="connsiteX6" fmla="*/ 5188599 w 5188599"/>
                <a:gd name="connsiteY6" fmla="*/ 3904155 h 3904154"/>
                <a:gd name="connsiteX7" fmla="*/ 5188597 w 5188599"/>
                <a:gd name="connsiteY7" fmla="*/ 2601885 h 390415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62678 w 5188599"/>
                <a:gd name="connsiteY4" fmla="*/ 3808429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916997 w 5188599"/>
                <a:gd name="connsiteY5" fmla="*/ 3808425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5 w 5188599"/>
                <a:gd name="connsiteY0" fmla="*/ 1269473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0 h 3841224"/>
                <a:gd name="connsiteX1" fmla="*/ 916999 w 5188599"/>
                <a:gd name="connsiteY1" fmla="*/ 0 h 3841224"/>
                <a:gd name="connsiteX2" fmla="*/ 62681 w 5188599"/>
                <a:gd name="connsiteY2" fmla="*/ 1269477 h 3841224"/>
                <a:gd name="connsiteX3" fmla="*/ 62678 w 5188599"/>
                <a:gd name="connsiteY3" fmla="*/ 2538951 h 3841224"/>
                <a:gd name="connsiteX4" fmla="*/ 916999 w 5188599"/>
                <a:gd name="connsiteY4" fmla="*/ 3808433 h 3841224"/>
                <a:gd name="connsiteX5" fmla="*/ 1771318 w 5188599"/>
                <a:gd name="connsiteY5" fmla="*/ 3808433 h 3841224"/>
                <a:gd name="connsiteX6" fmla="*/ 5188599 w 5188599"/>
                <a:gd name="connsiteY6" fmla="*/ 3841225 h 3841224"/>
                <a:gd name="connsiteX7" fmla="*/ 5188597 w 5188599"/>
                <a:gd name="connsiteY7" fmla="*/ 2538955 h 3841224"/>
                <a:gd name="connsiteX0" fmla="*/ 1771318 w 5188599"/>
                <a:gd name="connsiteY0" fmla="*/ 86471 h 3927695"/>
                <a:gd name="connsiteX1" fmla="*/ 916999 w 5188599"/>
                <a:gd name="connsiteY1" fmla="*/ 86471 h 3927695"/>
                <a:gd name="connsiteX2" fmla="*/ 62681 w 5188599"/>
                <a:gd name="connsiteY2" fmla="*/ 1355948 h 3927695"/>
                <a:gd name="connsiteX3" fmla="*/ 62678 w 5188599"/>
                <a:gd name="connsiteY3" fmla="*/ 2625422 h 3927695"/>
                <a:gd name="connsiteX4" fmla="*/ 916999 w 5188599"/>
                <a:gd name="connsiteY4" fmla="*/ 3894904 h 3927695"/>
                <a:gd name="connsiteX5" fmla="*/ 1771318 w 5188599"/>
                <a:gd name="connsiteY5" fmla="*/ 3894904 h 3927695"/>
                <a:gd name="connsiteX6" fmla="*/ 5188599 w 5188599"/>
                <a:gd name="connsiteY6" fmla="*/ 3927696 h 3927695"/>
                <a:gd name="connsiteX7" fmla="*/ 5188597 w 5188599"/>
                <a:gd name="connsiteY7" fmla="*/ 2625426 h 3927695"/>
                <a:gd name="connsiteX0" fmla="*/ 1771318 w 5188599"/>
                <a:gd name="connsiteY0" fmla="*/ 8650 h 3849874"/>
                <a:gd name="connsiteX1" fmla="*/ 916999 w 5188599"/>
                <a:gd name="connsiteY1" fmla="*/ 8650 h 3849874"/>
                <a:gd name="connsiteX2" fmla="*/ 62681 w 5188599"/>
                <a:gd name="connsiteY2" fmla="*/ 1278127 h 3849874"/>
                <a:gd name="connsiteX3" fmla="*/ 62678 w 5188599"/>
                <a:gd name="connsiteY3" fmla="*/ 2547601 h 3849874"/>
                <a:gd name="connsiteX4" fmla="*/ 916999 w 5188599"/>
                <a:gd name="connsiteY4" fmla="*/ 3817083 h 3849874"/>
                <a:gd name="connsiteX5" fmla="*/ 1771318 w 5188599"/>
                <a:gd name="connsiteY5" fmla="*/ 3817083 h 3849874"/>
                <a:gd name="connsiteX6" fmla="*/ 5188599 w 5188599"/>
                <a:gd name="connsiteY6" fmla="*/ 3849875 h 3849874"/>
                <a:gd name="connsiteX7" fmla="*/ 5188597 w 5188599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83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83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677 w 5125958"/>
                <a:gd name="connsiteY0" fmla="*/ 8650 h 3849874"/>
                <a:gd name="connsiteX1" fmla="*/ 854358 w 5125958"/>
                <a:gd name="connsiteY1" fmla="*/ 8650 h 3849874"/>
                <a:gd name="connsiteX2" fmla="*/ 40 w 5125958"/>
                <a:gd name="connsiteY2" fmla="*/ 1278127 h 3849874"/>
                <a:gd name="connsiteX3" fmla="*/ 37 w 5125958"/>
                <a:gd name="connsiteY3" fmla="*/ 2547601 h 3849874"/>
                <a:gd name="connsiteX4" fmla="*/ 854358 w 5125958"/>
                <a:gd name="connsiteY4" fmla="*/ 3817079 h 3849874"/>
                <a:gd name="connsiteX5" fmla="*/ 1708677 w 5125958"/>
                <a:gd name="connsiteY5" fmla="*/ 3817079 h 3849874"/>
                <a:gd name="connsiteX6" fmla="*/ 5125958 w 5125958"/>
                <a:gd name="connsiteY6" fmla="*/ 3849875 h 3849874"/>
                <a:gd name="connsiteX7" fmla="*/ 5125956 w 5125958"/>
                <a:gd name="connsiteY7" fmla="*/ 2547605 h 3849874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91 w 5125993"/>
                <a:gd name="connsiteY7" fmla="*/ 253908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3841358"/>
                <a:gd name="connsiteX1" fmla="*/ 854393 w 5125993"/>
                <a:gd name="connsiteY1" fmla="*/ 134 h 3841358"/>
                <a:gd name="connsiteX2" fmla="*/ 75 w 5125993"/>
                <a:gd name="connsiteY2" fmla="*/ 1269611 h 3841358"/>
                <a:gd name="connsiteX3" fmla="*/ 72 w 5125993"/>
                <a:gd name="connsiteY3" fmla="*/ 2539085 h 3841358"/>
                <a:gd name="connsiteX4" fmla="*/ 854393 w 5125993"/>
                <a:gd name="connsiteY4" fmla="*/ 3808563 h 3841358"/>
                <a:gd name="connsiteX5" fmla="*/ 1708712 w 5125993"/>
                <a:gd name="connsiteY5" fmla="*/ 3808563 h 3841358"/>
                <a:gd name="connsiteX6" fmla="*/ 5125993 w 5125993"/>
                <a:gd name="connsiteY6" fmla="*/ 3841359 h 3841358"/>
                <a:gd name="connsiteX7" fmla="*/ 5125988 w 5125993"/>
                <a:gd name="connsiteY7" fmla="*/ 129 h 3841358"/>
                <a:gd name="connsiteX0" fmla="*/ 1708712 w 5125993"/>
                <a:gd name="connsiteY0" fmla="*/ 134 h 4167197"/>
                <a:gd name="connsiteX1" fmla="*/ 854393 w 5125993"/>
                <a:gd name="connsiteY1" fmla="*/ 134 h 4167197"/>
                <a:gd name="connsiteX2" fmla="*/ 75 w 5125993"/>
                <a:gd name="connsiteY2" fmla="*/ 1269611 h 4167197"/>
                <a:gd name="connsiteX3" fmla="*/ 72 w 5125993"/>
                <a:gd name="connsiteY3" fmla="*/ 2539085 h 4167197"/>
                <a:gd name="connsiteX4" fmla="*/ 854393 w 5125993"/>
                <a:gd name="connsiteY4" fmla="*/ 3808563 h 4167197"/>
                <a:gd name="connsiteX5" fmla="*/ 5125993 w 5125993"/>
                <a:gd name="connsiteY5" fmla="*/ 3841359 h 4167197"/>
                <a:gd name="connsiteX6" fmla="*/ 5125988 w 5125993"/>
                <a:gd name="connsiteY6" fmla="*/ 129 h 4167197"/>
                <a:gd name="connsiteX0" fmla="*/ 1708712 w 5125993"/>
                <a:gd name="connsiteY0" fmla="*/ 134 h 3908863"/>
                <a:gd name="connsiteX1" fmla="*/ 854393 w 5125993"/>
                <a:gd name="connsiteY1" fmla="*/ 134 h 3908863"/>
                <a:gd name="connsiteX2" fmla="*/ 75 w 5125993"/>
                <a:gd name="connsiteY2" fmla="*/ 1269611 h 3908863"/>
                <a:gd name="connsiteX3" fmla="*/ 72 w 5125993"/>
                <a:gd name="connsiteY3" fmla="*/ 2539085 h 3908863"/>
                <a:gd name="connsiteX4" fmla="*/ 854393 w 5125993"/>
                <a:gd name="connsiteY4" fmla="*/ 3808563 h 3908863"/>
                <a:gd name="connsiteX5" fmla="*/ 5125993 w 5125993"/>
                <a:gd name="connsiteY5" fmla="*/ 3841359 h 3908863"/>
                <a:gd name="connsiteX6" fmla="*/ 5125988 w 5125993"/>
                <a:gd name="connsiteY6" fmla="*/ 129 h 3908863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712 w 5125993"/>
                <a:gd name="connsiteY0" fmla="*/ 134 h 3841357"/>
                <a:gd name="connsiteX1" fmla="*/ 854393 w 5125993"/>
                <a:gd name="connsiteY1" fmla="*/ 134 h 3841357"/>
                <a:gd name="connsiteX2" fmla="*/ 75 w 5125993"/>
                <a:gd name="connsiteY2" fmla="*/ 1269611 h 3841357"/>
                <a:gd name="connsiteX3" fmla="*/ 72 w 5125993"/>
                <a:gd name="connsiteY3" fmla="*/ 2539085 h 3841357"/>
                <a:gd name="connsiteX4" fmla="*/ 854393 w 5125993"/>
                <a:gd name="connsiteY4" fmla="*/ 3808563 h 3841357"/>
                <a:gd name="connsiteX5" fmla="*/ 5125993 w 5125993"/>
                <a:gd name="connsiteY5" fmla="*/ 3841359 h 3841357"/>
                <a:gd name="connsiteX6" fmla="*/ 5125988 w 5125993"/>
                <a:gd name="connsiteY6" fmla="*/ 129 h 3841357"/>
                <a:gd name="connsiteX0" fmla="*/ 1708637 w 5125918"/>
                <a:gd name="connsiteY0" fmla="*/ 108 h 3841331"/>
                <a:gd name="connsiteX1" fmla="*/ 854318 w 5125918"/>
                <a:gd name="connsiteY1" fmla="*/ 108 h 3841331"/>
                <a:gd name="connsiteX2" fmla="*/ 0 w 5125918"/>
                <a:gd name="connsiteY2" fmla="*/ 1269585 h 3841331"/>
                <a:gd name="connsiteX3" fmla="*/ 854318 w 5125918"/>
                <a:gd name="connsiteY3" fmla="*/ 3808537 h 3841331"/>
                <a:gd name="connsiteX4" fmla="*/ 5125918 w 5125918"/>
                <a:gd name="connsiteY4" fmla="*/ 3841333 h 3841331"/>
                <a:gd name="connsiteX5" fmla="*/ 5125913 w 5125918"/>
                <a:gd name="connsiteY5" fmla="*/ 103 h 3841331"/>
                <a:gd name="connsiteX0" fmla="*/ 1716853 w 5134134"/>
                <a:gd name="connsiteY0" fmla="*/ 148242 h 3989465"/>
                <a:gd name="connsiteX1" fmla="*/ 862534 w 5134134"/>
                <a:gd name="connsiteY1" fmla="*/ 148242 h 3989465"/>
                <a:gd name="connsiteX2" fmla="*/ 0 w 5134134"/>
                <a:gd name="connsiteY2" fmla="*/ 2149425 h 3989465"/>
                <a:gd name="connsiteX3" fmla="*/ 862534 w 5134134"/>
                <a:gd name="connsiteY3" fmla="*/ 3956671 h 3989465"/>
                <a:gd name="connsiteX4" fmla="*/ 5134134 w 5134134"/>
                <a:gd name="connsiteY4" fmla="*/ 3989467 h 3989465"/>
                <a:gd name="connsiteX5" fmla="*/ 5134129 w 5134134"/>
                <a:gd name="connsiteY5" fmla="*/ 148237 h 3989465"/>
                <a:gd name="connsiteX0" fmla="*/ 1716853 w 5134134"/>
                <a:gd name="connsiteY0" fmla="*/ 129109 h 3970332"/>
                <a:gd name="connsiteX1" fmla="*/ 862534 w 5134134"/>
                <a:gd name="connsiteY1" fmla="*/ 129109 h 3970332"/>
                <a:gd name="connsiteX2" fmla="*/ 0 w 5134134"/>
                <a:gd name="connsiteY2" fmla="*/ 1872041 h 3970332"/>
                <a:gd name="connsiteX3" fmla="*/ 862534 w 5134134"/>
                <a:gd name="connsiteY3" fmla="*/ 3937538 h 3970332"/>
                <a:gd name="connsiteX4" fmla="*/ 5134134 w 5134134"/>
                <a:gd name="connsiteY4" fmla="*/ 3970334 h 3970332"/>
                <a:gd name="connsiteX5" fmla="*/ 5134129 w 5134134"/>
                <a:gd name="connsiteY5" fmla="*/ 129104 h 3970332"/>
                <a:gd name="connsiteX0" fmla="*/ 1716853 w 5134134"/>
                <a:gd name="connsiteY0" fmla="*/ 122727 h 3963950"/>
                <a:gd name="connsiteX1" fmla="*/ 862534 w 5134134"/>
                <a:gd name="connsiteY1" fmla="*/ 122727 h 3963950"/>
                <a:gd name="connsiteX2" fmla="*/ 0 w 5134134"/>
                <a:gd name="connsiteY2" fmla="*/ 1779575 h 3963950"/>
                <a:gd name="connsiteX3" fmla="*/ 862534 w 5134134"/>
                <a:gd name="connsiteY3" fmla="*/ 3931156 h 3963950"/>
                <a:gd name="connsiteX4" fmla="*/ 5134134 w 5134134"/>
                <a:gd name="connsiteY4" fmla="*/ 3963952 h 3963950"/>
                <a:gd name="connsiteX5" fmla="*/ 5134129 w 5134134"/>
                <a:gd name="connsiteY5" fmla="*/ 122722 h 3963950"/>
                <a:gd name="connsiteX0" fmla="*/ 1810124 w 5227405"/>
                <a:gd name="connsiteY0" fmla="*/ 122727 h 3963950"/>
                <a:gd name="connsiteX1" fmla="*/ 955805 w 5227405"/>
                <a:gd name="connsiteY1" fmla="*/ 122727 h 3963950"/>
                <a:gd name="connsiteX2" fmla="*/ 93271 w 5227405"/>
                <a:gd name="connsiteY2" fmla="*/ 1779575 h 3963950"/>
                <a:gd name="connsiteX3" fmla="*/ 602577 w 5227405"/>
                <a:gd name="connsiteY3" fmla="*/ 3888127 h 3963950"/>
                <a:gd name="connsiteX4" fmla="*/ 5227405 w 5227405"/>
                <a:gd name="connsiteY4" fmla="*/ 3963952 h 3963950"/>
                <a:gd name="connsiteX5" fmla="*/ 5227400 w 5227405"/>
                <a:gd name="connsiteY5" fmla="*/ 122722 h 3963950"/>
                <a:gd name="connsiteX0" fmla="*/ 1734655 w 5151936"/>
                <a:gd name="connsiteY0" fmla="*/ 122727 h 3963950"/>
                <a:gd name="connsiteX1" fmla="*/ 880336 w 5151936"/>
                <a:gd name="connsiteY1" fmla="*/ 122727 h 3963950"/>
                <a:gd name="connsiteX2" fmla="*/ 17802 w 5151936"/>
                <a:gd name="connsiteY2" fmla="*/ 1779575 h 3963950"/>
                <a:gd name="connsiteX3" fmla="*/ 527108 w 5151936"/>
                <a:gd name="connsiteY3" fmla="*/ 3888127 h 3963950"/>
                <a:gd name="connsiteX4" fmla="*/ 5151936 w 5151936"/>
                <a:gd name="connsiteY4" fmla="*/ 3963952 h 3963950"/>
                <a:gd name="connsiteX5" fmla="*/ 5151931 w 5151936"/>
                <a:gd name="connsiteY5" fmla="*/ 122722 h 3963950"/>
                <a:gd name="connsiteX0" fmla="*/ 1760908 w 5178189"/>
                <a:gd name="connsiteY0" fmla="*/ 122727 h 3963950"/>
                <a:gd name="connsiteX1" fmla="*/ 906589 w 5178189"/>
                <a:gd name="connsiteY1" fmla="*/ 122727 h 3963950"/>
                <a:gd name="connsiteX2" fmla="*/ 44055 w 5178189"/>
                <a:gd name="connsiteY2" fmla="*/ 1779575 h 3963950"/>
                <a:gd name="connsiteX3" fmla="*/ 438358 w 5178189"/>
                <a:gd name="connsiteY3" fmla="*/ 3888127 h 3963950"/>
                <a:gd name="connsiteX4" fmla="*/ 5178189 w 5178189"/>
                <a:gd name="connsiteY4" fmla="*/ 3963952 h 3963950"/>
                <a:gd name="connsiteX5" fmla="*/ 5178184 w 5178189"/>
                <a:gd name="connsiteY5" fmla="*/ 122722 h 3963950"/>
                <a:gd name="connsiteX0" fmla="*/ 1741320 w 5158601"/>
                <a:gd name="connsiteY0" fmla="*/ 122727 h 3963950"/>
                <a:gd name="connsiteX1" fmla="*/ 887001 w 5158601"/>
                <a:gd name="connsiteY1" fmla="*/ 122727 h 3963950"/>
                <a:gd name="connsiteX2" fmla="*/ 24467 w 5158601"/>
                <a:gd name="connsiteY2" fmla="*/ 1779575 h 3963950"/>
                <a:gd name="connsiteX3" fmla="*/ 418770 w 5158601"/>
                <a:gd name="connsiteY3" fmla="*/ 3888127 h 3963950"/>
                <a:gd name="connsiteX4" fmla="*/ 5158601 w 5158601"/>
                <a:gd name="connsiteY4" fmla="*/ 3963952 h 3963950"/>
                <a:gd name="connsiteX5" fmla="*/ 5158596 w 5158601"/>
                <a:gd name="connsiteY5" fmla="*/ 122722 h 3963950"/>
                <a:gd name="connsiteX0" fmla="*/ 1738314 w 5155595"/>
                <a:gd name="connsiteY0" fmla="*/ 122727 h 3963950"/>
                <a:gd name="connsiteX1" fmla="*/ 883995 w 5155595"/>
                <a:gd name="connsiteY1" fmla="*/ 122727 h 3963950"/>
                <a:gd name="connsiteX2" fmla="*/ 21461 w 5155595"/>
                <a:gd name="connsiteY2" fmla="*/ 1779575 h 3963950"/>
                <a:gd name="connsiteX3" fmla="*/ 415764 w 5155595"/>
                <a:gd name="connsiteY3" fmla="*/ 3888127 h 3963950"/>
                <a:gd name="connsiteX4" fmla="*/ 5155595 w 5155595"/>
                <a:gd name="connsiteY4" fmla="*/ 3963952 h 3963950"/>
                <a:gd name="connsiteX5" fmla="*/ 5155590 w 5155595"/>
                <a:gd name="connsiteY5" fmla="*/ 122722 h 3963950"/>
                <a:gd name="connsiteX0" fmla="*/ 1740510 w 5157791"/>
                <a:gd name="connsiteY0" fmla="*/ 122727 h 3963950"/>
                <a:gd name="connsiteX1" fmla="*/ 886191 w 5157791"/>
                <a:gd name="connsiteY1" fmla="*/ 122727 h 3963950"/>
                <a:gd name="connsiteX2" fmla="*/ 23657 w 5157791"/>
                <a:gd name="connsiteY2" fmla="*/ 1779575 h 3963950"/>
                <a:gd name="connsiteX3" fmla="*/ 417960 w 5157791"/>
                <a:gd name="connsiteY3" fmla="*/ 3888127 h 3963950"/>
                <a:gd name="connsiteX4" fmla="*/ 5157791 w 5157791"/>
                <a:gd name="connsiteY4" fmla="*/ 3963952 h 3963950"/>
                <a:gd name="connsiteX5" fmla="*/ 5157786 w 5157791"/>
                <a:gd name="connsiteY5" fmla="*/ 122722 h 3963950"/>
                <a:gd name="connsiteX0" fmla="*/ 1716868 w 5134149"/>
                <a:gd name="connsiteY0" fmla="*/ 155528 h 3996751"/>
                <a:gd name="connsiteX1" fmla="*/ 386102 w 5134149"/>
                <a:gd name="connsiteY1" fmla="*/ 112477 h 3996751"/>
                <a:gd name="connsiteX2" fmla="*/ 15 w 5134149"/>
                <a:gd name="connsiteY2" fmla="*/ 1812376 h 3996751"/>
                <a:gd name="connsiteX3" fmla="*/ 394318 w 5134149"/>
                <a:gd name="connsiteY3" fmla="*/ 3920928 h 3996751"/>
                <a:gd name="connsiteX4" fmla="*/ 5134149 w 5134149"/>
                <a:gd name="connsiteY4" fmla="*/ 3996753 h 3996751"/>
                <a:gd name="connsiteX5" fmla="*/ 5134144 w 5134149"/>
                <a:gd name="connsiteY5" fmla="*/ 155523 h 3996751"/>
                <a:gd name="connsiteX0" fmla="*/ 1716863 w 5134144"/>
                <a:gd name="connsiteY0" fmla="*/ 62197 h 3903420"/>
                <a:gd name="connsiteX1" fmla="*/ 386097 w 5134144"/>
                <a:gd name="connsiteY1" fmla="*/ 19146 h 3903420"/>
                <a:gd name="connsiteX2" fmla="*/ 10 w 5134144"/>
                <a:gd name="connsiteY2" fmla="*/ 1719045 h 3903420"/>
                <a:gd name="connsiteX3" fmla="*/ 394313 w 5134144"/>
                <a:gd name="connsiteY3" fmla="*/ 3827597 h 3903420"/>
                <a:gd name="connsiteX4" fmla="*/ 5134144 w 5134144"/>
                <a:gd name="connsiteY4" fmla="*/ 3903422 h 3903420"/>
                <a:gd name="connsiteX5" fmla="*/ 5134139 w 5134144"/>
                <a:gd name="connsiteY5" fmla="*/ 62192 h 3903420"/>
                <a:gd name="connsiteX0" fmla="*/ 846110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62537 w 5134139"/>
                <a:gd name="connsiteY0" fmla="*/ 72927 h 4043272"/>
                <a:gd name="connsiteX1" fmla="*/ 386092 w 5134139"/>
                <a:gd name="connsiteY1" fmla="*/ 158998 h 4043272"/>
                <a:gd name="connsiteX2" fmla="*/ 5 w 5134139"/>
                <a:gd name="connsiteY2" fmla="*/ 1858897 h 4043272"/>
                <a:gd name="connsiteX3" fmla="*/ 394308 w 5134139"/>
                <a:gd name="connsiteY3" fmla="*/ 3967449 h 4043272"/>
                <a:gd name="connsiteX4" fmla="*/ 5134139 w 5134139"/>
                <a:gd name="connsiteY4" fmla="*/ 4043274 h 4043272"/>
                <a:gd name="connsiteX5" fmla="*/ 5134134 w 5134139"/>
                <a:gd name="connsiteY5" fmla="*/ 202044 h 4043272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75547 w 5147149"/>
                <a:gd name="connsiteY0" fmla="*/ 0 h 3970345"/>
                <a:gd name="connsiteX1" fmla="*/ 703040 w 5147149"/>
                <a:gd name="connsiteY1" fmla="*/ 1678604 h 3970345"/>
                <a:gd name="connsiteX2" fmla="*/ 13015 w 5147149"/>
                <a:gd name="connsiteY2" fmla="*/ 1785970 h 3970345"/>
                <a:gd name="connsiteX3" fmla="*/ 407318 w 5147149"/>
                <a:gd name="connsiteY3" fmla="*/ 3894522 h 3970345"/>
                <a:gd name="connsiteX4" fmla="*/ 5147149 w 5147149"/>
                <a:gd name="connsiteY4" fmla="*/ 3970347 h 3970345"/>
                <a:gd name="connsiteX5" fmla="*/ 5147144 w 5147149"/>
                <a:gd name="connsiteY5" fmla="*/ 129117 h 3970345"/>
                <a:gd name="connsiteX0" fmla="*/ 862692 w 5134294"/>
                <a:gd name="connsiteY0" fmla="*/ 33128 h 4003473"/>
                <a:gd name="connsiteX1" fmla="*/ 353386 w 5134294"/>
                <a:gd name="connsiteY1" fmla="*/ 162234 h 4003473"/>
                <a:gd name="connsiteX2" fmla="*/ 160 w 5134294"/>
                <a:gd name="connsiteY2" fmla="*/ 1819098 h 4003473"/>
                <a:gd name="connsiteX3" fmla="*/ 394463 w 5134294"/>
                <a:gd name="connsiteY3" fmla="*/ 3927650 h 4003473"/>
                <a:gd name="connsiteX4" fmla="*/ 5134294 w 5134294"/>
                <a:gd name="connsiteY4" fmla="*/ 4003475 h 4003473"/>
                <a:gd name="connsiteX5" fmla="*/ 5134289 w 5134294"/>
                <a:gd name="connsiteY5" fmla="*/ 162245 h 4003473"/>
                <a:gd name="connsiteX0" fmla="*/ 863730 w 5135332"/>
                <a:gd name="connsiteY0" fmla="*/ 0 h 3970345"/>
                <a:gd name="connsiteX1" fmla="*/ 354424 w 5135332"/>
                <a:gd name="connsiteY1" fmla="*/ 129106 h 3970345"/>
                <a:gd name="connsiteX2" fmla="*/ 1198 w 5135332"/>
                <a:gd name="connsiteY2" fmla="*/ 1785970 h 3970345"/>
                <a:gd name="connsiteX3" fmla="*/ 395501 w 5135332"/>
                <a:gd name="connsiteY3" fmla="*/ 3894522 h 3970345"/>
                <a:gd name="connsiteX4" fmla="*/ 5135332 w 5135332"/>
                <a:gd name="connsiteY4" fmla="*/ 3970347 h 3970345"/>
                <a:gd name="connsiteX5" fmla="*/ 5135327 w 5135332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747 w 5134349"/>
                <a:gd name="connsiteY0" fmla="*/ 0 h 3970345"/>
                <a:gd name="connsiteX1" fmla="*/ 353441 w 5134349"/>
                <a:gd name="connsiteY1" fmla="*/ 129106 h 3970345"/>
                <a:gd name="connsiteX2" fmla="*/ 215 w 5134349"/>
                <a:gd name="connsiteY2" fmla="*/ 1785970 h 3970345"/>
                <a:gd name="connsiteX3" fmla="*/ 394518 w 5134349"/>
                <a:gd name="connsiteY3" fmla="*/ 3894522 h 3970345"/>
                <a:gd name="connsiteX4" fmla="*/ 5134349 w 5134349"/>
                <a:gd name="connsiteY4" fmla="*/ 3970347 h 3970345"/>
                <a:gd name="connsiteX5" fmla="*/ 5134344 w 5134349"/>
                <a:gd name="connsiteY5" fmla="*/ 129117 h 3970345"/>
                <a:gd name="connsiteX0" fmla="*/ 862692 w 5134294"/>
                <a:gd name="connsiteY0" fmla="*/ 144649 h 3942839"/>
                <a:gd name="connsiteX1" fmla="*/ 353386 w 5134294"/>
                <a:gd name="connsiteY1" fmla="*/ 101600 h 3942839"/>
                <a:gd name="connsiteX2" fmla="*/ 160 w 5134294"/>
                <a:gd name="connsiteY2" fmla="*/ 1758464 h 3942839"/>
                <a:gd name="connsiteX3" fmla="*/ 394463 w 5134294"/>
                <a:gd name="connsiteY3" fmla="*/ 3867016 h 3942839"/>
                <a:gd name="connsiteX4" fmla="*/ 5134294 w 5134294"/>
                <a:gd name="connsiteY4" fmla="*/ 3942841 h 3942839"/>
                <a:gd name="connsiteX5" fmla="*/ 5134289 w 5134294"/>
                <a:gd name="connsiteY5" fmla="*/ 101611 h 3942839"/>
                <a:gd name="connsiteX0" fmla="*/ 862692 w 5134294"/>
                <a:gd name="connsiteY0" fmla="*/ 57503 h 3984813"/>
                <a:gd name="connsiteX1" fmla="*/ 353386 w 5134294"/>
                <a:gd name="connsiteY1" fmla="*/ 143574 h 3984813"/>
                <a:gd name="connsiteX2" fmla="*/ 160 w 5134294"/>
                <a:gd name="connsiteY2" fmla="*/ 1800438 h 3984813"/>
                <a:gd name="connsiteX3" fmla="*/ 394463 w 5134294"/>
                <a:gd name="connsiteY3" fmla="*/ 3908990 h 3984813"/>
                <a:gd name="connsiteX4" fmla="*/ 5134294 w 5134294"/>
                <a:gd name="connsiteY4" fmla="*/ 3984815 h 3984813"/>
                <a:gd name="connsiteX5" fmla="*/ 5134289 w 5134294"/>
                <a:gd name="connsiteY5" fmla="*/ 143585 h 3984813"/>
                <a:gd name="connsiteX0" fmla="*/ 862694 w 5134294"/>
                <a:gd name="connsiteY0" fmla="*/ 113617 h 3954987"/>
                <a:gd name="connsiteX1" fmla="*/ 353386 w 5134294"/>
                <a:gd name="connsiteY1" fmla="*/ 113748 h 3954987"/>
                <a:gd name="connsiteX2" fmla="*/ 160 w 5134294"/>
                <a:gd name="connsiteY2" fmla="*/ 1770612 h 3954987"/>
                <a:gd name="connsiteX3" fmla="*/ 394463 w 5134294"/>
                <a:gd name="connsiteY3" fmla="*/ 3879164 h 3954987"/>
                <a:gd name="connsiteX4" fmla="*/ 5134294 w 5134294"/>
                <a:gd name="connsiteY4" fmla="*/ 3954989 h 3954987"/>
                <a:gd name="connsiteX5" fmla="*/ 5134289 w 5134294"/>
                <a:gd name="connsiteY5" fmla="*/ 113759 h 3954987"/>
                <a:gd name="connsiteX0" fmla="*/ 862694 w 5134294"/>
                <a:gd name="connsiteY0" fmla="*/ 19592 h 3860962"/>
                <a:gd name="connsiteX1" fmla="*/ 353386 w 5134294"/>
                <a:gd name="connsiteY1" fmla="*/ 19723 h 3860962"/>
                <a:gd name="connsiteX2" fmla="*/ 160 w 5134294"/>
                <a:gd name="connsiteY2" fmla="*/ 1676587 h 3860962"/>
                <a:gd name="connsiteX3" fmla="*/ 394463 w 5134294"/>
                <a:gd name="connsiteY3" fmla="*/ 3785139 h 3860962"/>
                <a:gd name="connsiteX4" fmla="*/ 5134294 w 5134294"/>
                <a:gd name="connsiteY4" fmla="*/ 3860964 h 3860962"/>
                <a:gd name="connsiteX5" fmla="*/ 5134289 w 5134294"/>
                <a:gd name="connsiteY5" fmla="*/ 19734 h 3860962"/>
                <a:gd name="connsiteX0" fmla="*/ 862769 w 5134369"/>
                <a:gd name="connsiteY0" fmla="*/ 19592 h 3860962"/>
                <a:gd name="connsiteX1" fmla="*/ 353461 w 5134369"/>
                <a:gd name="connsiteY1" fmla="*/ 19723 h 3860962"/>
                <a:gd name="connsiteX2" fmla="*/ 235 w 5134369"/>
                <a:gd name="connsiteY2" fmla="*/ 1676587 h 3860962"/>
                <a:gd name="connsiteX3" fmla="*/ 394538 w 5134369"/>
                <a:gd name="connsiteY3" fmla="*/ 3785139 h 3860962"/>
                <a:gd name="connsiteX4" fmla="*/ 5134369 w 5134369"/>
                <a:gd name="connsiteY4" fmla="*/ 3860964 h 3860962"/>
                <a:gd name="connsiteX5" fmla="*/ 5134364 w 5134369"/>
                <a:gd name="connsiteY5" fmla="*/ 19734 h 3860962"/>
                <a:gd name="connsiteX0" fmla="*/ 846372 w 5117972"/>
                <a:gd name="connsiteY0" fmla="*/ 19592 h 3860962"/>
                <a:gd name="connsiteX1" fmla="*/ 337064 w 5117972"/>
                <a:gd name="connsiteY1" fmla="*/ 19723 h 3860962"/>
                <a:gd name="connsiteX2" fmla="*/ 267 w 5117972"/>
                <a:gd name="connsiteY2" fmla="*/ 1977874 h 3860962"/>
                <a:gd name="connsiteX3" fmla="*/ 378141 w 5117972"/>
                <a:gd name="connsiteY3" fmla="*/ 3785139 h 3860962"/>
                <a:gd name="connsiteX4" fmla="*/ 5117972 w 5117972"/>
                <a:gd name="connsiteY4" fmla="*/ 3860964 h 3860962"/>
                <a:gd name="connsiteX5" fmla="*/ 5117967 w 5117972"/>
                <a:gd name="connsiteY5" fmla="*/ 19734 h 3860962"/>
                <a:gd name="connsiteX0" fmla="*/ 846369 w 5117969"/>
                <a:gd name="connsiteY0" fmla="*/ 19592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  <a:gd name="connsiteX0" fmla="*/ 1309482 w 5117969"/>
                <a:gd name="connsiteY0" fmla="*/ 19591 h 3860962"/>
                <a:gd name="connsiteX1" fmla="*/ 337061 w 5117969"/>
                <a:gd name="connsiteY1" fmla="*/ 19723 h 3860962"/>
                <a:gd name="connsiteX2" fmla="*/ 265 w 5117969"/>
                <a:gd name="connsiteY2" fmla="*/ 1590502 h 3860962"/>
                <a:gd name="connsiteX3" fmla="*/ 378138 w 5117969"/>
                <a:gd name="connsiteY3" fmla="*/ 3785139 h 3860962"/>
                <a:gd name="connsiteX4" fmla="*/ 5117969 w 5117969"/>
                <a:gd name="connsiteY4" fmla="*/ 3860964 h 3860962"/>
                <a:gd name="connsiteX5" fmla="*/ 5117964 w 5117969"/>
                <a:gd name="connsiteY5" fmla="*/ 19734 h 386096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5117969" h="3860962">
                  <a:moveTo>
                    <a:pt x="1309482" y="19591"/>
                  </a:moveTo>
                  <a:cubicBezTo>
                    <a:pt x="1295419" y="62640"/>
                    <a:pt x="480818" y="-41240"/>
                    <a:pt x="337061" y="19723"/>
                  </a:cubicBezTo>
                  <a:cubicBezTo>
                    <a:pt x="119374" y="80685"/>
                    <a:pt x="-6581" y="962933"/>
                    <a:pt x="265" y="1590502"/>
                  </a:cubicBezTo>
                  <a:cubicBezTo>
                    <a:pt x="7111" y="2218071"/>
                    <a:pt x="16694" y="3743886"/>
                    <a:pt x="378138" y="3785139"/>
                  </a:cubicBezTo>
                  <a:lnTo>
                    <a:pt x="5117969" y="3860964"/>
                  </a:lnTo>
                  <a:cubicBezTo>
                    <a:pt x="5117968" y="3426874"/>
                    <a:pt x="5117965" y="453824"/>
                    <a:pt x="5117964" y="19734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1582615" y="2103559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16200000">
              <a:off x="2365131" y="2085828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>
            <a:off x="1087563" y="20578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395654</xdr:colOff>
      <xdr:row>31</xdr:row>
      <xdr:rowOff>180325</xdr:rowOff>
    </xdr:from>
    <xdr:to>
      <xdr:col>1</xdr:col>
      <xdr:colOff>1991459</xdr:colOff>
      <xdr:row>31</xdr:row>
      <xdr:rowOff>650713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1017954" y="25751775"/>
          <a:ext cx="1595805" cy="470388"/>
          <a:chOff x="1003789" y="24000152"/>
          <a:chExt cx="1595805" cy="470388"/>
        </a:xfrm>
      </xdr:grpSpPr>
      <xdr:sp macro="" textlink="">
        <xdr:nvSpPr>
          <xdr:cNvPr id="77" name="Freeform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1003789" y="24008129"/>
            <a:ext cx="1428749" cy="285750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  <a:gd name="connsiteX0" fmla="*/ 1704975 w 1704976"/>
              <a:gd name="connsiteY0" fmla="*/ 0 h 285750"/>
              <a:gd name="connsiteX1" fmla="*/ 1704976 w 1704976"/>
              <a:gd name="connsiteY1" fmla="*/ 285750 h 285750"/>
              <a:gd name="connsiteX2" fmla="*/ 676276 w 1704976"/>
              <a:gd name="connsiteY2" fmla="*/ 285750 h 285750"/>
              <a:gd name="connsiteX3" fmla="*/ 0 w 1704976"/>
              <a:gd name="connsiteY3" fmla="*/ 9525 h 2857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285750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95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809751" y="2432538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200000">
            <a:off x="2350479" y="241041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 rot="1541271">
            <a:off x="1076978" y="2417599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32</xdr:row>
      <xdr:rowOff>129038</xdr:rowOff>
    </xdr:from>
    <xdr:to>
      <xdr:col>1</xdr:col>
      <xdr:colOff>1991459</xdr:colOff>
      <xdr:row>32</xdr:row>
      <xdr:rowOff>652096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/>
      </xdr:nvGrpSpPr>
      <xdr:grpSpPr>
        <a:xfrm>
          <a:off x="1069242" y="26538688"/>
          <a:ext cx="1544517" cy="523058"/>
          <a:chOff x="1055077" y="24762153"/>
          <a:chExt cx="1544517" cy="523058"/>
        </a:xfrm>
      </xdr:grpSpPr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55077" y="24795616"/>
            <a:ext cx="1348154" cy="489595"/>
          </a:xfrm>
          <a:custGeom>
            <a:avLst/>
            <a:gdLst>
              <a:gd name="connsiteX0" fmla="*/ 1714500 w 1714500"/>
              <a:gd name="connsiteY0" fmla="*/ 0 h 876300"/>
              <a:gd name="connsiteX1" fmla="*/ 1714500 w 1714500"/>
              <a:gd name="connsiteY1" fmla="*/ 323850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14500 w 1714500"/>
              <a:gd name="connsiteY0" fmla="*/ 0 h 876300"/>
              <a:gd name="connsiteX1" fmla="*/ 1704975 w 1714500"/>
              <a:gd name="connsiteY1" fmla="*/ 295275 h 876300"/>
              <a:gd name="connsiteX2" fmla="*/ 676275 w 1714500"/>
              <a:gd name="connsiteY2" fmla="*/ 314325 h 876300"/>
              <a:gd name="connsiteX3" fmla="*/ 0 w 1714500"/>
              <a:gd name="connsiteY3" fmla="*/ 876300 h 876300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5 w 1704975"/>
              <a:gd name="connsiteY2" fmla="*/ 30480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285750 h 866775"/>
              <a:gd name="connsiteX3" fmla="*/ 0 w 1704975"/>
              <a:gd name="connsiteY3" fmla="*/ 866775 h 866775"/>
              <a:gd name="connsiteX0" fmla="*/ 1704975 w 1704975"/>
              <a:gd name="connsiteY0" fmla="*/ 0 h 866775"/>
              <a:gd name="connsiteX1" fmla="*/ 1704975 w 1704975"/>
              <a:gd name="connsiteY1" fmla="*/ 285750 h 866775"/>
              <a:gd name="connsiteX2" fmla="*/ 676276 w 1704975"/>
              <a:gd name="connsiteY2" fmla="*/ 571500 h 866775"/>
              <a:gd name="connsiteX3" fmla="*/ 0 w 1704975"/>
              <a:gd name="connsiteY3" fmla="*/ 866775 h 866775"/>
              <a:gd name="connsiteX0" fmla="*/ 1704975 w 1704976"/>
              <a:gd name="connsiteY0" fmla="*/ 0 h 866775"/>
              <a:gd name="connsiteX1" fmla="*/ 1704976 w 1704976"/>
              <a:gd name="connsiteY1" fmla="*/ 571500 h 866775"/>
              <a:gd name="connsiteX2" fmla="*/ 676276 w 1704976"/>
              <a:gd name="connsiteY2" fmla="*/ 571500 h 866775"/>
              <a:gd name="connsiteX3" fmla="*/ 0 w 1704976"/>
              <a:gd name="connsiteY3" fmla="*/ 866775 h 866775"/>
              <a:gd name="connsiteX0" fmla="*/ 1704975 w 1704976"/>
              <a:gd name="connsiteY0" fmla="*/ 0 h 581025"/>
              <a:gd name="connsiteX1" fmla="*/ 1704976 w 1704976"/>
              <a:gd name="connsiteY1" fmla="*/ 285750 h 581025"/>
              <a:gd name="connsiteX2" fmla="*/ 676276 w 1704976"/>
              <a:gd name="connsiteY2" fmla="*/ 285750 h 581025"/>
              <a:gd name="connsiteX3" fmla="*/ 0 w 1704976"/>
              <a:gd name="connsiteY3" fmla="*/ 581025 h 581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976" h="581025">
                <a:moveTo>
                  <a:pt x="1704975" y="0"/>
                </a:moveTo>
                <a:cubicBezTo>
                  <a:pt x="1704975" y="190500"/>
                  <a:pt x="1704976" y="95250"/>
                  <a:pt x="1704976" y="285750"/>
                </a:cubicBezTo>
                <a:lnTo>
                  <a:pt x="676276" y="285750"/>
                </a:lnTo>
                <a:lnTo>
                  <a:pt x="0" y="58102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1824404" y="2505075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 rot="16200000">
            <a:off x="2350479" y="2486611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 rot="20174975">
            <a:off x="1106285" y="2498196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294459</xdr:colOff>
      <xdr:row>33</xdr:row>
      <xdr:rowOff>211100</xdr:rowOff>
    </xdr:from>
    <xdr:to>
      <xdr:col>1</xdr:col>
      <xdr:colOff>1904999</xdr:colOff>
      <xdr:row>33</xdr:row>
      <xdr:rowOff>564173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916759" y="27458950"/>
          <a:ext cx="1610540" cy="353073"/>
          <a:chOff x="902594" y="25650176"/>
          <a:chExt cx="1610540" cy="353073"/>
        </a:xfrm>
      </xdr:grpSpPr>
      <xdr:sp macro="" textlink="">
        <xdr:nvSpPr>
          <xdr:cNvPr id="87" name="Freeform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238857</xdr:colOff>
      <xdr:row>34</xdr:row>
      <xdr:rowOff>218342</xdr:rowOff>
    </xdr:from>
    <xdr:to>
      <xdr:col>1</xdr:col>
      <xdr:colOff>2036799</xdr:colOff>
      <xdr:row>34</xdr:row>
      <xdr:rowOff>694675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861157" y="28304392"/>
          <a:ext cx="1797942" cy="476333"/>
          <a:chOff x="846992" y="26543977"/>
          <a:chExt cx="1797942" cy="476333"/>
        </a:xfrm>
      </xdr:grpSpPr>
      <xdr:sp macro="" textlink="">
        <xdr:nvSpPr>
          <xdr:cNvPr id="91" name="Freeform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 rot="10800000">
            <a:off x="937845" y="26574750"/>
            <a:ext cx="1619251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3105150 w 3105150"/>
              <a:gd name="connsiteY3" fmla="*/ 571500 h 571500"/>
              <a:gd name="connsiteX0" fmla="*/ 0 w 3105150"/>
              <a:gd name="connsiteY0" fmla="*/ 561975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  <a:gd name="connsiteX0" fmla="*/ 621030 w 3105150"/>
              <a:gd name="connsiteY0" fmla="*/ 571500 h 571500"/>
              <a:gd name="connsiteX1" fmla="*/ 0 w 3105150"/>
              <a:gd name="connsiteY1" fmla="*/ 0 h 571500"/>
              <a:gd name="connsiteX2" fmla="*/ 3105150 w 3105150"/>
              <a:gd name="connsiteY2" fmla="*/ 0 h 571500"/>
              <a:gd name="connsiteX3" fmla="*/ 248412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621030" y="571500"/>
                </a:moveTo>
                <a:lnTo>
                  <a:pt x="0" y="0"/>
                </a:lnTo>
                <a:lnTo>
                  <a:pt x="3105150" y="0"/>
                </a:lnTo>
                <a:lnTo>
                  <a:pt x="248412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597269" y="2687515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 rot="2454651">
            <a:off x="2291861" y="265439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 rot="19010401">
            <a:off x="846992" y="2655716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260837</xdr:colOff>
      <xdr:row>35</xdr:row>
      <xdr:rowOff>161193</xdr:rowOff>
    </xdr:from>
    <xdr:to>
      <xdr:col>1</xdr:col>
      <xdr:colOff>2066106</xdr:colOff>
      <xdr:row>35</xdr:row>
      <xdr:rowOff>637442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pSpPr/>
      </xdr:nvGrpSpPr>
      <xdr:grpSpPr>
        <a:xfrm>
          <a:off x="883137" y="29085443"/>
          <a:ext cx="1805269" cy="476249"/>
          <a:chOff x="868972" y="27322097"/>
          <a:chExt cx="1805269" cy="476249"/>
        </a:xfrm>
      </xdr:grpSpPr>
      <xdr:sp macro="" textlink="">
        <xdr:nvSpPr>
          <xdr:cNvPr id="96" name="Freeform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886559" y="27512596"/>
            <a:ext cx="1729153" cy="285750"/>
          </a:xfrm>
          <a:custGeom>
            <a:avLst/>
            <a:gdLst>
              <a:gd name="connsiteX0" fmla="*/ 0 w 3105150"/>
              <a:gd name="connsiteY0" fmla="*/ 561975 h 571500"/>
              <a:gd name="connsiteX1" fmla="*/ 695325 w 3105150"/>
              <a:gd name="connsiteY1" fmla="*/ 9525 h 571500"/>
              <a:gd name="connsiteX2" fmla="*/ 2400300 w 3105150"/>
              <a:gd name="connsiteY2" fmla="*/ 0 h 571500"/>
              <a:gd name="connsiteX3" fmla="*/ 3105150 w 3105150"/>
              <a:gd name="connsiteY3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3105150" h="571500">
                <a:moveTo>
                  <a:pt x="0" y="561975"/>
                </a:moveTo>
                <a:lnTo>
                  <a:pt x="695325" y="9525"/>
                </a:lnTo>
                <a:lnTo>
                  <a:pt x="2400300" y="0"/>
                </a:lnTo>
                <a:lnTo>
                  <a:pt x="310515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1604596" y="2732209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2183006">
            <a:off x="2321168" y="274964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 rot="19612518">
            <a:off x="868972" y="2748768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373676</xdr:colOff>
      <xdr:row>39</xdr:row>
      <xdr:rowOff>114788</xdr:rowOff>
    </xdr:from>
    <xdr:to>
      <xdr:col>1</xdr:col>
      <xdr:colOff>2088174</xdr:colOff>
      <xdr:row>39</xdr:row>
      <xdr:rowOff>709328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pSpPr/>
      </xdr:nvGrpSpPr>
      <xdr:grpSpPr>
        <a:xfrm>
          <a:off x="995976" y="32391838"/>
          <a:ext cx="1714498" cy="594540"/>
          <a:chOff x="981811" y="32236019"/>
          <a:chExt cx="1714498" cy="594540"/>
        </a:xfrm>
      </xdr:grpSpPr>
      <xdr:sp macro="" textlink="">
        <xdr:nvSpPr>
          <xdr:cNvPr id="101" name="Freeform 100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1172307" y="32236019"/>
            <a:ext cx="1267557" cy="592667"/>
          </a:xfrm>
          <a:custGeom>
            <a:avLst/>
            <a:gdLst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  <a:gd name="connsiteX0" fmla="*/ 0 w 2079625"/>
              <a:gd name="connsiteY0" fmla="*/ 0 h 1725083"/>
              <a:gd name="connsiteX1" fmla="*/ 0 w 2079625"/>
              <a:gd name="connsiteY1" fmla="*/ 592666 h 1725083"/>
              <a:gd name="connsiteX2" fmla="*/ 359834 w 2079625"/>
              <a:gd name="connsiteY2" fmla="*/ 873125 h 1725083"/>
              <a:gd name="connsiteX3" fmla="*/ 1740959 w 2079625"/>
              <a:gd name="connsiteY3" fmla="*/ 873125 h 1725083"/>
              <a:gd name="connsiteX4" fmla="*/ 2079625 w 2079625"/>
              <a:gd name="connsiteY4" fmla="*/ 1153583 h 1725083"/>
              <a:gd name="connsiteX5" fmla="*/ 2079625 w 2079625"/>
              <a:gd name="connsiteY5" fmla="*/ 1725083 h 172508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79625" h="1725083">
                <a:moveTo>
                  <a:pt x="0" y="0"/>
                </a:moveTo>
                <a:lnTo>
                  <a:pt x="0" y="592666"/>
                </a:lnTo>
                <a:cubicBezTo>
                  <a:pt x="8820" y="786693"/>
                  <a:pt x="28222" y="864306"/>
                  <a:pt x="359834" y="873125"/>
                </a:cubicBezTo>
                <a:lnTo>
                  <a:pt x="1740959" y="873125"/>
                </a:lnTo>
                <a:cubicBezTo>
                  <a:pt x="2065514" y="871361"/>
                  <a:pt x="2072569" y="943681"/>
                  <a:pt x="2079625" y="1153583"/>
                </a:cubicBezTo>
                <a:lnTo>
                  <a:pt x="2079625" y="172508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 rot="16200000">
            <a:off x="952504" y="32297076"/>
            <a:ext cx="249116" cy="1905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 rot="16200000">
            <a:off x="2436897" y="32571148"/>
            <a:ext cx="299021" cy="21980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1696879" y="32344014"/>
            <a:ext cx="269713" cy="1904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418041</xdr:colOff>
      <xdr:row>40</xdr:row>
      <xdr:rowOff>131193</xdr:rowOff>
    </xdr:from>
    <xdr:to>
      <xdr:col>1</xdr:col>
      <xdr:colOff>1978273</xdr:colOff>
      <xdr:row>40</xdr:row>
      <xdr:rowOff>642695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pSpPr/>
      </xdr:nvGrpSpPr>
      <xdr:grpSpPr>
        <a:xfrm>
          <a:off x="1040341" y="33246443"/>
          <a:ext cx="1560232" cy="511502"/>
          <a:chOff x="1048156" y="33095020"/>
          <a:chExt cx="1560232" cy="511502"/>
        </a:xfrm>
      </xdr:grpSpPr>
      <xdr:sp macro="" textlink="">
        <xdr:nvSpPr>
          <xdr:cNvPr id="106" name="Freeform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1048156" y="33280920"/>
            <a:ext cx="1340421" cy="291041"/>
          </a:xfrm>
          <a:custGeom>
            <a:avLst/>
            <a:gdLst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042458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0 w 2407708"/>
              <a:gd name="connsiteY4" fmla="*/ 582084 h 582084"/>
              <a:gd name="connsiteX0" fmla="*/ 2407708 w 2407708"/>
              <a:gd name="connsiteY0" fmla="*/ 576792 h 582084"/>
              <a:gd name="connsiteX1" fmla="*/ 2407708 w 2407708"/>
              <a:gd name="connsiteY1" fmla="*/ 296334 h 582084"/>
              <a:gd name="connsiteX2" fmla="*/ 2074333 w 2407708"/>
              <a:gd name="connsiteY2" fmla="*/ 0 h 582084"/>
              <a:gd name="connsiteX3" fmla="*/ 1153926 w 2407708"/>
              <a:gd name="connsiteY3" fmla="*/ 5292 h 582084"/>
              <a:gd name="connsiteX4" fmla="*/ 1010643 w 2407708"/>
              <a:gd name="connsiteY4" fmla="*/ 58209 h 582084"/>
              <a:gd name="connsiteX5" fmla="*/ 0 w 2407708"/>
              <a:gd name="connsiteY5" fmla="*/ 582084 h 582084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1010643 w 2407708"/>
              <a:gd name="connsiteY4" fmla="*/ 68792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973486 w 2407708"/>
              <a:gd name="connsiteY4" fmla="*/ 89958 h 592667"/>
              <a:gd name="connsiteX5" fmla="*/ 0 w 2407708"/>
              <a:gd name="connsiteY5" fmla="*/ 592667 h 592667"/>
              <a:gd name="connsiteX0" fmla="*/ 2407708 w 2407708"/>
              <a:gd name="connsiteY0" fmla="*/ 592703 h 597995"/>
              <a:gd name="connsiteX1" fmla="*/ 2407708 w 2407708"/>
              <a:gd name="connsiteY1" fmla="*/ 312245 h 597995"/>
              <a:gd name="connsiteX2" fmla="*/ 2074333 w 2407708"/>
              <a:gd name="connsiteY2" fmla="*/ 15911 h 597995"/>
              <a:gd name="connsiteX3" fmla="*/ 1295119 w 2407708"/>
              <a:gd name="connsiteY3" fmla="*/ 5328 h 597995"/>
              <a:gd name="connsiteX4" fmla="*/ 973486 w 2407708"/>
              <a:gd name="connsiteY4" fmla="*/ 95286 h 597995"/>
              <a:gd name="connsiteX5" fmla="*/ 0 w 2407708"/>
              <a:gd name="connsiteY5" fmla="*/ 597995 h 597995"/>
              <a:gd name="connsiteX0" fmla="*/ 2407708 w 2407708"/>
              <a:gd name="connsiteY0" fmla="*/ 587375 h 592667"/>
              <a:gd name="connsiteX1" fmla="*/ 2407708 w 2407708"/>
              <a:gd name="connsiteY1" fmla="*/ 306917 h 592667"/>
              <a:gd name="connsiteX2" fmla="*/ 2074333 w 2407708"/>
              <a:gd name="connsiteY2" fmla="*/ 10583 h 592667"/>
              <a:gd name="connsiteX3" fmla="*/ 1295119 w 2407708"/>
              <a:gd name="connsiteY3" fmla="*/ 0 h 592667"/>
              <a:gd name="connsiteX4" fmla="*/ 854588 w 2407708"/>
              <a:gd name="connsiteY4" fmla="*/ 153458 h 592667"/>
              <a:gd name="connsiteX5" fmla="*/ 0 w 2407708"/>
              <a:gd name="connsiteY5" fmla="*/ 592667 h 59266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7708" h="592667">
                <a:moveTo>
                  <a:pt x="2407708" y="587375"/>
                </a:moveTo>
                <a:lnTo>
                  <a:pt x="2407708" y="306917"/>
                </a:lnTo>
                <a:cubicBezTo>
                  <a:pt x="2407708" y="28223"/>
                  <a:pt x="2407708" y="14111"/>
                  <a:pt x="2074333" y="10583"/>
                </a:cubicBezTo>
                <a:lnTo>
                  <a:pt x="1295119" y="0"/>
                </a:lnTo>
                <a:cubicBezTo>
                  <a:pt x="1121027" y="8819"/>
                  <a:pt x="1140147" y="12347"/>
                  <a:pt x="854588" y="153458"/>
                </a:cubicBezTo>
                <a:lnTo>
                  <a:pt x="0" y="592667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`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 rot="20230688">
            <a:off x="1143003" y="33264230"/>
            <a:ext cx="256443" cy="19782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1861735" y="3309502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5400000">
            <a:off x="2338678" y="33336811"/>
            <a:ext cx="305656" cy="23376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359021</xdr:colOff>
      <xdr:row>41</xdr:row>
      <xdr:rowOff>51288</xdr:rowOff>
    </xdr:from>
    <xdr:to>
      <xdr:col>1</xdr:col>
      <xdr:colOff>1969477</xdr:colOff>
      <xdr:row>41</xdr:row>
      <xdr:rowOff>767859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pSpPr/>
      </xdr:nvGrpSpPr>
      <xdr:grpSpPr>
        <a:xfrm>
          <a:off x="981321" y="34004738"/>
          <a:ext cx="1610456" cy="716571"/>
          <a:chOff x="967156" y="33894346"/>
          <a:chExt cx="1610456" cy="716571"/>
        </a:xfrm>
      </xdr:grpSpPr>
      <xdr:sp macro="" textlink="">
        <xdr:nvSpPr>
          <xdr:cNvPr id="111" name="Freeform 110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1148993" y="34078840"/>
            <a:ext cx="1210275" cy="491563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745014" h="1670180">
                <a:moveTo>
                  <a:pt x="671472" y="12473"/>
                </a:moveTo>
                <a:lnTo>
                  <a:pt x="230938" y="15"/>
                </a:lnTo>
                <a:cubicBezTo>
                  <a:pt x="46691" y="-1427"/>
                  <a:pt x="8741" y="96177"/>
                  <a:pt x="4412" y="293894"/>
                </a:cubicBezTo>
                <a:cubicBezTo>
                  <a:pt x="2969" y="389144"/>
                  <a:pt x="1525" y="484394"/>
                  <a:pt x="82" y="579644"/>
                </a:cubicBezTo>
                <a:cubicBezTo>
                  <a:pt x="-2804" y="799007"/>
                  <a:pt x="69836" y="846254"/>
                  <a:pt x="342117" y="874053"/>
                </a:cubicBezTo>
                <a:lnTo>
                  <a:pt x="2398651" y="869724"/>
                </a:lnTo>
                <a:cubicBezTo>
                  <a:pt x="2734912" y="872610"/>
                  <a:pt x="2742128" y="936111"/>
                  <a:pt x="2745014" y="1164133"/>
                </a:cubicBezTo>
                <a:cubicBezTo>
                  <a:pt x="2738065" y="2175433"/>
                  <a:pt x="2745014" y="1343087"/>
                  <a:pt x="2745014" y="1432564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Rectangle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 rot="16200000">
            <a:off x="923194" y="3411415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 rot="16200000">
            <a:off x="2328498" y="34361803"/>
            <a:ext cx="293076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1179635" y="3389434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1639765" y="34156650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539053</xdr:colOff>
      <xdr:row>42</xdr:row>
      <xdr:rowOff>131884</xdr:rowOff>
    </xdr:from>
    <xdr:to>
      <xdr:col>1</xdr:col>
      <xdr:colOff>1817077</xdr:colOff>
      <xdr:row>42</xdr:row>
      <xdr:rowOff>715259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pSpPr/>
      </xdr:nvGrpSpPr>
      <xdr:grpSpPr>
        <a:xfrm>
          <a:off x="1161353" y="34923534"/>
          <a:ext cx="1278024" cy="583375"/>
          <a:chOff x="1147188" y="35645480"/>
          <a:chExt cx="1278024" cy="583375"/>
        </a:xfrm>
      </xdr:grpSpPr>
      <xdr:sp macro="" textlink="">
        <xdr:nvSpPr>
          <xdr:cNvPr id="117" name="Freeform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1147188" y="35645480"/>
            <a:ext cx="1278024" cy="583375"/>
          </a:xfrm>
          <a:custGeom>
            <a:avLst/>
            <a:gdLst>
              <a:gd name="connsiteX0" fmla="*/ 29308 w 703385"/>
              <a:gd name="connsiteY0" fmla="*/ 0 h 681404"/>
              <a:gd name="connsiteX1" fmla="*/ 703385 w 703385"/>
              <a:gd name="connsiteY1" fmla="*/ 578827 h 681404"/>
              <a:gd name="connsiteX2" fmla="*/ 703385 w 703385"/>
              <a:gd name="connsiteY2" fmla="*/ 681404 h 681404"/>
              <a:gd name="connsiteX3" fmla="*/ 0 w 703385"/>
              <a:gd name="connsiteY3" fmla="*/ 674077 h 681404"/>
              <a:gd name="connsiteX0" fmla="*/ 0 w 707553"/>
              <a:gd name="connsiteY0" fmla="*/ 0 h 581391"/>
              <a:gd name="connsiteX1" fmla="*/ 707553 w 707553"/>
              <a:gd name="connsiteY1" fmla="*/ 478814 h 581391"/>
              <a:gd name="connsiteX2" fmla="*/ 707553 w 707553"/>
              <a:gd name="connsiteY2" fmla="*/ 581391 h 581391"/>
              <a:gd name="connsiteX3" fmla="*/ 4168 w 707553"/>
              <a:gd name="connsiteY3" fmla="*/ 574064 h 581391"/>
              <a:gd name="connsiteX0" fmla="*/ 0 w 745253"/>
              <a:gd name="connsiteY0" fmla="*/ 0 h 581391"/>
              <a:gd name="connsiteX1" fmla="*/ 707553 w 745253"/>
              <a:gd name="connsiteY1" fmla="*/ 478814 h 581391"/>
              <a:gd name="connsiteX2" fmla="*/ 707553 w 745253"/>
              <a:gd name="connsiteY2" fmla="*/ 581391 h 581391"/>
              <a:gd name="connsiteX3" fmla="*/ 4168 w 745253"/>
              <a:gd name="connsiteY3" fmla="*/ 574064 h 581391"/>
              <a:gd name="connsiteX0" fmla="*/ 0 w 760014"/>
              <a:gd name="connsiteY0" fmla="*/ 0 h 581391"/>
              <a:gd name="connsiteX1" fmla="*/ 707553 w 760014"/>
              <a:gd name="connsiteY1" fmla="*/ 478814 h 581391"/>
              <a:gd name="connsiteX2" fmla="*/ 707553 w 760014"/>
              <a:gd name="connsiteY2" fmla="*/ 581391 h 581391"/>
              <a:gd name="connsiteX3" fmla="*/ 4168 w 760014"/>
              <a:gd name="connsiteY3" fmla="*/ 574064 h 581391"/>
              <a:gd name="connsiteX0" fmla="*/ 0 w 752202"/>
              <a:gd name="connsiteY0" fmla="*/ 0 h 581391"/>
              <a:gd name="connsiteX1" fmla="*/ 707553 w 752202"/>
              <a:gd name="connsiteY1" fmla="*/ 478814 h 581391"/>
              <a:gd name="connsiteX2" fmla="*/ 707553 w 752202"/>
              <a:gd name="connsiteY2" fmla="*/ 581391 h 581391"/>
              <a:gd name="connsiteX3" fmla="*/ 4168 w 752202"/>
              <a:gd name="connsiteY3" fmla="*/ 574064 h 581391"/>
              <a:gd name="connsiteX0" fmla="*/ 0 w 759020"/>
              <a:gd name="connsiteY0" fmla="*/ 0 h 581391"/>
              <a:gd name="connsiteX1" fmla="*/ 707553 w 759020"/>
              <a:gd name="connsiteY1" fmla="*/ 478814 h 581391"/>
              <a:gd name="connsiteX2" fmla="*/ 707553 w 759020"/>
              <a:gd name="connsiteY2" fmla="*/ 581391 h 581391"/>
              <a:gd name="connsiteX3" fmla="*/ 4168 w 759020"/>
              <a:gd name="connsiteY3" fmla="*/ 574064 h 581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59020" h="581391">
                <a:moveTo>
                  <a:pt x="0" y="0"/>
                </a:moveTo>
                <a:lnTo>
                  <a:pt x="707553" y="478814"/>
                </a:lnTo>
                <a:cubicBezTo>
                  <a:pt x="789957" y="532396"/>
                  <a:pt x="760872" y="581128"/>
                  <a:pt x="707553" y="581391"/>
                </a:cubicBezTo>
                <a:lnTo>
                  <a:pt x="4168" y="574064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 rot="1391558">
            <a:off x="1721828" y="35726075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1456593" y="36017687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410307</xdr:colOff>
      <xdr:row>2</xdr:row>
      <xdr:rowOff>190500</xdr:rowOff>
    </xdr:from>
    <xdr:to>
      <xdr:col>1</xdr:col>
      <xdr:colOff>2083987</xdr:colOff>
      <xdr:row>2</xdr:row>
      <xdr:rowOff>675540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032607" y="1295400"/>
          <a:ext cx="1673680" cy="485040"/>
          <a:chOff x="920051" y="34977266"/>
          <a:chExt cx="1673680" cy="485040"/>
        </a:xfrm>
      </xdr:grpSpPr>
      <xdr:grpSp>
        <xdr:nvGrpSpPr>
          <xdr:cNvPr id="121" name="Group 120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25" name="Freeform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461596</xdr:colOff>
      <xdr:row>3</xdr:row>
      <xdr:rowOff>234461</xdr:rowOff>
    </xdr:from>
    <xdr:to>
      <xdr:col>1</xdr:col>
      <xdr:colOff>2174630</xdr:colOff>
      <xdr:row>3</xdr:row>
      <xdr:rowOff>587534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083896" y="2177561"/>
          <a:ext cx="1713034" cy="353073"/>
          <a:chOff x="989136" y="28161845"/>
          <a:chExt cx="1713034" cy="353073"/>
        </a:xfrm>
      </xdr:grpSpPr>
      <xdr:sp macro="" textlink="">
        <xdr:nvSpPr>
          <xdr:cNvPr id="128" name="Left Bracket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505558</xdr:colOff>
      <xdr:row>4</xdr:row>
      <xdr:rowOff>234461</xdr:rowOff>
    </xdr:from>
    <xdr:to>
      <xdr:col>1</xdr:col>
      <xdr:colOff>2167304</xdr:colOff>
      <xdr:row>4</xdr:row>
      <xdr:rowOff>687264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27858" y="3015761"/>
          <a:ext cx="1661746" cy="452803"/>
          <a:chOff x="1031630" y="22310479"/>
          <a:chExt cx="1661746" cy="452803"/>
        </a:xfrm>
      </xdr:grpSpPr>
      <xdr:sp macro="" textlink="">
        <xdr:nvSpPr>
          <xdr:cNvPr id="132" name="Left Bracket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 rot="5400000">
            <a:off x="1662477" y="21870133"/>
            <a:ext cx="212483" cy="1474178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>
            <a:off x="1617784" y="2231047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 rot="16200000">
            <a:off x="2444261" y="2251416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542193</xdr:colOff>
      <xdr:row>5</xdr:row>
      <xdr:rowOff>73269</xdr:rowOff>
    </xdr:from>
    <xdr:to>
      <xdr:col>1</xdr:col>
      <xdr:colOff>2110156</xdr:colOff>
      <xdr:row>5</xdr:row>
      <xdr:rowOff>630114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1164493" y="3692769"/>
          <a:ext cx="1567963" cy="556845"/>
          <a:chOff x="1040423" y="23116443"/>
          <a:chExt cx="1567963" cy="55684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140" name="Left Bracket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1" name="Left Bracket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1531327" y="231164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205154</xdr:colOff>
      <xdr:row>6</xdr:row>
      <xdr:rowOff>241789</xdr:rowOff>
    </xdr:from>
    <xdr:to>
      <xdr:col>1</xdr:col>
      <xdr:colOff>2290562</xdr:colOff>
      <xdr:row>6</xdr:row>
      <xdr:rowOff>715191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pSpPr/>
      </xdr:nvGrpSpPr>
      <xdr:grpSpPr>
        <a:xfrm>
          <a:off x="827454" y="4699489"/>
          <a:ext cx="2085408" cy="473402"/>
          <a:chOff x="732528" y="29915827"/>
          <a:chExt cx="2085408" cy="473402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GrpSpPr/>
        </xdr:nvGrpSpPr>
        <xdr:grpSpPr>
          <a:xfrm>
            <a:off x="871905" y="29915827"/>
            <a:ext cx="1795095" cy="307731"/>
            <a:chOff x="612322" y="762000"/>
            <a:chExt cx="2382382" cy="285750"/>
          </a:xfrm>
        </xdr:grpSpPr>
        <xdr:sp macro="" textlink="">
          <xdr:nvSpPr>
            <xdr:cNvPr id="149" name="Freeform 148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/>
          </xdr:nvSpPr>
          <xdr:spPr>
            <a:xfrm>
              <a:off x="612322" y="762000"/>
              <a:ext cx="1020535" cy="285750"/>
            </a:xfrm>
            <a:custGeom>
              <a:avLst/>
              <a:gdLst>
                <a:gd name="connsiteX0" fmla="*/ 0 w 1047750"/>
                <a:gd name="connsiteY0" fmla="*/ 0 h 285750"/>
                <a:gd name="connsiteX1" fmla="*/ 7938 w 1047750"/>
                <a:gd name="connsiteY1" fmla="*/ 285750 h 285750"/>
                <a:gd name="connsiteX2" fmla="*/ 1047750 w 1047750"/>
                <a:gd name="connsiteY2" fmla="*/ 285750 h 285750"/>
                <a:gd name="connsiteX0" fmla="*/ 0 w 1031875"/>
                <a:gd name="connsiteY0" fmla="*/ 0 h 285750"/>
                <a:gd name="connsiteX1" fmla="*/ 7938 w 1031875"/>
                <a:gd name="connsiteY1" fmla="*/ 285750 h 285750"/>
                <a:gd name="connsiteX2" fmla="*/ 1031875 w 1031875"/>
                <a:gd name="connsiteY2" fmla="*/ 277812 h 285750"/>
                <a:gd name="connsiteX0" fmla="*/ 0 w 1031875"/>
                <a:gd name="connsiteY0" fmla="*/ 0 h 277812"/>
                <a:gd name="connsiteX1" fmla="*/ 7939 w 1031875"/>
                <a:gd name="connsiteY1" fmla="*/ 277812 h 277812"/>
                <a:gd name="connsiteX2" fmla="*/ 1031875 w 1031875"/>
                <a:gd name="connsiteY2" fmla="*/ 277812 h 277812"/>
                <a:gd name="connsiteX0" fmla="*/ 0 w 1023936"/>
                <a:gd name="connsiteY0" fmla="*/ 0 h 285750"/>
                <a:gd name="connsiteX1" fmla="*/ 0 w 1023936"/>
                <a:gd name="connsiteY1" fmla="*/ 285750 h 285750"/>
                <a:gd name="connsiteX2" fmla="*/ 1023936 w 1023936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6" h="285750">
                  <a:moveTo>
                    <a:pt x="0" y="0"/>
                  </a:moveTo>
                  <a:lnTo>
                    <a:pt x="0" y="285750"/>
                  </a:lnTo>
                  <a:lnTo>
                    <a:pt x="1023936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Freeform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1974169" y="762000"/>
              <a:ext cx="1020535" cy="285750"/>
            </a:xfrm>
            <a:custGeom>
              <a:avLst/>
              <a:gdLst>
                <a:gd name="connsiteX0" fmla="*/ 1023938 w 1023938"/>
                <a:gd name="connsiteY0" fmla="*/ 0 h 309562"/>
                <a:gd name="connsiteX1" fmla="*/ 1016000 w 1023938"/>
                <a:gd name="connsiteY1" fmla="*/ 309562 h 309562"/>
                <a:gd name="connsiteX2" fmla="*/ 0 w 1023938"/>
                <a:gd name="connsiteY2" fmla="*/ 285750 h 309562"/>
                <a:gd name="connsiteX0" fmla="*/ 1023938 w 1023938"/>
                <a:gd name="connsiteY0" fmla="*/ 0 h 285750"/>
                <a:gd name="connsiteX1" fmla="*/ 1016000 w 1023938"/>
                <a:gd name="connsiteY1" fmla="*/ 277812 h 285750"/>
                <a:gd name="connsiteX2" fmla="*/ 0 w 1023938"/>
                <a:gd name="connsiteY2" fmla="*/ 285750 h 285750"/>
                <a:gd name="connsiteX0" fmla="*/ 1016000 w 1016000"/>
                <a:gd name="connsiteY0" fmla="*/ 0 h 293688"/>
                <a:gd name="connsiteX1" fmla="*/ 1016000 w 1016000"/>
                <a:gd name="connsiteY1" fmla="*/ 285750 h 293688"/>
                <a:gd name="connsiteX2" fmla="*/ 0 w 1016000"/>
                <a:gd name="connsiteY2" fmla="*/ 293688 h 293688"/>
                <a:gd name="connsiteX0" fmla="*/ 1023937 w 1023937"/>
                <a:gd name="connsiteY0" fmla="*/ 0 h 285750"/>
                <a:gd name="connsiteX1" fmla="*/ 1023937 w 1023937"/>
                <a:gd name="connsiteY1" fmla="*/ 285750 h 285750"/>
                <a:gd name="connsiteX2" fmla="*/ 0 w 1023937"/>
                <a:gd name="connsiteY2" fmla="*/ 28575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3937" h="285750">
                  <a:moveTo>
                    <a:pt x="1023937" y="0"/>
                  </a:moveTo>
                  <a:lnTo>
                    <a:pt x="1023937" y="285750"/>
                  </a:lnTo>
                  <a:lnTo>
                    <a:pt x="0" y="28575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/>
          </xdr:nvCxnSpPr>
          <xdr:spPr>
            <a:xfrm>
              <a:off x="1292678" y="974037"/>
              <a:ext cx="1020535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1611923" y="299597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1068266" y="3024407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2143858" y="302352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 rot="16200000">
            <a:off x="2568821" y="30022800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 rot="5400000">
            <a:off x="628569" y="3002874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175846</xdr:colOff>
      <xdr:row>7</xdr:row>
      <xdr:rowOff>285750</xdr:rowOff>
    </xdr:from>
    <xdr:to>
      <xdr:col>1</xdr:col>
      <xdr:colOff>2306597</xdr:colOff>
      <xdr:row>7</xdr:row>
      <xdr:rowOff>877848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pSpPr/>
      </xdr:nvGrpSpPr>
      <xdr:grpSpPr>
        <a:xfrm>
          <a:off x="798146" y="5581650"/>
          <a:ext cx="2130751" cy="592098"/>
          <a:chOff x="770711" y="30639811"/>
          <a:chExt cx="2130751" cy="592098"/>
        </a:xfrm>
      </xdr:grpSpPr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GrpSpPr/>
        </xdr:nvGrpSpPr>
        <xdr:grpSpPr>
          <a:xfrm>
            <a:off x="770711" y="30639811"/>
            <a:ext cx="2130751" cy="411688"/>
            <a:chOff x="712096" y="30603176"/>
            <a:chExt cx="2130751" cy="411688"/>
          </a:xfrm>
        </xdr:grpSpPr>
        <xdr:grpSp>
          <xdr:nvGrpSpPr>
            <xdr:cNvPr id="155" name="Group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GrpSpPr/>
          </xdr:nvGrpSpPr>
          <xdr:grpSpPr>
            <a:xfrm rot="10800000">
              <a:off x="854109" y="30671545"/>
              <a:ext cx="1820218" cy="343319"/>
              <a:chOff x="1632858" y="704432"/>
              <a:chExt cx="2041070" cy="343319"/>
            </a:xfrm>
          </xdr:grpSpPr>
          <xdr:sp macro="" textlink="">
            <xdr:nvSpPr>
              <xdr:cNvPr id="160" name="Freeform 159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SpPr/>
            </xdr:nvSpPr>
            <xdr:spPr>
              <a:xfrm>
                <a:off x="1632858" y="762000"/>
                <a:ext cx="1020535" cy="285750"/>
              </a:xfrm>
              <a:custGeom>
                <a:avLst/>
                <a:gdLst>
                  <a:gd name="connsiteX0" fmla="*/ 0 w 1088572"/>
                  <a:gd name="connsiteY0" fmla="*/ 278946 h 278946"/>
                  <a:gd name="connsiteX1" fmla="*/ 6804 w 1088572"/>
                  <a:gd name="connsiteY1" fmla="*/ 13607 h 278946"/>
                  <a:gd name="connsiteX2" fmla="*/ 1027339 w 1088572"/>
                  <a:gd name="connsiteY2" fmla="*/ 0 h 278946"/>
                  <a:gd name="connsiteX3" fmla="*/ 1088572 w 1088572"/>
                  <a:gd name="connsiteY3" fmla="*/ 122464 h 278946"/>
                  <a:gd name="connsiteX0" fmla="*/ 0 w 1027339"/>
                  <a:gd name="connsiteY0" fmla="*/ 278946 h 278946"/>
                  <a:gd name="connsiteX1" fmla="*/ 6804 w 1027339"/>
                  <a:gd name="connsiteY1" fmla="*/ 13607 h 278946"/>
                  <a:gd name="connsiteX2" fmla="*/ 1027339 w 1027339"/>
                  <a:gd name="connsiteY2" fmla="*/ 0 h 278946"/>
                  <a:gd name="connsiteX0" fmla="*/ 0 w 1027339"/>
                  <a:gd name="connsiteY0" fmla="*/ 285750 h 285750"/>
                  <a:gd name="connsiteX1" fmla="*/ 1 w 1027339"/>
                  <a:gd name="connsiteY1" fmla="*/ 0 h 285750"/>
                  <a:gd name="connsiteX2" fmla="*/ 1027339 w 1027339"/>
                  <a:gd name="connsiteY2" fmla="*/ 6804 h 285750"/>
                  <a:gd name="connsiteX0" fmla="*/ 0 w 1027338"/>
                  <a:gd name="connsiteY0" fmla="*/ 285750 h 285750"/>
                  <a:gd name="connsiteX1" fmla="*/ 0 w 1027338"/>
                  <a:gd name="connsiteY1" fmla="*/ 0 h 285750"/>
                  <a:gd name="connsiteX2" fmla="*/ 1027338 w 1027338"/>
                  <a:gd name="connsiteY2" fmla="*/ 6804 h 285750"/>
                  <a:gd name="connsiteX0" fmla="*/ 0 w 680356"/>
                  <a:gd name="connsiteY0" fmla="*/ 285750 h 285750"/>
                  <a:gd name="connsiteX1" fmla="*/ 0 w 680356"/>
                  <a:gd name="connsiteY1" fmla="*/ 0 h 285750"/>
                  <a:gd name="connsiteX2" fmla="*/ 680356 w 680356"/>
                  <a:gd name="connsiteY2" fmla="*/ 0 h 285750"/>
                  <a:gd name="connsiteX0" fmla="*/ 0 w 1020535"/>
                  <a:gd name="connsiteY0" fmla="*/ 285750 h 285750"/>
                  <a:gd name="connsiteX1" fmla="*/ 0 w 1020535"/>
                  <a:gd name="connsiteY1" fmla="*/ 0 h 285750"/>
                  <a:gd name="connsiteX2" fmla="*/ 1020535 w 1020535"/>
                  <a:gd name="connsiteY2" fmla="*/ 0 h 28575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1020535" h="285750">
                    <a:moveTo>
                      <a:pt x="0" y="285750"/>
                    </a:moveTo>
                    <a:lnTo>
                      <a:pt x="0" y="0"/>
                    </a:lnTo>
                    <a:lnTo>
                      <a:pt x="1020535" y="0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1" name="Freeform 160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SpPr/>
            </xdr:nvSpPr>
            <xdr:spPr>
              <a:xfrm>
                <a:off x="2313213" y="704432"/>
                <a:ext cx="1360715" cy="343319"/>
              </a:xfrm>
              <a:custGeom>
                <a:avLst/>
                <a:gdLst>
                  <a:gd name="connsiteX0" fmla="*/ 0 w 1374321"/>
                  <a:gd name="connsiteY0" fmla="*/ 0 h 557892"/>
                  <a:gd name="connsiteX1" fmla="*/ 340178 w 1374321"/>
                  <a:gd name="connsiteY1" fmla="*/ 0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74321"/>
                  <a:gd name="connsiteY0" fmla="*/ 0 h 557892"/>
                  <a:gd name="connsiteX1" fmla="*/ 333375 w 1374321"/>
                  <a:gd name="connsiteY1" fmla="*/ 136071 h 557892"/>
                  <a:gd name="connsiteX2" fmla="*/ 673553 w 1374321"/>
                  <a:gd name="connsiteY2" fmla="*/ 292553 h 557892"/>
                  <a:gd name="connsiteX3" fmla="*/ 1374321 w 1374321"/>
                  <a:gd name="connsiteY3" fmla="*/ 278946 h 557892"/>
                  <a:gd name="connsiteX4" fmla="*/ 1367518 w 1374321"/>
                  <a:gd name="connsiteY4" fmla="*/ 557892 h 557892"/>
                  <a:gd name="connsiteX0" fmla="*/ 0 w 1381125"/>
                  <a:gd name="connsiteY0" fmla="*/ 0 h 564696"/>
                  <a:gd name="connsiteX1" fmla="*/ 340179 w 1381125"/>
                  <a:gd name="connsiteY1" fmla="*/ 142875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142875 h 564696"/>
                  <a:gd name="connsiteX1" fmla="*/ 340179 w 1381125"/>
                  <a:gd name="connsiteY1" fmla="*/ 0 h 564696"/>
                  <a:gd name="connsiteX2" fmla="*/ 680357 w 1381125"/>
                  <a:gd name="connsiteY2" fmla="*/ 299357 h 564696"/>
                  <a:gd name="connsiteX3" fmla="*/ 1381125 w 1381125"/>
                  <a:gd name="connsiteY3" fmla="*/ 285750 h 564696"/>
                  <a:gd name="connsiteX4" fmla="*/ 1374322 w 1381125"/>
                  <a:gd name="connsiteY4" fmla="*/ 564696 h 564696"/>
                  <a:gd name="connsiteX0" fmla="*/ 0 w 1381125"/>
                  <a:gd name="connsiteY0" fmla="*/ 0 h 421821"/>
                  <a:gd name="connsiteX1" fmla="*/ 340179 w 1381125"/>
                  <a:gd name="connsiteY1" fmla="*/ 0 h 421821"/>
                  <a:gd name="connsiteX2" fmla="*/ 680357 w 1381125"/>
                  <a:gd name="connsiteY2" fmla="*/ 156482 h 421821"/>
                  <a:gd name="connsiteX3" fmla="*/ 1381125 w 1381125"/>
                  <a:gd name="connsiteY3" fmla="*/ 142875 h 421821"/>
                  <a:gd name="connsiteX4" fmla="*/ 1374322 w 1381125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56482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74322"/>
                  <a:gd name="connsiteY0" fmla="*/ 0 h 421821"/>
                  <a:gd name="connsiteX1" fmla="*/ 340179 w 1374322"/>
                  <a:gd name="connsiteY1" fmla="*/ 0 h 421821"/>
                  <a:gd name="connsiteX2" fmla="*/ 680357 w 1374322"/>
                  <a:gd name="connsiteY2" fmla="*/ 142875 h 421821"/>
                  <a:gd name="connsiteX3" fmla="*/ 1360715 w 1374322"/>
                  <a:gd name="connsiteY3" fmla="*/ 142875 h 421821"/>
                  <a:gd name="connsiteX4" fmla="*/ 1374322 w 1374322"/>
                  <a:gd name="connsiteY4" fmla="*/ 421821 h 421821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68035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  <a:gd name="connsiteX0" fmla="*/ 0 w 1360715"/>
                  <a:gd name="connsiteY0" fmla="*/ 0 h 428625"/>
                  <a:gd name="connsiteX1" fmla="*/ 340179 w 1360715"/>
                  <a:gd name="connsiteY1" fmla="*/ 0 h 428625"/>
                  <a:gd name="connsiteX2" fmla="*/ 544287 w 1360715"/>
                  <a:gd name="connsiteY2" fmla="*/ 142875 h 428625"/>
                  <a:gd name="connsiteX3" fmla="*/ 1360715 w 1360715"/>
                  <a:gd name="connsiteY3" fmla="*/ 142875 h 428625"/>
                  <a:gd name="connsiteX4" fmla="*/ 1360715 w 1360715"/>
                  <a:gd name="connsiteY4" fmla="*/ 428625 h 42862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60715" h="428625">
                    <a:moveTo>
                      <a:pt x="0" y="0"/>
                    </a:moveTo>
                    <a:lnTo>
                      <a:pt x="340179" y="0"/>
                    </a:lnTo>
                    <a:lnTo>
                      <a:pt x="544287" y="142875"/>
                    </a:lnTo>
                    <a:lnTo>
                      <a:pt x="1360715" y="142875"/>
                    </a:lnTo>
                    <a:lnTo>
                      <a:pt x="1360715" y="428625"/>
                    </a:lnTo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/>
          </xdr:nvSpPr>
          <xdr:spPr>
            <a:xfrm rot="16200000">
              <a:off x="2593732" y="30714461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7" name="Rectangle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>
            <a:xfrm rot="5400000">
              <a:off x="608137" y="30707135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/>
          </xdr:nvSpPr>
          <xdr:spPr>
            <a:xfrm>
              <a:off x="2198080" y="30773076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/>
          </xdr:nvSpPr>
          <xdr:spPr>
            <a:xfrm>
              <a:off x="1099041" y="30707134"/>
              <a:ext cx="353073" cy="1451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1000">
                  <a:solidFill>
                    <a:schemeClr val="tx1"/>
                  </a:solidFill>
                </a:rPr>
                <a:t>123</a:t>
              </a:r>
            </a:p>
          </xdr:txBody>
        </xdr:sp>
      </xdr:grp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1789154" y="3108675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219807</xdr:colOff>
      <xdr:row>8</xdr:row>
      <xdr:rowOff>190500</xdr:rowOff>
    </xdr:from>
    <xdr:to>
      <xdr:col>1</xdr:col>
      <xdr:colOff>2409175</xdr:colOff>
      <xdr:row>8</xdr:row>
      <xdr:rowOff>794237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842107" y="6483350"/>
          <a:ext cx="2189368" cy="603737"/>
          <a:chOff x="697440" y="31407588"/>
          <a:chExt cx="2189368" cy="603737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GrpSpPr/>
        </xdr:nvGrpSpPr>
        <xdr:grpSpPr>
          <a:xfrm>
            <a:off x="839455" y="31593692"/>
            <a:ext cx="1893487" cy="344365"/>
            <a:chOff x="1632858" y="703385"/>
            <a:chExt cx="2041070" cy="344365"/>
          </a:xfrm>
        </xdr:grpSpPr>
        <xdr:sp macro="" textlink="">
          <xdr:nvSpPr>
            <xdr:cNvPr id="169" name="Freeform 168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/>
          </xdr:nvSpPr>
          <xdr:spPr>
            <a:xfrm>
              <a:off x="1632858" y="762000"/>
              <a:ext cx="1020535" cy="285750"/>
            </a:xfrm>
            <a:custGeom>
              <a:avLst/>
              <a:gdLst>
                <a:gd name="connsiteX0" fmla="*/ 0 w 1088572"/>
                <a:gd name="connsiteY0" fmla="*/ 278946 h 278946"/>
                <a:gd name="connsiteX1" fmla="*/ 6804 w 1088572"/>
                <a:gd name="connsiteY1" fmla="*/ 13607 h 278946"/>
                <a:gd name="connsiteX2" fmla="*/ 1027339 w 1088572"/>
                <a:gd name="connsiteY2" fmla="*/ 0 h 278946"/>
                <a:gd name="connsiteX3" fmla="*/ 1088572 w 1088572"/>
                <a:gd name="connsiteY3" fmla="*/ 122464 h 278946"/>
                <a:gd name="connsiteX0" fmla="*/ 0 w 1027339"/>
                <a:gd name="connsiteY0" fmla="*/ 278946 h 278946"/>
                <a:gd name="connsiteX1" fmla="*/ 6804 w 1027339"/>
                <a:gd name="connsiteY1" fmla="*/ 13607 h 278946"/>
                <a:gd name="connsiteX2" fmla="*/ 1027339 w 1027339"/>
                <a:gd name="connsiteY2" fmla="*/ 0 h 278946"/>
                <a:gd name="connsiteX0" fmla="*/ 0 w 1027339"/>
                <a:gd name="connsiteY0" fmla="*/ 285750 h 285750"/>
                <a:gd name="connsiteX1" fmla="*/ 1 w 1027339"/>
                <a:gd name="connsiteY1" fmla="*/ 0 h 285750"/>
                <a:gd name="connsiteX2" fmla="*/ 1027339 w 1027339"/>
                <a:gd name="connsiteY2" fmla="*/ 6804 h 285750"/>
                <a:gd name="connsiteX0" fmla="*/ 0 w 1027338"/>
                <a:gd name="connsiteY0" fmla="*/ 285750 h 285750"/>
                <a:gd name="connsiteX1" fmla="*/ 0 w 1027338"/>
                <a:gd name="connsiteY1" fmla="*/ 0 h 285750"/>
                <a:gd name="connsiteX2" fmla="*/ 1027338 w 1027338"/>
                <a:gd name="connsiteY2" fmla="*/ 6804 h 285750"/>
                <a:gd name="connsiteX0" fmla="*/ 0 w 680356"/>
                <a:gd name="connsiteY0" fmla="*/ 285750 h 285750"/>
                <a:gd name="connsiteX1" fmla="*/ 0 w 680356"/>
                <a:gd name="connsiteY1" fmla="*/ 0 h 285750"/>
                <a:gd name="connsiteX2" fmla="*/ 680356 w 680356"/>
                <a:gd name="connsiteY2" fmla="*/ 0 h 285750"/>
                <a:gd name="connsiteX0" fmla="*/ 0 w 1020535"/>
                <a:gd name="connsiteY0" fmla="*/ 285750 h 285750"/>
                <a:gd name="connsiteX1" fmla="*/ 0 w 1020535"/>
                <a:gd name="connsiteY1" fmla="*/ 0 h 285750"/>
                <a:gd name="connsiteX2" fmla="*/ 1020535 w 1020535"/>
                <a:gd name="connsiteY2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20535" h="285750">
                  <a:moveTo>
                    <a:pt x="0" y="285750"/>
                  </a:moveTo>
                  <a:lnTo>
                    <a:pt x="0" y="0"/>
                  </a:lnTo>
                  <a:lnTo>
                    <a:pt x="1020535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Freeform 169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/>
          </xdr:nvSpPr>
          <xdr:spPr>
            <a:xfrm>
              <a:off x="2313213" y="703385"/>
              <a:ext cx="1360715" cy="344365"/>
            </a:xfrm>
            <a:custGeom>
              <a:avLst/>
              <a:gdLst>
                <a:gd name="connsiteX0" fmla="*/ 0 w 1374321"/>
                <a:gd name="connsiteY0" fmla="*/ 0 h 557892"/>
                <a:gd name="connsiteX1" fmla="*/ 340178 w 1374321"/>
                <a:gd name="connsiteY1" fmla="*/ 0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74321"/>
                <a:gd name="connsiteY0" fmla="*/ 0 h 557892"/>
                <a:gd name="connsiteX1" fmla="*/ 333375 w 1374321"/>
                <a:gd name="connsiteY1" fmla="*/ 136071 h 557892"/>
                <a:gd name="connsiteX2" fmla="*/ 673553 w 1374321"/>
                <a:gd name="connsiteY2" fmla="*/ 292553 h 557892"/>
                <a:gd name="connsiteX3" fmla="*/ 1374321 w 1374321"/>
                <a:gd name="connsiteY3" fmla="*/ 278946 h 557892"/>
                <a:gd name="connsiteX4" fmla="*/ 1367518 w 1374321"/>
                <a:gd name="connsiteY4" fmla="*/ 557892 h 557892"/>
                <a:gd name="connsiteX0" fmla="*/ 0 w 1381125"/>
                <a:gd name="connsiteY0" fmla="*/ 0 h 564696"/>
                <a:gd name="connsiteX1" fmla="*/ 340179 w 1381125"/>
                <a:gd name="connsiteY1" fmla="*/ 142875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142875 h 564696"/>
                <a:gd name="connsiteX1" fmla="*/ 340179 w 1381125"/>
                <a:gd name="connsiteY1" fmla="*/ 0 h 564696"/>
                <a:gd name="connsiteX2" fmla="*/ 680357 w 1381125"/>
                <a:gd name="connsiteY2" fmla="*/ 299357 h 564696"/>
                <a:gd name="connsiteX3" fmla="*/ 1381125 w 1381125"/>
                <a:gd name="connsiteY3" fmla="*/ 285750 h 564696"/>
                <a:gd name="connsiteX4" fmla="*/ 1374322 w 1381125"/>
                <a:gd name="connsiteY4" fmla="*/ 564696 h 564696"/>
                <a:gd name="connsiteX0" fmla="*/ 0 w 1381125"/>
                <a:gd name="connsiteY0" fmla="*/ 0 h 421821"/>
                <a:gd name="connsiteX1" fmla="*/ 340179 w 1381125"/>
                <a:gd name="connsiteY1" fmla="*/ 0 h 421821"/>
                <a:gd name="connsiteX2" fmla="*/ 680357 w 1381125"/>
                <a:gd name="connsiteY2" fmla="*/ 156482 h 421821"/>
                <a:gd name="connsiteX3" fmla="*/ 1381125 w 1381125"/>
                <a:gd name="connsiteY3" fmla="*/ 142875 h 421821"/>
                <a:gd name="connsiteX4" fmla="*/ 1374322 w 1381125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56482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74322"/>
                <a:gd name="connsiteY0" fmla="*/ 0 h 421821"/>
                <a:gd name="connsiteX1" fmla="*/ 340179 w 1374322"/>
                <a:gd name="connsiteY1" fmla="*/ 0 h 421821"/>
                <a:gd name="connsiteX2" fmla="*/ 680357 w 1374322"/>
                <a:gd name="connsiteY2" fmla="*/ 142875 h 421821"/>
                <a:gd name="connsiteX3" fmla="*/ 1360715 w 1374322"/>
                <a:gd name="connsiteY3" fmla="*/ 142875 h 421821"/>
                <a:gd name="connsiteX4" fmla="*/ 1374322 w 1374322"/>
                <a:gd name="connsiteY4" fmla="*/ 421821 h 421821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68035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  <a:gd name="connsiteX0" fmla="*/ 0 w 1360715"/>
                <a:gd name="connsiteY0" fmla="*/ 0 h 428625"/>
                <a:gd name="connsiteX1" fmla="*/ 340179 w 1360715"/>
                <a:gd name="connsiteY1" fmla="*/ 0 h 428625"/>
                <a:gd name="connsiteX2" fmla="*/ 544287 w 1360715"/>
                <a:gd name="connsiteY2" fmla="*/ 142875 h 428625"/>
                <a:gd name="connsiteX3" fmla="*/ 1360715 w 1360715"/>
                <a:gd name="connsiteY3" fmla="*/ 142875 h 428625"/>
                <a:gd name="connsiteX4" fmla="*/ 1360715 w 1360715"/>
                <a:gd name="connsiteY4" fmla="*/ 428625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60715" h="428625">
                  <a:moveTo>
                    <a:pt x="0" y="0"/>
                  </a:moveTo>
                  <a:lnTo>
                    <a:pt x="340179" y="0"/>
                  </a:lnTo>
                  <a:lnTo>
                    <a:pt x="544287" y="142875"/>
                  </a:lnTo>
                  <a:lnTo>
                    <a:pt x="1360715" y="142875"/>
                  </a:lnTo>
                  <a:lnTo>
                    <a:pt x="1360715" y="428625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967154" y="317109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2211265" y="3173143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1491762" y="3140758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 rot="5400000">
            <a:off x="593481" y="3172557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 rot="16200000">
            <a:off x="2637693" y="3176221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351691</xdr:colOff>
      <xdr:row>9</xdr:row>
      <xdr:rowOff>139211</xdr:rowOff>
    </xdr:from>
    <xdr:to>
      <xdr:col>1</xdr:col>
      <xdr:colOff>2123347</xdr:colOff>
      <xdr:row>9</xdr:row>
      <xdr:rowOff>665283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GrpSpPr/>
      </xdr:nvGrpSpPr>
      <xdr:grpSpPr>
        <a:xfrm>
          <a:off x="973991" y="7270261"/>
          <a:ext cx="1771656" cy="526072"/>
          <a:chOff x="895348" y="14756423"/>
          <a:chExt cx="1771656" cy="526072"/>
        </a:xfrm>
      </xdr:grpSpPr>
      <xdr:sp macro="" textlink="">
        <xdr:nvSpPr>
          <xdr:cNvPr id="172" name="Freeform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895348" y="14919814"/>
            <a:ext cx="1515209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1714501 w 2400301"/>
              <a:gd name="connsiteY0" fmla="*/ 55245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  <a:gd name="connsiteX0" fmla="*/ 2400301 w 2400301"/>
              <a:gd name="connsiteY0" fmla="*/ 571500 h 571500"/>
              <a:gd name="connsiteX1" fmla="*/ 2400300 w 2400301"/>
              <a:gd name="connsiteY1" fmla="*/ 0 h 571500"/>
              <a:gd name="connsiteX2" fmla="*/ 1028700 w 2400301"/>
              <a:gd name="connsiteY2" fmla="*/ 0 h 571500"/>
              <a:gd name="connsiteX3" fmla="*/ 685800 w 2400301"/>
              <a:gd name="connsiteY3" fmla="*/ 571500 h 571500"/>
              <a:gd name="connsiteX4" fmla="*/ 0 w 2400301"/>
              <a:gd name="connsiteY4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00301" h="571500">
                <a:moveTo>
                  <a:pt x="2400301" y="571500"/>
                </a:move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 rot="16200000">
            <a:off x="2410560" y="14946921"/>
            <a:ext cx="278423" cy="2344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1787769" y="1475642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943707" y="1504070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 rot="18346724">
            <a:off x="1354015" y="15033381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307731</xdr:colOff>
      <xdr:row>10</xdr:row>
      <xdr:rowOff>175846</xdr:rowOff>
    </xdr:from>
    <xdr:to>
      <xdr:col>1</xdr:col>
      <xdr:colOff>2047145</xdr:colOff>
      <xdr:row>10</xdr:row>
      <xdr:rowOff>751825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GrpSpPr/>
      </xdr:nvGrpSpPr>
      <xdr:grpSpPr>
        <a:xfrm>
          <a:off x="930031" y="8145096"/>
          <a:ext cx="1739414" cy="575979"/>
          <a:chOff x="829406" y="15591692"/>
          <a:chExt cx="1739414" cy="575979"/>
        </a:xfrm>
      </xdr:grpSpPr>
      <xdr:sp macro="" textlink="">
        <xdr:nvSpPr>
          <xdr:cNvPr id="178" name="Freeform 177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829406" y="15738231"/>
            <a:ext cx="1573825" cy="285750"/>
          </a:xfrm>
          <a:custGeom>
            <a:avLst/>
            <a:gdLst>
              <a:gd name="connsiteX0" fmla="*/ 1724025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390775"/>
              <a:gd name="connsiteY0" fmla="*/ 552450 h 561975"/>
              <a:gd name="connsiteX1" fmla="*/ 2381250 w 2390775"/>
              <a:gd name="connsiteY1" fmla="*/ 561975 h 561975"/>
              <a:gd name="connsiteX2" fmla="*/ 2390775 w 2390775"/>
              <a:gd name="connsiteY2" fmla="*/ 0 h 561975"/>
              <a:gd name="connsiteX3" fmla="*/ 1028700 w 2390775"/>
              <a:gd name="connsiteY3" fmla="*/ 0 h 561975"/>
              <a:gd name="connsiteX4" fmla="*/ 676275 w 2390775"/>
              <a:gd name="connsiteY4" fmla="*/ 542925 h 561975"/>
              <a:gd name="connsiteX5" fmla="*/ 0 w 2390775"/>
              <a:gd name="connsiteY5" fmla="*/ 552450 h 561975"/>
              <a:gd name="connsiteX0" fmla="*/ 1714500 w 2400300"/>
              <a:gd name="connsiteY0" fmla="*/ 552450 h 552450"/>
              <a:gd name="connsiteX1" fmla="*/ 2400300 w 2400300"/>
              <a:gd name="connsiteY1" fmla="*/ 552450 h 552450"/>
              <a:gd name="connsiteX2" fmla="*/ 2390775 w 2400300"/>
              <a:gd name="connsiteY2" fmla="*/ 0 h 552450"/>
              <a:gd name="connsiteX3" fmla="*/ 1028700 w 2400300"/>
              <a:gd name="connsiteY3" fmla="*/ 0 h 552450"/>
              <a:gd name="connsiteX4" fmla="*/ 676275 w 2400300"/>
              <a:gd name="connsiteY4" fmla="*/ 542925 h 552450"/>
              <a:gd name="connsiteX5" fmla="*/ 0 w 2400300"/>
              <a:gd name="connsiteY5" fmla="*/ 552450 h 55245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700 w 2400300"/>
              <a:gd name="connsiteY3" fmla="*/ 1905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76275 w 2400300"/>
              <a:gd name="connsiteY4" fmla="*/ 561975 h 571500"/>
              <a:gd name="connsiteX5" fmla="*/ 0 w 2400300"/>
              <a:gd name="connsiteY5" fmla="*/ 571500 h 571500"/>
              <a:gd name="connsiteX0" fmla="*/ 1714500 w 2400300"/>
              <a:gd name="connsiteY0" fmla="*/ 571500 h 571500"/>
              <a:gd name="connsiteX1" fmla="*/ 2400300 w 2400300"/>
              <a:gd name="connsiteY1" fmla="*/ 571500 h 571500"/>
              <a:gd name="connsiteX2" fmla="*/ 2400299 w 2400300"/>
              <a:gd name="connsiteY2" fmla="*/ 0 h 571500"/>
              <a:gd name="connsiteX3" fmla="*/ 1028699 w 2400300"/>
              <a:gd name="connsiteY3" fmla="*/ 0 h 571500"/>
              <a:gd name="connsiteX4" fmla="*/ 685799 w 2400300"/>
              <a:gd name="connsiteY4" fmla="*/ 571500 h 571500"/>
              <a:gd name="connsiteX5" fmla="*/ 0 w 2400300"/>
              <a:gd name="connsiteY5" fmla="*/ 571500 h 571500"/>
              <a:gd name="connsiteX0" fmla="*/ 1714501 w 2400301"/>
              <a:gd name="connsiteY0" fmla="*/ 571500 h 571500"/>
              <a:gd name="connsiteX1" fmla="*/ 2400301 w 2400301"/>
              <a:gd name="connsiteY1" fmla="*/ 571500 h 571500"/>
              <a:gd name="connsiteX2" fmla="*/ 2400300 w 2400301"/>
              <a:gd name="connsiteY2" fmla="*/ 0 h 571500"/>
              <a:gd name="connsiteX3" fmla="*/ 1028700 w 2400301"/>
              <a:gd name="connsiteY3" fmla="*/ 0 h 571500"/>
              <a:gd name="connsiteX4" fmla="*/ 685800 w 2400301"/>
              <a:gd name="connsiteY4" fmla="*/ 571500 h 571500"/>
              <a:gd name="connsiteX5" fmla="*/ 0 w 2400301"/>
              <a:gd name="connsiteY5" fmla="*/ 57150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1" h="571500">
                <a:moveTo>
                  <a:pt x="1714501" y="571500"/>
                </a:moveTo>
                <a:lnTo>
                  <a:pt x="2400301" y="571500"/>
                </a:lnTo>
                <a:cubicBezTo>
                  <a:pt x="2400301" y="381000"/>
                  <a:pt x="2400300" y="190500"/>
                  <a:pt x="2400300" y="0"/>
                </a:cubicBezTo>
                <a:lnTo>
                  <a:pt x="1028700" y="0"/>
                </a:lnTo>
                <a:lnTo>
                  <a:pt x="685800" y="571500"/>
                </a:lnTo>
                <a:lnTo>
                  <a:pt x="0" y="57150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1773115" y="1559169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SpPr/>
        </xdr:nvSpPr>
        <xdr:spPr>
          <a:xfrm>
            <a:off x="2028092" y="1602251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920261" y="1583787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 rot="18490415">
            <a:off x="1321776" y="158510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 rot="16200000">
            <a:off x="2319705" y="158378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659422</xdr:colOff>
      <xdr:row>12</xdr:row>
      <xdr:rowOff>29308</xdr:rowOff>
    </xdr:from>
    <xdr:to>
      <xdr:col>1</xdr:col>
      <xdr:colOff>1787767</xdr:colOff>
      <xdr:row>12</xdr:row>
      <xdr:rowOff>773023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GrpSpPr/>
      </xdr:nvGrpSpPr>
      <xdr:grpSpPr>
        <a:xfrm>
          <a:off x="1281722" y="9674958"/>
          <a:ext cx="1128345" cy="743715"/>
          <a:chOff x="1267559" y="3612172"/>
          <a:chExt cx="1164979" cy="767861"/>
        </a:xfrm>
      </xdr:grpSpPr>
      <xdr:sp macro="" textlink="">
        <xdr:nvSpPr>
          <xdr:cNvPr id="185" name="Freeform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1446544" y="3788018"/>
            <a:ext cx="985994" cy="572903"/>
          </a:xfrm>
          <a:custGeom>
            <a:avLst/>
            <a:gdLst>
              <a:gd name="connsiteX0" fmla="*/ 319768 w 2354036"/>
              <a:gd name="connsiteY0" fmla="*/ 0 h 1449161"/>
              <a:gd name="connsiteX1" fmla="*/ 0 w 2354036"/>
              <a:gd name="connsiteY1" fmla="*/ 299357 h 1449161"/>
              <a:gd name="connsiteX2" fmla="*/ 0 w 2354036"/>
              <a:gd name="connsiteY2" fmla="*/ 1163411 h 1449161"/>
              <a:gd name="connsiteX3" fmla="*/ 326571 w 2354036"/>
              <a:gd name="connsiteY3" fmla="*/ 1449161 h 1449161"/>
              <a:gd name="connsiteX4" fmla="*/ 2027464 w 2354036"/>
              <a:gd name="connsiteY4" fmla="*/ 1442357 h 1449161"/>
              <a:gd name="connsiteX5" fmla="*/ 2354036 w 2354036"/>
              <a:gd name="connsiteY5" fmla="*/ 1149803 h 1449161"/>
              <a:gd name="connsiteX6" fmla="*/ 1360714 w 2354036"/>
              <a:gd name="connsiteY6" fmla="*/ 27214 h 1449161"/>
              <a:gd name="connsiteX7" fmla="*/ 319768 w 2354036"/>
              <a:gd name="connsiteY7" fmla="*/ 0 h 1449161"/>
              <a:gd name="connsiteX0" fmla="*/ 333375 w 2354036"/>
              <a:gd name="connsiteY0" fmla="*/ 0 h 1435554"/>
              <a:gd name="connsiteX1" fmla="*/ 0 w 2354036"/>
              <a:gd name="connsiteY1" fmla="*/ 285750 h 1435554"/>
              <a:gd name="connsiteX2" fmla="*/ 0 w 2354036"/>
              <a:gd name="connsiteY2" fmla="*/ 1149804 h 1435554"/>
              <a:gd name="connsiteX3" fmla="*/ 326571 w 2354036"/>
              <a:gd name="connsiteY3" fmla="*/ 1435554 h 1435554"/>
              <a:gd name="connsiteX4" fmla="*/ 2027464 w 2354036"/>
              <a:gd name="connsiteY4" fmla="*/ 1428750 h 1435554"/>
              <a:gd name="connsiteX5" fmla="*/ 2354036 w 2354036"/>
              <a:gd name="connsiteY5" fmla="*/ 1136196 h 1435554"/>
              <a:gd name="connsiteX6" fmla="*/ 1360714 w 2354036"/>
              <a:gd name="connsiteY6" fmla="*/ 13607 h 1435554"/>
              <a:gd name="connsiteX7" fmla="*/ 333375 w 2354036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6804 w 2360840"/>
              <a:gd name="connsiteY2" fmla="*/ 1149804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35554"/>
              <a:gd name="connsiteX1" fmla="*/ 0 w 2360840"/>
              <a:gd name="connsiteY1" fmla="*/ 285749 h 1435554"/>
              <a:gd name="connsiteX2" fmla="*/ 0 w 2360840"/>
              <a:gd name="connsiteY2" fmla="*/ 1142999 h 1435554"/>
              <a:gd name="connsiteX3" fmla="*/ 333375 w 2360840"/>
              <a:gd name="connsiteY3" fmla="*/ 1435554 h 1435554"/>
              <a:gd name="connsiteX4" fmla="*/ 2034268 w 2360840"/>
              <a:gd name="connsiteY4" fmla="*/ 1428750 h 1435554"/>
              <a:gd name="connsiteX5" fmla="*/ 2360840 w 2360840"/>
              <a:gd name="connsiteY5" fmla="*/ 1136196 h 1435554"/>
              <a:gd name="connsiteX6" fmla="*/ 1367518 w 2360840"/>
              <a:gd name="connsiteY6" fmla="*/ 13607 h 1435554"/>
              <a:gd name="connsiteX7" fmla="*/ 340179 w 2360840"/>
              <a:gd name="connsiteY7" fmla="*/ 0 h 1435554"/>
              <a:gd name="connsiteX0" fmla="*/ 340179 w 2360840"/>
              <a:gd name="connsiteY0" fmla="*/ 0 h 1428750"/>
              <a:gd name="connsiteX1" fmla="*/ 0 w 2360840"/>
              <a:gd name="connsiteY1" fmla="*/ 285749 h 1428750"/>
              <a:gd name="connsiteX2" fmla="*/ 0 w 2360840"/>
              <a:gd name="connsiteY2" fmla="*/ 1142999 h 1428750"/>
              <a:gd name="connsiteX3" fmla="*/ 340179 w 2360840"/>
              <a:gd name="connsiteY3" fmla="*/ 1428749 h 1428750"/>
              <a:gd name="connsiteX4" fmla="*/ 2034268 w 2360840"/>
              <a:gd name="connsiteY4" fmla="*/ 1428750 h 1428750"/>
              <a:gd name="connsiteX5" fmla="*/ 2360840 w 2360840"/>
              <a:gd name="connsiteY5" fmla="*/ 1136196 h 1428750"/>
              <a:gd name="connsiteX6" fmla="*/ 1367518 w 2360840"/>
              <a:gd name="connsiteY6" fmla="*/ 13607 h 1428750"/>
              <a:gd name="connsiteX7" fmla="*/ 340179 w 2360840"/>
              <a:gd name="connsiteY7" fmla="*/ 0 h 1428750"/>
              <a:gd name="connsiteX0" fmla="*/ 340179 w 2360840"/>
              <a:gd name="connsiteY0" fmla="*/ 0 h 1428749"/>
              <a:gd name="connsiteX1" fmla="*/ 0 w 2360840"/>
              <a:gd name="connsiteY1" fmla="*/ 285749 h 1428749"/>
              <a:gd name="connsiteX2" fmla="*/ 0 w 2360840"/>
              <a:gd name="connsiteY2" fmla="*/ 1142999 h 1428749"/>
              <a:gd name="connsiteX3" fmla="*/ 340179 w 2360840"/>
              <a:gd name="connsiteY3" fmla="*/ 1428749 h 1428749"/>
              <a:gd name="connsiteX4" fmla="*/ 2041072 w 2360840"/>
              <a:gd name="connsiteY4" fmla="*/ 1428749 h 1428749"/>
              <a:gd name="connsiteX5" fmla="*/ 2360840 w 2360840"/>
              <a:gd name="connsiteY5" fmla="*/ 1136196 h 1428749"/>
              <a:gd name="connsiteX6" fmla="*/ 1367518 w 2360840"/>
              <a:gd name="connsiteY6" fmla="*/ 13607 h 1428749"/>
              <a:gd name="connsiteX7" fmla="*/ 340179 w 236084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7518 w 2381250"/>
              <a:gd name="connsiteY6" fmla="*/ 13607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381250"/>
              <a:gd name="connsiteY0" fmla="*/ 0 h 1428749"/>
              <a:gd name="connsiteX1" fmla="*/ 0 w 2381250"/>
              <a:gd name="connsiteY1" fmla="*/ 285749 h 1428749"/>
              <a:gd name="connsiteX2" fmla="*/ 0 w 2381250"/>
              <a:gd name="connsiteY2" fmla="*/ 1142999 h 1428749"/>
              <a:gd name="connsiteX3" fmla="*/ 340179 w 2381250"/>
              <a:gd name="connsiteY3" fmla="*/ 1428749 h 1428749"/>
              <a:gd name="connsiteX4" fmla="*/ 2041072 w 2381250"/>
              <a:gd name="connsiteY4" fmla="*/ 1428749 h 1428749"/>
              <a:gd name="connsiteX5" fmla="*/ 2381250 w 2381250"/>
              <a:gd name="connsiteY5" fmla="*/ 1143000 h 1428749"/>
              <a:gd name="connsiteX6" fmla="*/ 1360715 w 2381250"/>
              <a:gd name="connsiteY6" fmla="*/ 0 h 1428749"/>
              <a:gd name="connsiteX7" fmla="*/ 340179 w 2381250"/>
              <a:gd name="connsiteY7" fmla="*/ 0 h 1428749"/>
              <a:gd name="connsiteX0" fmla="*/ 340179 w 2525729"/>
              <a:gd name="connsiteY0" fmla="*/ 0 h 1428749"/>
              <a:gd name="connsiteX1" fmla="*/ 0 w 2525729"/>
              <a:gd name="connsiteY1" fmla="*/ 285749 h 1428749"/>
              <a:gd name="connsiteX2" fmla="*/ 0 w 2525729"/>
              <a:gd name="connsiteY2" fmla="*/ 1142999 h 1428749"/>
              <a:gd name="connsiteX3" fmla="*/ 340179 w 2525729"/>
              <a:gd name="connsiteY3" fmla="*/ 1428749 h 1428749"/>
              <a:gd name="connsiteX4" fmla="*/ 2041072 w 2525729"/>
              <a:gd name="connsiteY4" fmla="*/ 1428749 h 1428749"/>
              <a:gd name="connsiteX5" fmla="*/ 2381250 w 2525729"/>
              <a:gd name="connsiteY5" fmla="*/ 1143000 h 1428749"/>
              <a:gd name="connsiteX6" fmla="*/ 1360715 w 2525729"/>
              <a:gd name="connsiteY6" fmla="*/ 0 h 1428749"/>
              <a:gd name="connsiteX7" fmla="*/ 340179 w 2525729"/>
              <a:gd name="connsiteY7" fmla="*/ 0 h 1428749"/>
              <a:gd name="connsiteX0" fmla="*/ 340179 w 2607888"/>
              <a:gd name="connsiteY0" fmla="*/ 0 h 1428762"/>
              <a:gd name="connsiteX1" fmla="*/ 0 w 2607888"/>
              <a:gd name="connsiteY1" fmla="*/ 285749 h 1428762"/>
              <a:gd name="connsiteX2" fmla="*/ 0 w 2607888"/>
              <a:gd name="connsiteY2" fmla="*/ 1142999 h 1428762"/>
              <a:gd name="connsiteX3" fmla="*/ 340179 w 2607888"/>
              <a:gd name="connsiteY3" fmla="*/ 1428749 h 1428762"/>
              <a:gd name="connsiteX4" fmla="*/ 2041072 w 2607888"/>
              <a:gd name="connsiteY4" fmla="*/ 1428749 h 1428762"/>
              <a:gd name="connsiteX5" fmla="*/ 2381250 w 2607888"/>
              <a:gd name="connsiteY5" fmla="*/ 1143000 h 1428762"/>
              <a:gd name="connsiteX6" fmla="*/ 1360715 w 2607888"/>
              <a:gd name="connsiteY6" fmla="*/ 0 h 1428762"/>
              <a:gd name="connsiteX7" fmla="*/ 340179 w 2607888"/>
              <a:gd name="connsiteY7" fmla="*/ 0 h 1428762"/>
              <a:gd name="connsiteX0" fmla="*/ 340179 w 2576099"/>
              <a:gd name="connsiteY0" fmla="*/ 0 h 1428749"/>
              <a:gd name="connsiteX1" fmla="*/ 0 w 2576099"/>
              <a:gd name="connsiteY1" fmla="*/ 285749 h 1428749"/>
              <a:gd name="connsiteX2" fmla="*/ 0 w 2576099"/>
              <a:gd name="connsiteY2" fmla="*/ 1142999 h 1428749"/>
              <a:gd name="connsiteX3" fmla="*/ 340179 w 2576099"/>
              <a:gd name="connsiteY3" fmla="*/ 1428749 h 1428749"/>
              <a:gd name="connsiteX4" fmla="*/ 2041072 w 2576099"/>
              <a:gd name="connsiteY4" fmla="*/ 1428749 h 1428749"/>
              <a:gd name="connsiteX5" fmla="*/ 2381250 w 2576099"/>
              <a:gd name="connsiteY5" fmla="*/ 1143000 h 1428749"/>
              <a:gd name="connsiteX6" fmla="*/ 1360715 w 2576099"/>
              <a:gd name="connsiteY6" fmla="*/ 0 h 1428749"/>
              <a:gd name="connsiteX7" fmla="*/ 340179 w 2576099"/>
              <a:gd name="connsiteY7" fmla="*/ 0 h 1428749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340179 w 2535380"/>
              <a:gd name="connsiteY7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435554 w 2535380"/>
              <a:gd name="connsiteY6" fmla="*/ 68036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360715 w 2535380"/>
              <a:gd name="connsiteY7" fmla="*/ 0 h 1430153"/>
              <a:gd name="connsiteX8" fmla="*/ 340179 w 2535380"/>
              <a:gd name="connsiteY8" fmla="*/ 0 h 1430153"/>
              <a:gd name="connsiteX0" fmla="*/ 340179 w 2535380"/>
              <a:gd name="connsiteY0" fmla="*/ 0 h 1430153"/>
              <a:gd name="connsiteX1" fmla="*/ 0 w 2535380"/>
              <a:gd name="connsiteY1" fmla="*/ 285749 h 1430153"/>
              <a:gd name="connsiteX2" fmla="*/ 0 w 2535380"/>
              <a:gd name="connsiteY2" fmla="*/ 1142999 h 1430153"/>
              <a:gd name="connsiteX3" fmla="*/ 340179 w 2535380"/>
              <a:gd name="connsiteY3" fmla="*/ 1428749 h 1430153"/>
              <a:gd name="connsiteX4" fmla="*/ 2041072 w 2535380"/>
              <a:gd name="connsiteY4" fmla="*/ 1428749 h 1430153"/>
              <a:gd name="connsiteX5" fmla="*/ 2381250 w 2535380"/>
              <a:gd name="connsiteY5" fmla="*/ 1143000 h 1430153"/>
              <a:gd name="connsiteX6" fmla="*/ 1360715 w 2535380"/>
              <a:gd name="connsiteY6" fmla="*/ 0 h 1430153"/>
              <a:gd name="connsiteX7" fmla="*/ 1020536 w 2535380"/>
              <a:gd name="connsiteY7" fmla="*/ 0 h 1430153"/>
              <a:gd name="connsiteX8" fmla="*/ 340179 w 2535380"/>
              <a:gd name="connsiteY8" fmla="*/ 0 h 14301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535380" h="1430153">
                <a:moveTo>
                  <a:pt x="340179" y="0"/>
                </a:moveTo>
                <a:cubicBezTo>
                  <a:pt x="-11339" y="6804"/>
                  <a:pt x="4536" y="61231"/>
                  <a:pt x="0" y="285749"/>
                </a:cubicBezTo>
                <a:lnTo>
                  <a:pt x="0" y="1142999"/>
                </a:lnTo>
                <a:cubicBezTo>
                  <a:pt x="4536" y="1435553"/>
                  <a:pt x="-11339" y="1421945"/>
                  <a:pt x="340179" y="1428749"/>
                </a:cubicBezTo>
                <a:lnTo>
                  <a:pt x="2041072" y="1428749"/>
                </a:lnTo>
                <a:cubicBezTo>
                  <a:pt x="2576287" y="1435553"/>
                  <a:pt x="2655661" y="1428750"/>
                  <a:pt x="2381250" y="1143000"/>
                </a:cubicBezTo>
                <a:lnTo>
                  <a:pt x="1360715" y="0"/>
                </a:lnTo>
                <a:lnTo>
                  <a:pt x="1020536" y="0"/>
                </a:lnTo>
                <a:lnTo>
                  <a:pt x="340179" y="0"/>
                </a:lnTo>
                <a:close/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 rot="16200000">
            <a:off x="1259613" y="3882651"/>
            <a:ext cx="301641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1604597" y="361217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1742343" y="418220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 rot="2955795">
            <a:off x="2114550" y="3851029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937846</xdr:colOff>
      <xdr:row>11</xdr:row>
      <xdr:rowOff>139212</xdr:rowOff>
    </xdr:from>
    <xdr:to>
      <xdr:col>1</xdr:col>
      <xdr:colOff>1685198</xdr:colOff>
      <xdr:row>11</xdr:row>
      <xdr:rowOff>775272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GrpSpPr/>
      </xdr:nvGrpSpPr>
      <xdr:grpSpPr>
        <a:xfrm>
          <a:off x="1560146" y="8946662"/>
          <a:ext cx="747352" cy="636060"/>
          <a:chOff x="1443403" y="21401942"/>
          <a:chExt cx="747352" cy="636060"/>
        </a:xfrm>
      </xdr:grpSpPr>
      <xdr:grpSp>
        <xdr:nvGrpSpPr>
          <xdr:cNvPr id="191" name="Group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195" name="Rectangle 37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96" name="Straight Connector 195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388327</xdr:colOff>
      <xdr:row>21</xdr:row>
      <xdr:rowOff>161192</xdr:rowOff>
    </xdr:from>
    <xdr:to>
      <xdr:col>1</xdr:col>
      <xdr:colOff>2110154</xdr:colOff>
      <xdr:row>21</xdr:row>
      <xdr:rowOff>652349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GrpSpPr/>
      </xdr:nvGrpSpPr>
      <xdr:grpSpPr>
        <a:xfrm>
          <a:off x="1010627" y="17350642"/>
          <a:ext cx="1721827" cy="491157"/>
          <a:chOff x="908539" y="1941634"/>
          <a:chExt cx="1721827" cy="491157"/>
        </a:xfrm>
      </xdr:grpSpPr>
      <xdr:sp macro="" textlink="">
        <xdr:nvSpPr>
          <xdr:cNvPr id="199" name="Freeform 198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908539" y="2146789"/>
            <a:ext cx="1721827" cy="286002"/>
          </a:xfrm>
          <a:custGeom>
            <a:avLst/>
            <a:gdLst>
              <a:gd name="connsiteX0" fmla="*/ 0 w 1360714"/>
              <a:gd name="connsiteY0" fmla="*/ 13607 h 13607"/>
              <a:gd name="connsiteX1" fmla="*/ 707571 w 1360714"/>
              <a:gd name="connsiteY1" fmla="*/ 0 h 13607"/>
              <a:gd name="connsiteX2" fmla="*/ 1360714 w 1360714"/>
              <a:gd name="connsiteY2" fmla="*/ 0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13607 h 13607"/>
              <a:gd name="connsiteX1" fmla="*/ 707571 w 1700893"/>
              <a:gd name="connsiteY1" fmla="*/ 0 h 13607"/>
              <a:gd name="connsiteX2" fmla="*/ 1700893 w 1700893"/>
              <a:gd name="connsiteY2" fmla="*/ 13607 h 13607"/>
              <a:gd name="connsiteX0" fmla="*/ 0 w 1700893"/>
              <a:gd name="connsiteY0" fmla="*/ 285750 h 285750"/>
              <a:gd name="connsiteX1" fmla="*/ 680357 w 1700893"/>
              <a:gd name="connsiteY1" fmla="*/ 0 h 285750"/>
              <a:gd name="connsiteX2" fmla="*/ 1700893 w 1700893"/>
              <a:gd name="connsiteY2" fmla="*/ 285750 h 285750"/>
              <a:gd name="connsiteX0" fmla="*/ 0 w 2041071"/>
              <a:gd name="connsiteY0" fmla="*/ 285750 h 285750"/>
              <a:gd name="connsiteX1" fmla="*/ 680357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5750 h 285750"/>
              <a:gd name="connsiteX1" fmla="*/ 1020536 w 2041071"/>
              <a:gd name="connsiteY1" fmla="*/ 0 h 285750"/>
              <a:gd name="connsiteX2" fmla="*/ 2041071 w 2041071"/>
              <a:gd name="connsiteY2" fmla="*/ 285750 h 285750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5922 h 285922"/>
              <a:gd name="connsiteX1" fmla="*/ 1020536 w 2041071"/>
              <a:gd name="connsiteY1" fmla="*/ 172 h 285922"/>
              <a:gd name="connsiteX2" fmla="*/ 2041071 w 2041071"/>
              <a:gd name="connsiteY2" fmla="*/ 285922 h 285922"/>
              <a:gd name="connsiteX0" fmla="*/ 0 w 2041071"/>
              <a:gd name="connsiteY0" fmla="*/ 286398 h 286398"/>
              <a:gd name="connsiteX1" fmla="*/ 1020536 w 2041071"/>
              <a:gd name="connsiteY1" fmla="*/ 648 h 286398"/>
              <a:gd name="connsiteX2" fmla="*/ 2041071 w 2041071"/>
              <a:gd name="connsiteY2" fmla="*/ 286398 h 286398"/>
              <a:gd name="connsiteX0" fmla="*/ 0 w 2041071"/>
              <a:gd name="connsiteY0" fmla="*/ 286490 h 286490"/>
              <a:gd name="connsiteX1" fmla="*/ 1020536 w 2041071"/>
              <a:gd name="connsiteY1" fmla="*/ 740 h 286490"/>
              <a:gd name="connsiteX2" fmla="*/ 2041071 w 2041071"/>
              <a:gd name="connsiteY2" fmla="*/ 286490 h 28649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  <a:gd name="connsiteX0" fmla="*/ 0 w 2041071"/>
              <a:gd name="connsiteY0" fmla="*/ 286650 h 286650"/>
              <a:gd name="connsiteX1" fmla="*/ 1020536 w 2041071"/>
              <a:gd name="connsiteY1" fmla="*/ 900 h 286650"/>
              <a:gd name="connsiteX2" fmla="*/ 2041071 w 2041071"/>
              <a:gd name="connsiteY2" fmla="*/ 286650 h 2866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041071" h="286650">
                <a:moveTo>
                  <a:pt x="0" y="286650"/>
                </a:moveTo>
                <a:cubicBezTo>
                  <a:pt x="356508" y="130030"/>
                  <a:pt x="578305" y="-12707"/>
                  <a:pt x="1020536" y="900"/>
                </a:cubicBezTo>
                <a:cubicBezTo>
                  <a:pt x="1462767" y="14507"/>
                  <a:pt x="1709057" y="143667"/>
                  <a:pt x="2041071" y="286650"/>
                </a:cubicBez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1619250" y="1941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490904</xdr:colOff>
      <xdr:row>28</xdr:row>
      <xdr:rowOff>51288</xdr:rowOff>
    </xdr:from>
    <xdr:to>
      <xdr:col>1</xdr:col>
      <xdr:colOff>1810321</xdr:colOff>
      <xdr:row>28</xdr:row>
      <xdr:rowOff>769326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GrpSpPr/>
      </xdr:nvGrpSpPr>
      <xdr:grpSpPr>
        <a:xfrm>
          <a:off x="1113204" y="23108138"/>
          <a:ext cx="1319417" cy="718038"/>
          <a:chOff x="1157654" y="2703634"/>
          <a:chExt cx="1373273" cy="747347"/>
        </a:xfrm>
      </xdr:grpSpPr>
      <xdr:sp macro="" textlink="">
        <xdr:nvSpPr>
          <xdr:cNvPr id="202" name="Freeform 201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1157654" y="2872153"/>
            <a:ext cx="1373273" cy="571500"/>
          </a:xfrm>
          <a:custGeom>
            <a:avLst/>
            <a:gdLst>
              <a:gd name="connsiteX0" fmla="*/ 0 w 1381125"/>
              <a:gd name="connsiteY0" fmla="*/ 6804 h 585108"/>
              <a:gd name="connsiteX1" fmla="*/ 381000 w 1381125"/>
              <a:gd name="connsiteY1" fmla="*/ 0 h 585108"/>
              <a:gd name="connsiteX2" fmla="*/ 360589 w 1381125"/>
              <a:gd name="connsiteY2" fmla="*/ 571500 h 585108"/>
              <a:gd name="connsiteX3" fmla="*/ 1040946 w 1381125"/>
              <a:gd name="connsiteY3" fmla="*/ 585108 h 585108"/>
              <a:gd name="connsiteX4" fmla="*/ 1047750 w 1381125"/>
              <a:gd name="connsiteY4" fmla="*/ 306161 h 585108"/>
              <a:gd name="connsiteX5" fmla="*/ 1381125 w 1381125"/>
              <a:gd name="connsiteY5" fmla="*/ 299358 h 585108"/>
              <a:gd name="connsiteX0" fmla="*/ 0 w 1381125"/>
              <a:gd name="connsiteY0" fmla="*/ 0 h 578304"/>
              <a:gd name="connsiteX1" fmla="*/ 353786 w 1381125"/>
              <a:gd name="connsiteY1" fmla="*/ 0 h 578304"/>
              <a:gd name="connsiteX2" fmla="*/ 360589 w 1381125"/>
              <a:gd name="connsiteY2" fmla="*/ 564696 h 578304"/>
              <a:gd name="connsiteX3" fmla="*/ 1040946 w 1381125"/>
              <a:gd name="connsiteY3" fmla="*/ 578304 h 578304"/>
              <a:gd name="connsiteX4" fmla="*/ 1047750 w 1381125"/>
              <a:gd name="connsiteY4" fmla="*/ 299357 h 578304"/>
              <a:gd name="connsiteX5" fmla="*/ 1381125 w 1381125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6982 w 1367518"/>
              <a:gd name="connsiteY2" fmla="*/ 564696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8304"/>
              <a:gd name="connsiteX1" fmla="*/ 340179 w 1367518"/>
              <a:gd name="connsiteY1" fmla="*/ 0 h 578304"/>
              <a:gd name="connsiteX2" fmla="*/ 340178 w 1367518"/>
              <a:gd name="connsiteY2" fmla="*/ 571500 h 578304"/>
              <a:gd name="connsiteX3" fmla="*/ 1027339 w 1367518"/>
              <a:gd name="connsiteY3" fmla="*/ 578304 h 578304"/>
              <a:gd name="connsiteX4" fmla="*/ 1034143 w 1367518"/>
              <a:gd name="connsiteY4" fmla="*/ 299357 h 578304"/>
              <a:gd name="connsiteX5" fmla="*/ 1367518 w 1367518"/>
              <a:gd name="connsiteY5" fmla="*/ 292554 h 578304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34143 w 1367518"/>
              <a:gd name="connsiteY4" fmla="*/ 299357 h 571500"/>
              <a:gd name="connsiteX5" fmla="*/ 1367518 w 1367518"/>
              <a:gd name="connsiteY5" fmla="*/ 292554 h 571500"/>
              <a:gd name="connsiteX0" fmla="*/ 0 w 1367518"/>
              <a:gd name="connsiteY0" fmla="*/ 0 h 571500"/>
              <a:gd name="connsiteX1" fmla="*/ 340179 w 1367518"/>
              <a:gd name="connsiteY1" fmla="*/ 0 h 571500"/>
              <a:gd name="connsiteX2" fmla="*/ 340178 w 1367518"/>
              <a:gd name="connsiteY2" fmla="*/ 571500 h 571500"/>
              <a:gd name="connsiteX3" fmla="*/ 1020535 w 1367518"/>
              <a:gd name="connsiteY3" fmla="*/ 571500 h 571500"/>
              <a:gd name="connsiteX4" fmla="*/ 1020535 w 1367518"/>
              <a:gd name="connsiteY4" fmla="*/ 285750 h 571500"/>
              <a:gd name="connsiteX5" fmla="*/ 1367518 w 1367518"/>
              <a:gd name="connsiteY5" fmla="*/ 292554 h 571500"/>
              <a:gd name="connsiteX0" fmla="*/ 0 w 1360713"/>
              <a:gd name="connsiteY0" fmla="*/ 0 h 571500"/>
              <a:gd name="connsiteX1" fmla="*/ 340179 w 1360713"/>
              <a:gd name="connsiteY1" fmla="*/ 0 h 571500"/>
              <a:gd name="connsiteX2" fmla="*/ 340178 w 1360713"/>
              <a:gd name="connsiteY2" fmla="*/ 571500 h 571500"/>
              <a:gd name="connsiteX3" fmla="*/ 1020535 w 1360713"/>
              <a:gd name="connsiteY3" fmla="*/ 571500 h 571500"/>
              <a:gd name="connsiteX4" fmla="*/ 1020535 w 1360713"/>
              <a:gd name="connsiteY4" fmla="*/ 285750 h 571500"/>
              <a:gd name="connsiteX5" fmla="*/ 1360713 w 1360713"/>
              <a:gd name="connsiteY5" fmla="*/ 28575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60713" h="571500">
                <a:moveTo>
                  <a:pt x="0" y="0"/>
                </a:moveTo>
                <a:lnTo>
                  <a:pt x="340179" y="0"/>
                </a:lnTo>
                <a:cubicBezTo>
                  <a:pt x="342447" y="188232"/>
                  <a:pt x="337910" y="383268"/>
                  <a:pt x="340178" y="571500"/>
                </a:cubicBezTo>
                <a:lnTo>
                  <a:pt x="1020535" y="571500"/>
                </a:lnTo>
                <a:lnTo>
                  <a:pt x="1020535" y="285750"/>
                </a:lnTo>
                <a:lnTo>
                  <a:pt x="1360713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1208942" y="270363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2212730" y="2996711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1707173" y="324582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6200000">
            <a:off x="1267558" y="3077307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 rot="16200000">
            <a:off x="2154117" y="3209192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608135</xdr:colOff>
      <xdr:row>29</xdr:row>
      <xdr:rowOff>117231</xdr:rowOff>
    </xdr:from>
    <xdr:to>
      <xdr:col>1</xdr:col>
      <xdr:colOff>1817482</xdr:colOff>
      <xdr:row>29</xdr:row>
      <xdr:rowOff>754674</xdr:rowOff>
    </xdr:to>
    <xdr:grpSp>
      <xdr:nvGrpSpPr>
        <xdr:cNvPr id="208" name="Group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1230435" y="24012281"/>
          <a:ext cx="1209347" cy="637443"/>
          <a:chOff x="1150329" y="190500"/>
          <a:chExt cx="1209347" cy="637443"/>
        </a:xfrm>
      </xdr:grpSpPr>
      <xdr:sp macro="" textlink="">
        <xdr:nvSpPr>
          <xdr:cNvPr id="209" name="Rounded Rectangle 4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0" name="Rectangle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454270</xdr:colOff>
      <xdr:row>30</xdr:row>
      <xdr:rowOff>117230</xdr:rowOff>
    </xdr:from>
    <xdr:to>
      <xdr:col>1</xdr:col>
      <xdr:colOff>1946576</xdr:colOff>
      <xdr:row>30</xdr:row>
      <xdr:rowOff>767502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1076570" y="24850480"/>
          <a:ext cx="1492306" cy="650272"/>
          <a:chOff x="1172309" y="4530203"/>
          <a:chExt cx="1492306" cy="650272"/>
        </a:xfrm>
      </xdr:grpSpPr>
      <xdr:grpSp>
        <xdr:nvGrpSpPr>
          <xdr:cNvPr id="215" name="Group 214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GrpSpPr/>
        </xdr:nvGrpSpPr>
        <xdr:grpSpPr>
          <a:xfrm>
            <a:off x="1348153" y="4701832"/>
            <a:ext cx="1121020" cy="447424"/>
            <a:chOff x="1292678" y="2476500"/>
            <a:chExt cx="1415144" cy="571500"/>
          </a:xfrm>
        </xdr:grpSpPr>
        <xdr:sp macro="" textlink="">
          <xdr:nvSpPr>
            <xdr:cNvPr id="221" name="Rounded Rectangle 45">
              <a:extLst>
                <a:ext uri="{FF2B5EF4-FFF2-40B4-BE49-F238E27FC236}">
                  <a16:creationId xmlns:a16="http://schemas.microsoft.com/office/drawing/2014/main" id="{00000000-0008-0000-0100-0000DD000000}"/>
                </a:ext>
              </a:extLst>
            </xdr:cNvPr>
            <xdr:cNvSpPr/>
          </xdr:nvSpPr>
          <xdr:spPr>
            <a:xfrm>
              <a:off x="1292678" y="2476500"/>
              <a:ext cx="1020535" cy="57150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571500">
                  <a:moveTo>
                    <a:pt x="1020535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2" name="Rounded Rectangle 45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SpPr/>
          </xdr:nvSpPr>
          <xdr:spPr>
            <a:xfrm flipH="1">
              <a:off x="2027464" y="2762250"/>
              <a:ext cx="680358" cy="285750"/>
            </a:xfrm>
            <a:custGeom>
              <a:avLst/>
              <a:gdLst>
                <a:gd name="connsiteX0" fmla="*/ 0 w 1360714"/>
                <a:gd name="connsiteY0" fmla="*/ 54430 h 571500"/>
                <a:gd name="connsiteX1" fmla="*/ 54430 w 1360714"/>
                <a:gd name="connsiteY1" fmla="*/ 0 h 571500"/>
                <a:gd name="connsiteX2" fmla="*/ 1306284 w 1360714"/>
                <a:gd name="connsiteY2" fmla="*/ 0 h 571500"/>
                <a:gd name="connsiteX3" fmla="*/ 1360714 w 1360714"/>
                <a:gd name="connsiteY3" fmla="*/ 54430 h 571500"/>
                <a:gd name="connsiteX4" fmla="*/ 1360714 w 1360714"/>
                <a:gd name="connsiteY4" fmla="*/ 517070 h 571500"/>
                <a:gd name="connsiteX5" fmla="*/ 1306284 w 1360714"/>
                <a:gd name="connsiteY5" fmla="*/ 571500 h 571500"/>
                <a:gd name="connsiteX6" fmla="*/ 54430 w 1360714"/>
                <a:gd name="connsiteY6" fmla="*/ 571500 h 571500"/>
                <a:gd name="connsiteX7" fmla="*/ 0 w 1360714"/>
                <a:gd name="connsiteY7" fmla="*/ 517070 h 571500"/>
                <a:gd name="connsiteX8" fmla="*/ 0 w 1360714"/>
                <a:gd name="connsiteY8" fmla="*/ 54430 h 571500"/>
                <a:gd name="connsiteX0" fmla="*/ 1306284 w 1397724"/>
                <a:gd name="connsiteY0" fmla="*/ 0 h 571500"/>
                <a:gd name="connsiteX1" fmla="*/ 1360714 w 1397724"/>
                <a:gd name="connsiteY1" fmla="*/ 54430 h 571500"/>
                <a:gd name="connsiteX2" fmla="*/ 1360714 w 1397724"/>
                <a:gd name="connsiteY2" fmla="*/ 517070 h 571500"/>
                <a:gd name="connsiteX3" fmla="*/ 1306284 w 1397724"/>
                <a:gd name="connsiteY3" fmla="*/ 571500 h 571500"/>
                <a:gd name="connsiteX4" fmla="*/ 54430 w 1397724"/>
                <a:gd name="connsiteY4" fmla="*/ 571500 h 571500"/>
                <a:gd name="connsiteX5" fmla="*/ 0 w 1397724"/>
                <a:gd name="connsiteY5" fmla="*/ 517070 h 571500"/>
                <a:gd name="connsiteX6" fmla="*/ 0 w 1397724"/>
                <a:gd name="connsiteY6" fmla="*/ 54430 h 571500"/>
                <a:gd name="connsiteX7" fmla="*/ 54430 w 1397724"/>
                <a:gd name="connsiteY7" fmla="*/ 0 h 571500"/>
                <a:gd name="connsiteX8" fmla="*/ 1397724 w 1397724"/>
                <a:gd name="connsiteY8" fmla="*/ 91440 h 571500"/>
                <a:gd name="connsiteX0" fmla="*/ 1306284 w 1360714"/>
                <a:gd name="connsiteY0" fmla="*/ 0 h 571500"/>
                <a:gd name="connsiteX1" fmla="*/ 1360714 w 1360714"/>
                <a:gd name="connsiteY1" fmla="*/ 5443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06284 w 1360714"/>
                <a:gd name="connsiteY0" fmla="*/ 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285750 h 571500"/>
                <a:gd name="connsiteX2" fmla="*/ 1360714 w 1360714"/>
                <a:gd name="connsiteY2" fmla="*/ 517070 h 571500"/>
                <a:gd name="connsiteX3" fmla="*/ 1306284 w 1360714"/>
                <a:gd name="connsiteY3" fmla="*/ 571500 h 571500"/>
                <a:gd name="connsiteX4" fmla="*/ 54430 w 1360714"/>
                <a:gd name="connsiteY4" fmla="*/ 571500 h 571500"/>
                <a:gd name="connsiteX5" fmla="*/ 0 w 1360714"/>
                <a:gd name="connsiteY5" fmla="*/ 517070 h 571500"/>
                <a:gd name="connsiteX6" fmla="*/ 0 w 1360714"/>
                <a:gd name="connsiteY6" fmla="*/ 54430 h 571500"/>
                <a:gd name="connsiteX7" fmla="*/ 54430 w 1360714"/>
                <a:gd name="connsiteY7" fmla="*/ 0 h 571500"/>
                <a:gd name="connsiteX8" fmla="*/ 340178 w 1360714"/>
                <a:gd name="connsiteY8" fmla="*/ 0 h 571500"/>
                <a:gd name="connsiteX0" fmla="*/ 1360714 w 1360714"/>
                <a:gd name="connsiteY0" fmla="*/ 285750 h 571500"/>
                <a:gd name="connsiteX1" fmla="*/ 1360714 w 1360714"/>
                <a:gd name="connsiteY1" fmla="*/ 517070 h 571500"/>
                <a:gd name="connsiteX2" fmla="*/ 1306284 w 1360714"/>
                <a:gd name="connsiteY2" fmla="*/ 571500 h 571500"/>
                <a:gd name="connsiteX3" fmla="*/ 54430 w 1360714"/>
                <a:gd name="connsiteY3" fmla="*/ 571500 h 571500"/>
                <a:gd name="connsiteX4" fmla="*/ 0 w 1360714"/>
                <a:gd name="connsiteY4" fmla="*/ 517070 h 571500"/>
                <a:gd name="connsiteX5" fmla="*/ 0 w 1360714"/>
                <a:gd name="connsiteY5" fmla="*/ 54430 h 571500"/>
                <a:gd name="connsiteX6" fmla="*/ 54430 w 1360714"/>
                <a:gd name="connsiteY6" fmla="*/ 0 h 571500"/>
                <a:gd name="connsiteX7" fmla="*/ 340178 w 1360714"/>
                <a:gd name="connsiteY7" fmla="*/ 0 h 571500"/>
                <a:gd name="connsiteX0" fmla="*/ 1360714 w 1360714"/>
                <a:gd name="connsiteY0" fmla="*/ 517070 h 571500"/>
                <a:gd name="connsiteX1" fmla="*/ 1306284 w 1360714"/>
                <a:gd name="connsiteY1" fmla="*/ 571500 h 571500"/>
                <a:gd name="connsiteX2" fmla="*/ 54430 w 1360714"/>
                <a:gd name="connsiteY2" fmla="*/ 571500 h 571500"/>
                <a:gd name="connsiteX3" fmla="*/ 0 w 1360714"/>
                <a:gd name="connsiteY3" fmla="*/ 517070 h 571500"/>
                <a:gd name="connsiteX4" fmla="*/ 0 w 1360714"/>
                <a:gd name="connsiteY4" fmla="*/ 54430 h 571500"/>
                <a:gd name="connsiteX5" fmla="*/ 54430 w 1360714"/>
                <a:gd name="connsiteY5" fmla="*/ 0 h 571500"/>
                <a:gd name="connsiteX6" fmla="*/ 340178 w 1360714"/>
                <a:gd name="connsiteY6" fmla="*/ 0 h 571500"/>
                <a:gd name="connsiteX0" fmla="*/ 1306284 w 1306284"/>
                <a:gd name="connsiteY0" fmla="*/ 571500 h 571500"/>
                <a:gd name="connsiteX1" fmla="*/ 54430 w 1306284"/>
                <a:gd name="connsiteY1" fmla="*/ 571500 h 571500"/>
                <a:gd name="connsiteX2" fmla="*/ 0 w 1306284"/>
                <a:gd name="connsiteY2" fmla="*/ 517070 h 571500"/>
                <a:gd name="connsiteX3" fmla="*/ 0 w 1306284"/>
                <a:gd name="connsiteY3" fmla="*/ 54430 h 571500"/>
                <a:gd name="connsiteX4" fmla="*/ 54430 w 1306284"/>
                <a:gd name="connsiteY4" fmla="*/ 0 h 571500"/>
                <a:gd name="connsiteX5" fmla="*/ 340178 w 1306284"/>
                <a:gd name="connsiteY5" fmla="*/ 0 h 571500"/>
                <a:gd name="connsiteX0" fmla="*/ 1020535 w 1020535"/>
                <a:gd name="connsiteY0" fmla="*/ 571500 h 571500"/>
                <a:gd name="connsiteX1" fmla="*/ 54430 w 1020535"/>
                <a:gd name="connsiteY1" fmla="*/ 571500 h 571500"/>
                <a:gd name="connsiteX2" fmla="*/ 0 w 1020535"/>
                <a:gd name="connsiteY2" fmla="*/ 517070 h 571500"/>
                <a:gd name="connsiteX3" fmla="*/ 0 w 1020535"/>
                <a:gd name="connsiteY3" fmla="*/ 54430 h 571500"/>
                <a:gd name="connsiteX4" fmla="*/ 54430 w 1020535"/>
                <a:gd name="connsiteY4" fmla="*/ 0 h 571500"/>
                <a:gd name="connsiteX5" fmla="*/ 340178 w 1020535"/>
                <a:gd name="connsiteY5" fmla="*/ 0 h 571500"/>
                <a:gd name="connsiteX0" fmla="*/ 680357 w 680357"/>
                <a:gd name="connsiteY0" fmla="*/ 571500 h 571500"/>
                <a:gd name="connsiteX1" fmla="*/ 54430 w 680357"/>
                <a:gd name="connsiteY1" fmla="*/ 571500 h 571500"/>
                <a:gd name="connsiteX2" fmla="*/ 0 w 680357"/>
                <a:gd name="connsiteY2" fmla="*/ 517070 h 571500"/>
                <a:gd name="connsiteX3" fmla="*/ 0 w 680357"/>
                <a:gd name="connsiteY3" fmla="*/ 54430 h 571500"/>
                <a:gd name="connsiteX4" fmla="*/ 54430 w 680357"/>
                <a:gd name="connsiteY4" fmla="*/ 0 h 571500"/>
                <a:gd name="connsiteX5" fmla="*/ 340178 w 680357"/>
                <a:gd name="connsiteY5" fmla="*/ 0 h 5715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680357" h="571500">
                  <a:moveTo>
                    <a:pt x="680357" y="571500"/>
                  </a:moveTo>
                  <a:lnTo>
                    <a:pt x="54430" y="571500"/>
                  </a:lnTo>
                  <a:cubicBezTo>
                    <a:pt x="24369" y="571500"/>
                    <a:pt x="0" y="547131"/>
                    <a:pt x="0" y="517070"/>
                  </a:cubicBezTo>
                  <a:lnTo>
                    <a:pt x="0" y="54430"/>
                  </a:lnTo>
                  <a:cubicBezTo>
                    <a:pt x="0" y="24369"/>
                    <a:pt x="24369" y="0"/>
                    <a:pt x="54430" y="0"/>
                  </a:cubicBezTo>
                  <a:lnTo>
                    <a:pt x="340178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1355482" y="45302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2218594" y="47631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1792167" y="498886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 rot="16200000">
            <a:off x="1180005" y="4808256"/>
            <a:ext cx="276764" cy="292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 rot="5400000">
            <a:off x="2428512" y="4935744"/>
            <a:ext cx="276764" cy="1954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1011115</xdr:colOff>
      <xdr:row>15</xdr:row>
      <xdr:rowOff>87924</xdr:rowOff>
    </xdr:from>
    <xdr:to>
      <xdr:col>1</xdr:col>
      <xdr:colOff>1684916</xdr:colOff>
      <xdr:row>15</xdr:row>
      <xdr:rowOff>790724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633415" y="12248174"/>
          <a:ext cx="673801" cy="702800"/>
          <a:chOff x="1545981" y="7256728"/>
          <a:chExt cx="673801" cy="702800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545981" y="7256728"/>
            <a:ext cx="446942" cy="495157"/>
            <a:chOff x="3673927" y="1619250"/>
            <a:chExt cx="1020539" cy="1143001"/>
          </a:xfrm>
        </xdr:grpSpPr>
        <xdr:sp macro="" textlink="">
          <xdr:nvSpPr>
            <xdr:cNvPr id="227" name="Right Bracket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/>
          </xdr:nvSpPr>
          <xdr:spPr>
            <a:xfrm rot="16200000">
              <a:off x="3701142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ounded Rectangle 5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SpPr/>
          </xdr:nvSpPr>
          <xdr:spPr>
            <a:xfrm>
              <a:off x="3673929" y="1905001"/>
              <a:ext cx="1020535" cy="857250"/>
            </a:xfrm>
            <a:custGeom>
              <a:avLst/>
              <a:gdLst>
                <a:gd name="connsiteX0" fmla="*/ 0 w 1020535"/>
                <a:gd name="connsiteY0" fmla="*/ 61233 h 857250"/>
                <a:gd name="connsiteX1" fmla="*/ 61233 w 1020535"/>
                <a:gd name="connsiteY1" fmla="*/ 0 h 857250"/>
                <a:gd name="connsiteX2" fmla="*/ 959302 w 1020535"/>
                <a:gd name="connsiteY2" fmla="*/ 0 h 857250"/>
                <a:gd name="connsiteX3" fmla="*/ 1020535 w 1020535"/>
                <a:gd name="connsiteY3" fmla="*/ 61233 h 857250"/>
                <a:gd name="connsiteX4" fmla="*/ 1020535 w 1020535"/>
                <a:gd name="connsiteY4" fmla="*/ 796017 h 857250"/>
                <a:gd name="connsiteX5" fmla="*/ 959302 w 1020535"/>
                <a:gd name="connsiteY5" fmla="*/ 857250 h 857250"/>
                <a:gd name="connsiteX6" fmla="*/ 61233 w 1020535"/>
                <a:gd name="connsiteY6" fmla="*/ 857250 h 857250"/>
                <a:gd name="connsiteX7" fmla="*/ 0 w 1020535"/>
                <a:gd name="connsiteY7" fmla="*/ 796017 h 857250"/>
                <a:gd name="connsiteX8" fmla="*/ 0 w 1020535"/>
                <a:gd name="connsiteY8" fmla="*/ 61233 h 857250"/>
                <a:gd name="connsiteX0" fmla="*/ 0 w 1020535"/>
                <a:gd name="connsiteY0" fmla="*/ 80439 h 876456"/>
                <a:gd name="connsiteX1" fmla="*/ 959302 w 1020535"/>
                <a:gd name="connsiteY1" fmla="*/ 19206 h 876456"/>
                <a:gd name="connsiteX2" fmla="*/ 1020535 w 1020535"/>
                <a:gd name="connsiteY2" fmla="*/ 80439 h 876456"/>
                <a:gd name="connsiteX3" fmla="*/ 1020535 w 1020535"/>
                <a:gd name="connsiteY3" fmla="*/ 815223 h 876456"/>
                <a:gd name="connsiteX4" fmla="*/ 959302 w 1020535"/>
                <a:gd name="connsiteY4" fmla="*/ 876456 h 876456"/>
                <a:gd name="connsiteX5" fmla="*/ 61233 w 1020535"/>
                <a:gd name="connsiteY5" fmla="*/ 876456 h 876456"/>
                <a:gd name="connsiteX6" fmla="*/ 0 w 1020535"/>
                <a:gd name="connsiteY6" fmla="*/ 815223 h 876456"/>
                <a:gd name="connsiteX7" fmla="*/ 0 w 1020535"/>
                <a:gd name="connsiteY7" fmla="*/ 80439 h 876456"/>
                <a:gd name="connsiteX0" fmla="*/ 959302 w 1050742"/>
                <a:gd name="connsiteY0" fmla="*/ 11790 h 869040"/>
                <a:gd name="connsiteX1" fmla="*/ 1020535 w 1050742"/>
                <a:gd name="connsiteY1" fmla="*/ 73023 h 869040"/>
                <a:gd name="connsiteX2" fmla="*/ 1020535 w 1050742"/>
                <a:gd name="connsiteY2" fmla="*/ 807807 h 869040"/>
                <a:gd name="connsiteX3" fmla="*/ 959302 w 1050742"/>
                <a:gd name="connsiteY3" fmla="*/ 869040 h 869040"/>
                <a:gd name="connsiteX4" fmla="*/ 61233 w 1050742"/>
                <a:gd name="connsiteY4" fmla="*/ 869040 h 869040"/>
                <a:gd name="connsiteX5" fmla="*/ 0 w 1050742"/>
                <a:gd name="connsiteY5" fmla="*/ 807807 h 869040"/>
                <a:gd name="connsiteX6" fmla="*/ 0 w 1050742"/>
                <a:gd name="connsiteY6" fmla="*/ 73023 h 869040"/>
                <a:gd name="connsiteX7" fmla="*/ 1050742 w 1050742"/>
                <a:gd name="connsiteY7" fmla="*/ 103230 h 869040"/>
                <a:gd name="connsiteX0" fmla="*/ 959302 w 1020535"/>
                <a:gd name="connsiteY0" fmla="*/ 56185 h 913435"/>
                <a:gd name="connsiteX1" fmla="*/ 1020535 w 1020535"/>
                <a:gd name="connsiteY1" fmla="*/ 117418 h 913435"/>
                <a:gd name="connsiteX2" fmla="*/ 1020535 w 1020535"/>
                <a:gd name="connsiteY2" fmla="*/ 852202 h 913435"/>
                <a:gd name="connsiteX3" fmla="*/ 959302 w 1020535"/>
                <a:gd name="connsiteY3" fmla="*/ 913435 h 913435"/>
                <a:gd name="connsiteX4" fmla="*/ 61233 w 1020535"/>
                <a:gd name="connsiteY4" fmla="*/ 913435 h 913435"/>
                <a:gd name="connsiteX5" fmla="*/ 0 w 1020535"/>
                <a:gd name="connsiteY5" fmla="*/ 852202 h 913435"/>
                <a:gd name="connsiteX6" fmla="*/ 0 w 1020535"/>
                <a:gd name="connsiteY6" fmla="*/ 117418 h 913435"/>
                <a:gd name="connsiteX7" fmla="*/ 680356 w 1020535"/>
                <a:gd name="connsiteY7" fmla="*/ 56185 h 913435"/>
                <a:gd name="connsiteX0" fmla="*/ 959302 w 1020535"/>
                <a:gd name="connsiteY0" fmla="*/ 0 h 857250"/>
                <a:gd name="connsiteX1" fmla="*/ 1020535 w 1020535"/>
                <a:gd name="connsiteY1" fmla="*/ 61233 h 857250"/>
                <a:gd name="connsiteX2" fmla="*/ 1020535 w 1020535"/>
                <a:gd name="connsiteY2" fmla="*/ 796017 h 857250"/>
                <a:gd name="connsiteX3" fmla="*/ 959302 w 1020535"/>
                <a:gd name="connsiteY3" fmla="*/ 857250 h 857250"/>
                <a:gd name="connsiteX4" fmla="*/ 61233 w 1020535"/>
                <a:gd name="connsiteY4" fmla="*/ 857250 h 857250"/>
                <a:gd name="connsiteX5" fmla="*/ 0 w 1020535"/>
                <a:gd name="connsiteY5" fmla="*/ 796017 h 857250"/>
                <a:gd name="connsiteX6" fmla="*/ 0 w 1020535"/>
                <a:gd name="connsiteY6" fmla="*/ 61233 h 857250"/>
                <a:gd name="connsiteX0" fmla="*/ 1020535 w 1020535"/>
                <a:gd name="connsiteY0" fmla="*/ 0 h 796017"/>
                <a:gd name="connsiteX1" fmla="*/ 1020535 w 1020535"/>
                <a:gd name="connsiteY1" fmla="*/ 734784 h 796017"/>
                <a:gd name="connsiteX2" fmla="*/ 959302 w 1020535"/>
                <a:gd name="connsiteY2" fmla="*/ 796017 h 796017"/>
                <a:gd name="connsiteX3" fmla="*/ 61233 w 1020535"/>
                <a:gd name="connsiteY3" fmla="*/ 796017 h 796017"/>
                <a:gd name="connsiteX4" fmla="*/ 0 w 1020535"/>
                <a:gd name="connsiteY4" fmla="*/ 734784 h 796017"/>
                <a:gd name="connsiteX5" fmla="*/ 0 w 1020535"/>
                <a:gd name="connsiteY5" fmla="*/ 0 h 79601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020535" h="796017">
                  <a:moveTo>
                    <a:pt x="1020535" y="0"/>
                  </a:moveTo>
                  <a:lnTo>
                    <a:pt x="1020535" y="734784"/>
                  </a:lnTo>
                  <a:cubicBezTo>
                    <a:pt x="1020535" y="768602"/>
                    <a:pt x="993120" y="796017"/>
                    <a:pt x="959302" y="796017"/>
                  </a:cubicBezTo>
                  <a:lnTo>
                    <a:pt x="61233" y="796017"/>
                  </a:lnTo>
                  <a:cubicBezTo>
                    <a:pt x="27415" y="796017"/>
                    <a:pt x="0" y="768602"/>
                    <a:pt x="0" y="734784"/>
                  </a:cubicBezTo>
                  <a:lnTo>
                    <a:pt x="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9" name="Right Bracket 228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SpPr/>
          </xdr:nvSpPr>
          <xdr:spPr>
            <a:xfrm rot="16200000">
              <a:off x="4381501" y="1592035"/>
              <a:ext cx="285750" cy="340180"/>
            </a:xfrm>
            <a:prstGeom prst="rightBracket">
              <a:avLst>
                <a:gd name="adj" fmla="val 69444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 rot="16200000">
            <a:off x="1985597" y="7444154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SpPr/>
        </xdr:nvSpPr>
        <xdr:spPr>
          <a:xfrm>
            <a:off x="1654503" y="776792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446942</xdr:colOff>
      <xdr:row>35</xdr:row>
      <xdr:rowOff>830323</xdr:rowOff>
    </xdr:from>
    <xdr:to>
      <xdr:col>1</xdr:col>
      <xdr:colOff>1692519</xdr:colOff>
      <xdr:row>36</xdr:row>
      <xdr:rowOff>820255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1069242" y="29754573"/>
          <a:ext cx="1245577" cy="828132"/>
          <a:chOff x="1062405" y="5314183"/>
          <a:chExt cx="1260229" cy="834909"/>
        </a:xfrm>
      </xdr:grpSpPr>
      <xdr:grpSp>
        <xdr:nvGrpSpPr>
          <xdr:cNvPr id="231" name="Group 230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GrpSpPr/>
        </xdr:nvGrpSpPr>
        <xdr:grpSpPr>
          <a:xfrm>
            <a:off x="1239217" y="5480538"/>
            <a:ext cx="900243" cy="482698"/>
            <a:chOff x="965199" y="2476500"/>
            <a:chExt cx="1701801" cy="857348"/>
          </a:xfrm>
        </xdr:grpSpPr>
        <xdr:grpSp>
          <xdr:nvGrpSpPr>
            <xdr:cNvPr id="236" name="Group 235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742194" y="2476500"/>
              <a:ext cx="924806" cy="857348"/>
              <a:chOff x="1291526" y="1041292"/>
              <a:chExt cx="1356145" cy="1130184"/>
            </a:xfrm>
          </xdr:grpSpPr>
          <xdr:sp macro="" textlink="">
            <xdr:nvSpPr>
              <xdr:cNvPr id="238" name="Rectangle 37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SpPr/>
            </xdr:nvSpPr>
            <xdr:spPr>
              <a:xfrm>
                <a:off x="1291526" y="1041292"/>
                <a:ext cx="1356145" cy="1130184"/>
              </a:xfrm>
              <a:custGeom>
                <a:avLst/>
                <a:gdLst>
                  <a:gd name="connsiteX0" fmla="*/ 0 w 1378857"/>
                  <a:gd name="connsiteY0" fmla="*/ 0 h 1143000"/>
                  <a:gd name="connsiteX1" fmla="*/ 1378857 w 1378857"/>
                  <a:gd name="connsiteY1" fmla="*/ 0 h 1143000"/>
                  <a:gd name="connsiteX2" fmla="*/ 1378857 w 1378857"/>
                  <a:gd name="connsiteY2" fmla="*/ 1143000 h 1143000"/>
                  <a:gd name="connsiteX3" fmla="*/ 0 w 1378857"/>
                  <a:gd name="connsiteY3" fmla="*/ 1143000 h 1143000"/>
                  <a:gd name="connsiteX4" fmla="*/ 0 w 1378857"/>
                  <a:gd name="connsiteY4" fmla="*/ 0 h 1143000"/>
                  <a:gd name="connsiteX0" fmla="*/ 0 w 1378857"/>
                  <a:gd name="connsiteY0" fmla="*/ 0 h 1143000"/>
                  <a:gd name="connsiteX1" fmla="*/ 299357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378857 w 1378857"/>
                  <a:gd name="connsiteY2" fmla="*/ 0 h 1143000"/>
                  <a:gd name="connsiteX3" fmla="*/ 1378857 w 1378857"/>
                  <a:gd name="connsiteY3" fmla="*/ 1143000 h 1143000"/>
                  <a:gd name="connsiteX4" fmla="*/ 0 w 1378857"/>
                  <a:gd name="connsiteY4" fmla="*/ 1143000 h 1143000"/>
                  <a:gd name="connsiteX5" fmla="*/ 0 w 1378857"/>
                  <a:gd name="connsiteY5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279072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1143000 h 1143000"/>
                  <a:gd name="connsiteX5" fmla="*/ 0 w 1378857"/>
                  <a:gd name="connsiteY5" fmla="*/ 1143000 h 1143000"/>
                  <a:gd name="connsiteX6" fmla="*/ 0 w 1378857"/>
                  <a:gd name="connsiteY6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0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943429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378857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00"/>
                  <a:gd name="connsiteX1" fmla="*/ 344715 w 1378857"/>
                  <a:gd name="connsiteY1" fmla="*/ 0 h 1143000"/>
                  <a:gd name="connsiteX2" fmla="*/ 1034143 w 1378857"/>
                  <a:gd name="connsiteY2" fmla="*/ 0 h 1143000"/>
                  <a:gd name="connsiteX3" fmla="*/ 1378857 w 1378857"/>
                  <a:gd name="connsiteY3" fmla="*/ 285750 h 1143000"/>
                  <a:gd name="connsiteX4" fmla="*/ 1378857 w 1378857"/>
                  <a:gd name="connsiteY4" fmla="*/ 866321 h 1143000"/>
                  <a:gd name="connsiteX5" fmla="*/ 1034143 w 1378857"/>
                  <a:gd name="connsiteY5" fmla="*/ 1143000 h 1143000"/>
                  <a:gd name="connsiteX6" fmla="*/ 344715 w 1378857"/>
                  <a:gd name="connsiteY6" fmla="*/ 1143000 h 1143000"/>
                  <a:gd name="connsiteX7" fmla="*/ 0 w 1378857"/>
                  <a:gd name="connsiteY7" fmla="*/ 857250 h 1143000"/>
                  <a:gd name="connsiteX8" fmla="*/ 0 w 1378857"/>
                  <a:gd name="connsiteY8" fmla="*/ 285750 h 1143000"/>
                  <a:gd name="connsiteX0" fmla="*/ 0 w 1378857"/>
                  <a:gd name="connsiteY0" fmla="*/ 285750 h 1143036"/>
                  <a:gd name="connsiteX1" fmla="*/ 344715 w 1378857"/>
                  <a:gd name="connsiteY1" fmla="*/ 0 h 1143036"/>
                  <a:gd name="connsiteX2" fmla="*/ 1034143 w 1378857"/>
                  <a:gd name="connsiteY2" fmla="*/ 0 h 1143036"/>
                  <a:gd name="connsiteX3" fmla="*/ 1378857 w 1378857"/>
                  <a:gd name="connsiteY3" fmla="*/ 285750 h 1143036"/>
                  <a:gd name="connsiteX4" fmla="*/ 1378857 w 1378857"/>
                  <a:gd name="connsiteY4" fmla="*/ 866321 h 1143036"/>
                  <a:gd name="connsiteX5" fmla="*/ 1034143 w 1378857"/>
                  <a:gd name="connsiteY5" fmla="*/ 1143000 h 1143036"/>
                  <a:gd name="connsiteX6" fmla="*/ 344715 w 1378857"/>
                  <a:gd name="connsiteY6" fmla="*/ 1143000 h 1143036"/>
                  <a:gd name="connsiteX7" fmla="*/ 0 w 1378857"/>
                  <a:gd name="connsiteY7" fmla="*/ 857250 h 1143036"/>
                  <a:gd name="connsiteX8" fmla="*/ 0 w 1378857"/>
                  <a:gd name="connsiteY8" fmla="*/ 285750 h 1143036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  <a:gd name="connsiteX0" fmla="*/ 0 w 1378900"/>
                  <a:gd name="connsiteY0" fmla="*/ 285750 h 1143387"/>
                  <a:gd name="connsiteX1" fmla="*/ 344715 w 1378900"/>
                  <a:gd name="connsiteY1" fmla="*/ 0 h 1143387"/>
                  <a:gd name="connsiteX2" fmla="*/ 1034143 w 1378900"/>
                  <a:gd name="connsiteY2" fmla="*/ 0 h 1143387"/>
                  <a:gd name="connsiteX3" fmla="*/ 1378857 w 1378900"/>
                  <a:gd name="connsiteY3" fmla="*/ 285750 h 1143387"/>
                  <a:gd name="connsiteX4" fmla="*/ 1378857 w 1378900"/>
                  <a:gd name="connsiteY4" fmla="*/ 866321 h 1143387"/>
                  <a:gd name="connsiteX5" fmla="*/ 1034143 w 1378900"/>
                  <a:gd name="connsiteY5" fmla="*/ 1143000 h 1143387"/>
                  <a:gd name="connsiteX6" fmla="*/ 344715 w 1378900"/>
                  <a:gd name="connsiteY6" fmla="*/ 1143000 h 1143387"/>
                  <a:gd name="connsiteX7" fmla="*/ 0 w 1378900"/>
                  <a:gd name="connsiteY7" fmla="*/ 857250 h 1143387"/>
                  <a:gd name="connsiteX8" fmla="*/ 0 w 1378900"/>
                  <a:gd name="connsiteY8" fmla="*/ 285750 h 1143387"/>
                  <a:gd name="connsiteX0" fmla="*/ 0 w 1378900"/>
                  <a:gd name="connsiteY0" fmla="*/ 285750 h 1143099"/>
                  <a:gd name="connsiteX1" fmla="*/ 344715 w 1378900"/>
                  <a:gd name="connsiteY1" fmla="*/ 0 h 1143099"/>
                  <a:gd name="connsiteX2" fmla="*/ 1034143 w 1378900"/>
                  <a:gd name="connsiteY2" fmla="*/ 0 h 1143099"/>
                  <a:gd name="connsiteX3" fmla="*/ 1378857 w 1378900"/>
                  <a:gd name="connsiteY3" fmla="*/ 285750 h 1143099"/>
                  <a:gd name="connsiteX4" fmla="*/ 1378857 w 1378900"/>
                  <a:gd name="connsiteY4" fmla="*/ 866321 h 1143099"/>
                  <a:gd name="connsiteX5" fmla="*/ 1034143 w 1378900"/>
                  <a:gd name="connsiteY5" fmla="*/ 1143000 h 1143099"/>
                  <a:gd name="connsiteX6" fmla="*/ 344715 w 1378900"/>
                  <a:gd name="connsiteY6" fmla="*/ 1143000 h 1143099"/>
                  <a:gd name="connsiteX7" fmla="*/ 0 w 1378900"/>
                  <a:gd name="connsiteY7" fmla="*/ 857250 h 1143099"/>
                  <a:gd name="connsiteX8" fmla="*/ 0 w 1378900"/>
                  <a:gd name="connsiteY8" fmla="*/ 285750 h 11430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1378900" h="1143099">
                    <a:moveTo>
                      <a:pt x="0" y="285750"/>
                    </a:moveTo>
                    <a:cubicBezTo>
                      <a:pt x="6048" y="95250"/>
                      <a:pt x="80131" y="0"/>
                      <a:pt x="344715" y="0"/>
                    </a:cubicBezTo>
                    <a:lnTo>
                      <a:pt x="1034143" y="0"/>
                    </a:lnTo>
                    <a:cubicBezTo>
                      <a:pt x="1235226" y="9071"/>
                      <a:pt x="1377345" y="122464"/>
                      <a:pt x="1378857" y="285750"/>
                    </a:cubicBezTo>
                    <a:lnTo>
                      <a:pt x="1378857" y="866321"/>
                    </a:lnTo>
                    <a:cubicBezTo>
                      <a:pt x="1381880" y="1081011"/>
                      <a:pt x="1226155" y="1146024"/>
                      <a:pt x="1034143" y="1143000"/>
                    </a:cubicBezTo>
                    <a:lnTo>
                      <a:pt x="344715" y="1143000"/>
                    </a:lnTo>
                    <a:cubicBezTo>
                      <a:pt x="220738" y="1138464"/>
                      <a:pt x="6048" y="1115786"/>
                      <a:pt x="0" y="857250"/>
                    </a:cubicBezTo>
                    <a:lnTo>
                      <a:pt x="0" y="285750"/>
                    </a:lnTo>
                    <a:close/>
                  </a:path>
                </a:pathLst>
              </a:cu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239" name="Straight Connector 238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1436817" y="1062817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1297214" y="1216190"/>
                <a:ext cx="339024" cy="282521"/>
              </a:xfrm>
              <a:prstGeom prst="line">
                <a:avLst/>
              </a:prstGeom>
              <a:ln w="19050">
                <a:solidFill>
                  <a:schemeClr val="tx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37" name="Rounded Rectangle 95">
              <a:extLst>
                <a:ext uri="{FF2B5EF4-FFF2-40B4-BE49-F238E27FC236}">
                  <a16:creationId xmlns:a16="http://schemas.microsoft.com/office/drawing/2014/main" id="{00000000-0008-0000-0100-0000ED000000}"/>
                </a:ext>
              </a:extLst>
            </xdr:cNvPr>
            <xdr:cNvSpPr/>
          </xdr:nvSpPr>
          <xdr:spPr>
            <a:xfrm>
              <a:off x="965199" y="2942590"/>
              <a:ext cx="1549399" cy="391160"/>
            </a:xfrm>
            <a:custGeom>
              <a:avLst/>
              <a:gdLst>
                <a:gd name="connsiteX0" fmla="*/ 0 w 1708150"/>
                <a:gd name="connsiteY0" fmla="*/ 158751 h 381000"/>
                <a:gd name="connsiteX1" fmla="*/ 158751 w 1708150"/>
                <a:gd name="connsiteY1" fmla="*/ 0 h 381000"/>
                <a:gd name="connsiteX2" fmla="*/ 1549399 w 1708150"/>
                <a:gd name="connsiteY2" fmla="*/ 0 h 381000"/>
                <a:gd name="connsiteX3" fmla="*/ 1708150 w 1708150"/>
                <a:gd name="connsiteY3" fmla="*/ 158751 h 381000"/>
                <a:gd name="connsiteX4" fmla="*/ 1708150 w 1708150"/>
                <a:gd name="connsiteY4" fmla="*/ 222249 h 381000"/>
                <a:gd name="connsiteX5" fmla="*/ 1549399 w 1708150"/>
                <a:gd name="connsiteY5" fmla="*/ 381000 h 381000"/>
                <a:gd name="connsiteX6" fmla="*/ 158751 w 1708150"/>
                <a:gd name="connsiteY6" fmla="*/ 381000 h 381000"/>
                <a:gd name="connsiteX7" fmla="*/ 0 w 1708150"/>
                <a:gd name="connsiteY7" fmla="*/ 222249 h 381000"/>
                <a:gd name="connsiteX8" fmla="*/ 0 w 1708150"/>
                <a:gd name="connsiteY8" fmla="*/ 158751 h 381000"/>
                <a:gd name="connsiteX0" fmla="*/ 0 w 1726990"/>
                <a:gd name="connsiteY0" fmla="*/ 158751 h 381000"/>
                <a:gd name="connsiteX1" fmla="*/ 158751 w 1726990"/>
                <a:gd name="connsiteY1" fmla="*/ 0 h 381000"/>
                <a:gd name="connsiteX2" fmla="*/ 1549399 w 1726990"/>
                <a:gd name="connsiteY2" fmla="*/ 0 h 381000"/>
                <a:gd name="connsiteX3" fmla="*/ 1708150 w 1726990"/>
                <a:gd name="connsiteY3" fmla="*/ 222249 h 381000"/>
                <a:gd name="connsiteX4" fmla="*/ 1549399 w 1726990"/>
                <a:gd name="connsiteY4" fmla="*/ 381000 h 381000"/>
                <a:gd name="connsiteX5" fmla="*/ 158751 w 1726990"/>
                <a:gd name="connsiteY5" fmla="*/ 381000 h 381000"/>
                <a:gd name="connsiteX6" fmla="*/ 0 w 1726990"/>
                <a:gd name="connsiteY6" fmla="*/ 222249 h 381000"/>
                <a:gd name="connsiteX7" fmla="*/ 0 w 1726990"/>
                <a:gd name="connsiteY7" fmla="*/ 158751 h 381000"/>
                <a:gd name="connsiteX0" fmla="*/ 0 w 1723230"/>
                <a:gd name="connsiteY0" fmla="*/ 158751 h 381000"/>
                <a:gd name="connsiteX1" fmla="*/ 158751 w 1723230"/>
                <a:gd name="connsiteY1" fmla="*/ 0 h 381000"/>
                <a:gd name="connsiteX2" fmla="*/ 1549399 w 1723230"/>
                <a:gd name="connsiteY2" fmla="*/ 0 h 381000"/>
                <a:gd name="connsiteX3" fmla="*/ 1549399 w 1723230"/>
                <a:gd name="connsiteY3" fmla="*/ 381000 h 381000"/>
                <a:gd name="connsiteX4" fmla="*/ 158751 w 1723230"/>
                <a:gd name="connsiteY4" fmla="*/ 381000 h 381000"/>
                <a:gd name="connsiteX5" fmla="*/ 0 w 1723230"/>
                <a:gd name="connsiteY5" fmla="*/ 222249 h 381000"/>
                <a:gd name="connsiteX6" fmla="*/ 0 w 1723230"/>
                <a:gd name="connsiteY6" fmla="*/ 158751 h 381000"/>
                <a:gd name="connsiteX0" fmla="*/ 0 w 1726447"/>
                <a:gd name="connsiteY0" fmla="*/ 158751 h 381000"/>
                <a:gd name="connsiteX1" fmla="*/ 158751 w 1726447"/>
                <a:gd name="connsiteY1" fmla="*/ 0 h 381000"/>
                <a:gd name="connsiteX2" fmla="*/ 1549399 w 1726447"/>
                <a:gd name="connsiteY2" fmla="*/ 0 h 381000"/>
                <a:gd name="connsiteX3" fmla="*/ 1549399 w 1726447"/>
                <a:gd name="connsiteY3" fmla="*/ 381000 h 381000"/>
                <a:gd name="connsiteX4" fmla="*/ 158751 w 1726447"/>
                <a:gd name="connsiteY4" fmla="*/ 381000 h 381000"/>
                <a:gd name="connsiteX5" fmla="*/ 0 w 1726447"/>
                <a:gd name="connsiteY5" fmla="*/ 222249 h 381000"/>
                <a:gd name="connsiteX6" fmla="*/ 0 w 1726447"/>
                <a:gd name="connsiteY6" fmla="*/ 158751 h 381000"/>
                <a:gd name="connsiteX0" fmla="*/ 0 w 1652410"/>
                <a:gd name="connsiteY0" fmla="*/ 158751 h 381000"/>
                <a:gd name="connsiteX1" fmla="*/ 158751 w 1652410"/>
                <a:gd name="connsiteY1" fmla="*/ 0 h 381000"/>
                <a:gd name="connsiteX2" fmla="*/ 1549399 w 1652410"/>
                <a:gd name="connsiteY2" fmla="*/ 0 h 381000"/>
                <a:gd name="connsiteX3" fmla="*/ 1549399 w 1652410"/>
                <a:gd name="connsiteY3" fmla="*/ 381000 h 381000"/>
                <a:gd name="connsiteX4" fmla="*/ 158751 w 1652410"/>
                <a:gd name="connsiteY4" fmla="*/ 381000 h 381000"/>
                <a:gd name="connsiteX5" fmla="*/ 0 w 1652410"/>
                <a:gd name="connsiteY5" fmla="*/ 222249 h 381000"/>
                <a:gd name="connsiteX6" fmla="*/ 0 w 1652410"/>
                <a:gd name="connsiteY6" fmla="*/ 158751 h 381000"/>
                <a:gd name="connsiteX0" fmla="*/ 1549399 w 1652410"/>
                <a:gd name="connsiteY0" fmla="*/ 0 h 381000"/>
                <a:gd name="connsiteX1" fmla="*/ 1549399 w 1652410"/>
                <a:gd name="connsiteY1" fmla="*/ 381000 h 381000"/>
                <a:gd name="connsiteX2" fmla="*/ 158751 w 1652410"/>
                <a:gd name="connsiteY2" fmla="*/ 381000 h 381000"/>
                <a:gd name="connsiteX3" fmla="*/ 0 w 1652410"/>
                <a:gd name="connsiteY3" fmla="*/ 222249 h 381000"/>
                <a:gd name="connsiteX4" fmla="*/ 0 w 1652410"/>
                <a:gd name="connsiteY4" fmla="*/ 158751 h 381000"/>
                <a:gd name="connsiteX5" fmla="*/ 158751 w 1652410"/>
                <a:gd name="connsiteY5" fmla="*/ 0 h 381000"/>
                <a:gd name="connsiteX6" fmla="*/ 1640839 w 1652410"/>
                <a:gd name="connsiteY6" fmla="*/ 91440 h 381000"/>
                <a:gd name="connsiteX0" fmla="*/ 1549399 w 1652410"/>
                <a:gd name="connsiteY0" fmla="*/ 10160 h 391160"/>
                <a:gd name="connsiteX1" fmla="*/ 1549399 w 1652410"/>
                <a:gd name="connsiteY1" fmla="*/ 391160 h 391160"/>
                <a:gd name="connsiteX2" fmla="*/ 158751 w 1652410"/>
                <a:gd name="connsiteY2" fmla="*/ 391160 h 391160"/>
                <a:gd name="connsiteX3" fmla="*/ 0 w 1652410"/>
                <a:gd name="connsiteY3" fmla="*/ 232409 h 391160"/>
                <a:gd name="connsiteX4" fmla="*/ 0 w 1652410"/>
                <a:gd name="connsiteY4" fmla="*/ 168911 h 391160"/>
                <a:gd name="connsiteX5" fmla="*/ 158751 w 1652410"/>
                <a:gd name="connsiteY5" fmla="*/ 10160 h 391160"/>
                <a:gd name="connsiteX6" fmla="*/ 1342389 w 1652410"/>
                <a:gd name="connsiteY6" fmla="*/ 0 h 391160"/>
                <a:gd name="connsiteX0" fmla="*/ 1549399 w 1549399"/>
                <a:gd name="connsiteY0" fmla="*/ 391160 h 391160"/>
                <a:gd name="connsiteX1" fmla="*/ 158751 w 1549399"/>
                <a:gd name="connsiteY1" fmla="*/ 391160 h 391160"/>
                <a:gd name="connsiteX2" fmla="*/ 0 w 1549399"/>
                <a:gd name="connsiteY2" fmla="*/ 232409 h 391160"/>
                <a:gd name="connsiteX3" fmla="*/ 0 w 1549399"/>
                <a:gd name="connsiteY3" fmla="*/ 168911 h 391160"/>
                <a:gd name="connsiteX4" fmla="*/ 158751 w 1549399"/>
                <a:gd name="connsiteY4" fmla="*/ 10160 h 391160"/>
                <a:gd name="connsiteX5" fmla="*/ 1342389 w 1549399"/>
                <a:gd name="connsiteY5" fmla="*/ 0 h 3911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49399" h="391160">
                  <a:moveTo>
                    <a:pt x="1549399" y="391160"/>
                  </a:moveTo>
                  <a:lnTo>
                    <a:pt x="158751" y="391160"/>
                  </a:lnTo>
                  <a:cubicBezTo>
                    <a:pt x="71075" y="391160"/>
                    <a:pt x="0" y="320085"/>
                    <a:pt x="0" y="232409"/>
                  </a:cubicBezTo>
                  <a:lnTo>
                    <a:pt x="0" y="168911"/>
                  </a:lnTo>
                  <a:cubicBezTo>
                    <a:pt x="0" y="81235"/>
                    <a:pt x="71075" y="10160"/>
                    <a:pt x="158751" y="10160"/>
                  </a:cubicBezTo>
                  <a:lnTo>
                    <a:pt x="1342389" y="0"/>
                  </a:ln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00000000-0008-0000-0100-0000E8000000}"/>
              </a:ext>
            </a:extLst>
          </xdr:cNvPr>
          <xdr:cNvSpPr/>
        </xdr:nvSpPr>
        <xdr:spPr>
          <a:xfrm>
            <a:off x="1758463" y="531418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00000000-0008-0000-0100-0000E9000000}"/>
              </a:ext>
            </a:extLst>
          </xdr:cNvPr>
          <xdr:cNvSpPr/>
        </xdr:nvSpPr>
        <xdr:spPr>
          <a:xfrm>
            <a:off x="1354016" y="5957486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00000000-0008-0000-0100-0000EA000000}"/>
              </a:ext>
            </a:extLst>
          </xdr:cNvPr>
          <xdr:cNvSpPr/>
        </xdr:nvSpPr>
        <xdr:spPr>
          <a:xfrm rot="5400000">
            <a:off x="2088172" y="5627079"/>
            <a:ext cx="293077" cy="1758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SpPr/>
        </xdr:nvSpPr>
        <xdr:spPr>
          <a:xfrm rot="16200000">
            <a:off x="1054709" y="5717534"/>
            <a:ext cx="292156" cy="2767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534866</xdr:colOff>
      <xdr:row>37</xdr:row>
      <xdr:rowOff>168519</xdr:rowOff>
    </xdr:from>
    <xdr:to>
      <xdr:col>1</xdr:col>
      <xdr:colOff>1960491</xdr:colOff>
      <xdr:row>37</xdr:row>
      <xdr:rowOff>714831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GrpSpPr/>
      </xdr:nvGrpSpPr>
      <xdr:grpSpPr>
        <a:xfrm>
          <a:off x="1157166" y="30769169"/>
          <a:ext cx="1425625" cy="546312"/>
          <a:chOff x="1104900" y="6397101"/>
          <a:chExt cx="1425625" cy="546312"/>
        </a:xfrm>
      </xdr:grpSpPr>
      <xdr:sp macro="" textlink="">
        <xdr:nvSpPr>
          <xdr:cNvPr id="242" name="Freeform 241">
            <a:extLst>
              <a:ext uri="{FF2B5EF4-FFF2-40B4-BE49-F238E27FC236}">
                <a16:creationId xmlns:a16="http://schemas.microsoft.com/office/drawing/2014/main" id="{00000000-0008-0000-0100-0000F2000000}"/>
              </a:ext>
            </a:extLst>
          </xdr:cNvPr>
          <xdr:cNvSpPr/>
        </xdr:nvSpPr>
        <xdr:spPr>
          <a:xfrm>
            <a:off x="1128346" y="6579577"/>
            <a:ext cx="1377462" cy="285750"/>
          </a:xfrm>
          <a:custGeom>
            <a:avLst/>
            <a:gdLst>
              <a:gd name="connsiteX0" fmla="*/ 0 w 2047875"/>
              <a:gd name="connsiteY0" fmla="*/ 0 h 585107"/>
              <a:gd name="connsiteX1" fmla="*/ 353786 w 2047875"/>
              <a:gd name="connsiteY1" fmla="*/ 6803 h 585107"/>
              <a:gd name="connsiteX2" fmla="*/ 659946 w 2047875"/>
              <a:gd name="connsiteY2" fmla="*/ 585107 h 585107"/>
              <a:gd name="connsiteX3" fmla="*/ 1360714 w 2047875"/>
              <a:gd name="connsiteY3" fmla="*/ 571500 h 585107"/>
              <a:gd name="connsiteX4" fmla="*/ 1721304 w 2047875"/>
              <a:gd name="connsiteY4" fmla="*/ 13607 h 585107"/>
              <a:gd name="connsiteX5" fmla="*/ 2047875 w 2047875"/>
              <a:gd name="connsiteY5" fmla="*/ 20410 h 585107"/>
              <a:gd name="connsiteX0" fmla="*/ 0 w 2047875"/>
              <a:gd name="connsiteY0" fmla="*/ 6804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91911"/>
              <a:gd name="connsiteX1" fmla="*/ 340179 w 2047875"/>
              <a:gd name="connsiteY1" fmla="*/ 0 h 591911"/>
              <a:gd name="connsiteX2" fmla="*/ 659946 w 2047875"/>
              <a:gd name="connsiteY2" fmla="*/ 591911 h 591911"/>
              <a:gd name="connsiteX3" fmla="*/ 1360714 w 2047875"/>
              <a:gd name="connsiteY3" fmla="*/ 578304 h 591911"/>
              <a:gd name="connsiteX4" fmla="*/ 1721304 w 2047875"/>
              <a:gd name="connsiteY4" fmla="*/ 20411 h 591911"/>
              <a:gd name="connsiteX5" fmla="*/ 2047875 w 2047875"/>
              <a:gd name="connsiteY5" fmla="*/ 27214 h 591911"/>
              <a:gd name="connsiteX0" fmla="*/ 0 w 2047875"/>
              <a:gd name="connsiteY0" fmla="*/ 0 h 578304"/>
              <a:gd name="connsiteX1" fmla="*/ 340179 w 2047875"/>
              <a:gd name="connsiteY1" fmla="*/ 0 h 578304"/>
              <a:gd name="connsiteX2" fmla="*/ 680357 w 2047875"/>
              <a:gd name="connsiteY2" fmla="*/ 571500 h 578304"/>
              <a:gd name="connsiteX3" fmla="*/ 1360714 w 2047875"/>
              <a:gd name="connsiteY3" fmla="*/ 578304 h 578304"/>
              <a:gd name="connsiteX4" fmla="*/ 1721304 w 2047875"/>
              <a:gd name="connsiteY4" fmla="*/ 20411 h 578304"/>
              <a:gd name="connsiteX5" fmla="*/ 2047875 w 2047875"/>
              <a:gd name="connsiteY5" fmla="*/ 27214 h 578304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21304 w 2047875"/>
              <a:gd name="connsiteY4" fmla="*/ 20411 h 571500"/>
              <a:gd name="connsiteX5" fmla="*/ 2047875 w 2047875"/>
              <a:gd name="connsiteY5" fmla="*/ 27214 h 571500"/>
              <a:gd name="connsiteX0" fmla="*/ 0 w 2047875"/>
              <a:gd name="connsiteY0" fmla="*/ 0 h 571500"/>
              <a:gd name="connsiteX1" fmla="*/ 340179 w 2047875"/>
              <a:gd name="connsiteY1" fmla="*/ 0 h 571500"/>
              <a:gd name="connsiteX2" fmla="*/ 680357 w 2047875"/>
              <a:gd name="connsiteY2" fmla="*/ 571500 h 571500"/>
              <a:gd name="connsiteX3" fmla="*/ 1360714 w 2047875"/>
              <a:gd name="connsiteY3" fmla="*/ 571500 h 571500"/>
              <a:gd name="connsiteX4" fmla="*/ 1700893 w 2047875"/>
              <a:gd name="connsiteY4" fmla="*/ 0 h 571500"/>
              <a:gd name="connsiteX5" fmla="*/ 2047875 w 2047875"/>
              <a:gd name="connsiteY5" fmla="*/ 27214 h 571500"/>
              <a:gd name="connsiteX0" fmla="*/ 0 w 2041071"/>
              <a:gd name="connsiteY0" fmla="*/ 0 h 571500"/>
              <a:gd name="connsiteX1" fmla="*/ 340179 w 2041071"/>
              <a:gd name="connsiteY1" fmla="*/ 0 h 571500"/>
              <a:gd name="connsiteX2" fmla="*/ 680357 w 2041071"/>
              <a:gd name="connsiteY2" fmla="*/ 571500 h 571500"/>
              <a:gd name="connsiteX3" fmla="*/ 1360714 w 2041071"/>
              <a:gd name="connsiteY3" fmla="*/ 571500 h 571500"/>
              <a:gd name="connsiteX4" fmla="*/ 1700893 w 2041071"/>
              <a:gd name="connsiteY4" fmla="*/ 0 h 571500"/>
              <a:gd name="connsiteX5" fmla="*/ 2041071 w 2041071"/>
              <a:gd name="connsiteY5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041071" h="571500">
                <a:moveTo>
                  <a:pt x="0" y="0"/>
                </a:moveTo>
                <a:lnTo>
                  <a:pt x="340179" y="0"/>
                </a:lnTo>
                <a:lnTo>
                  <a:pt x="680357" y="571500"/>
                </a:lnTo>
                <a:lnTo>
                  <a:pt x="1360714" y="571500"/>
                </a:lnTo>
                <a:lnTo>
                  <a:pt x="1700893" y="0"/>
                </a:lnTo>
                <a:lnTo>
                  <a:pt x="2041071" y="0"/>
                </a:lnTo>
              </a:path>
            </a:pathLst>
          </a:custGeom>
          <a:noFill/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100-0000F3000000}"/>
              </a:ext>
            </a:extLst>
          </xdr:cNvPr>
          <xdr:cNvSpPr/>
        </xdr:nvSpPr>
        <xdr:spPr>
          <a:xfrm>
            <a:off x="1714500" y="669164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SpPr/>
        </xdr:nvSpPr>
        <xdr:spPr>
          <a:xfrm>
            <a:off x="1104900" y="639710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00000000-0008-0000-0100-0000F5000000}"/>
              </a:ext>
            </a:extLst>
          </xdr:cNvPr>
          <xdr:cNvSpPr/>
        </xdr:nvSpPr>
        <xdr:spPr>
          <a:xfrm>
            <a:off x="2253761" y="640296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SpPr/>
        </xdr:nvSpPr>
        <xdr:spPr>
          <a:xfrm rot="18541995">
            <a:off x="2127738" y="6709228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SpPr/>
        </xdr:nvSpPr>
        <xdr:spPr>
          <a:xfrm rot="3149067">
            <a:off x="1230924" y="666749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  <xdr:twoCellAnchor>
    <xdr:from>
      <xdr:col>1</xdr:col>
      <xdr:colOff>417634</xdr:colOff>
      <xdr:row>38</xdr:row>
      <xdr:rowOff>183173</xdr:rowOff>
    </xdr:from>
    <xdr:to>
      <xdr:col>1</xdr:col>
      <xdr:colOff>2008683</xdr:colOff>
      <xdr:row>38</xdr:row>
      <xdr:rowOff>635244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GrpSpPr/>
      </xdr:nvGrpSpPr>
      <xdr:grpSpPr>
        <a:xfrm>
          <a:off x="1039934" y="31622023"/>
          <a:ext cx="1591049" cy="452071"/>
          <a:chOff x="984821" y="10543442"/>
          <a:chExt cx="1591049" cy="452071"/>
        </a:xfrm>
      </xdr:grpSpPr>
      <xdr:sp macro="" textlink="">
        <xdr:nvSpPr>
          <xdr:cNvPr id="249" name="Freeform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1172308" y="10723817"/>
            <a:ext cx="1194289" cy="271696"/>
          </a:xfrm>
          <a:custGeom>
            <a:avLst/>
            <a:gdLst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9525 w 2228850"/>
              <a:gd name="connsiteY4" fmla="*/ 9525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600075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742950 w 2228850"/>
              <a:gd name="connsiteY3" fmla="*/ 1905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74295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609600"/>
              <a:gd name="connsiteX1" fmla="*/ 2133600 w 2228850"/>
              <a:gd name="connsiteY1" fmla="*/ 571500 h 609600"/>
              <a:gd name="connsiteX2" fmla="*/ 1409700 w 2228850"/>
              <a:gd name="connsiteY2" fmla="*/ 609600 h 609600"/>
              <a:gd name="connsiteX3" fmla="*/ 685800 w 2228850"/>
              <a:gd name="connsiteY3" fmla="*/ 0 h 609600"/>
              <a:gd name="connsiteX4" fmla="*/ 0 w 2228850"/>
              <a:gd name="connsiteY4" fmla="*/ 0 h 609600"/>
              <a:gd name="connsiteX5" fmla="*/ 0 w 2228850"/>
              <a:gd name="connsiteY5" fmla="*/ 571500 h 609600"/>
              <a:gd name="connsiteX6" fmla="*/ 685800 w 2228850"/>
              <a:gd name="connsiteY6" fmla="*/ 571500 h 609600"/>
              <a:gd name="connsiteX7" fmla="*/ 1771650 w 2228850"/>
              <a:gd name="connsiteY7" fmla="*/ 9525 h 609600"/>
              <a:gd name="connsiteX8" fmla="*/ 2162175 w 2228850"/>
              <a:gd name="connsiteY8" fmla="*/ 0 h 609600"/>
              <a:gd name="connsiteX9" fmla="*/ 2228850 w 2228850"/>
              <a:gd name="connsiteY9" fmla="*/ 390525 h 6096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771650 w 2228850"/>
              <a:gd name="connsiteY7" fmla="*/ 9525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1336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114550 w 2228850"/>
              <a:gd name="connsiteY0" fmla="*/ 276225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228850"/>
              <a:gd name="connsiteY0" fmla="*/ 285750 h 571500"/>
              <a:gd name="connsiteX1" fmla="*/ 2057400 w 2228850"/>
              <a:gd name="connsiteY1" fmla="*/ 571500 h 571500"/>
              <a:gd name="connsiteX2" fmla="*/ 1371600 w 2228850"/>
              <a:gd name="connsiteY2" fmla="*/ 571500 h 571500"/>
              <a:gd name="connsiteX3" fmla="*/ 685800 w 2228850"/>
              <a:gd name="connsiteY3" fmla="*/ 0 h 571500"/>
              <a:gd name="connsiteX4" fmla="*/ 0 w 2228850"/>
              <a:gd name="connsiteY4" fmla="*/ 0 h 571500"/>
              <a:gd name="connsiteX5" fmla="*/ 0 w 2228850"/>
              <a:gd name="connsiteY5" fmla="*/ 571500 h 571500"/>
              <a:gd name="connsiteX6" fmla="*/ 685800 w 2228850"/>
              <a:gd name="connsiteY6" fmla="*/ 571500 h 571500"/>
              <a:gd name="connsiteX7" fmla="*/ 1371600 w 2228850"/>
              <a:gd name="connsiteY7" fmla="*/ 0 h 571500"/>
              <a:gd name="connsiteX8" fmla="*/ 2162175 w 2228850"/>
              <a:gd name="connsiteY8" fmla="*/ 0 h 571500"/>
              <a:gd name="connsiteX9" fmla="*/ 2228850 w 2228850"/>
              <a:gd name="connsiteY9" fmla="*/ 390525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162175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400300 w 2400300"/>
              <a:gd name="connsiteY9" fmla="*/ 285750 h 571500"/>
              <a:gd name="connsiteX0" fmla="*/ 2057400 w 2400300"/>
              <a:gd name="connsiteY0" fmla="*/ 285750 h 571500"/>
              <a:gd name="connsiteX1" fmla="*/ 2057400 w 2400300"/>
              <a:gd name="connsiteY1" fmla="*/ 571500 h 571500"/>
              <a:gd name="connsiteX2" fmla="*/ 1371600 w 2400300"/>
              <a:gd name="connsiteY2" fmla="*/ 571500 h 571500"/>
              <a:gd name="connsiteX3" fmla="*/ 685800 w 2400300"/>
              <a:gd name="connsiteY3" fmla="*/ 0 h 571500"/>
              <a:gd name="connsiteX4" fmla="*/ 0 w 2400300"/>
              <a:gd name="connsiteY4" fmla="*/ 0 h 571500"/>
              <a:gd name="connsiteX5" fmla="*/ 0 w 2400300"/>
              <a:gd name="connsiteY5" fmla="*/ 571500 h 571500"/>
              <a:gd name="connsiteX6" fmla="*/ 685800 w 2400300"/>
              <a:gd name="connsiteY6" fmla="*/ 571500 h 571500"/>
              <a:gd name="connsiteX7" fmla="*/ 1371600 w 2400300"/>
              <a:gd name="connsiteY7" fmla="*/ 0 h 571500"/>
              <a:gd name="connsiteX8" fmla="*/ 2400300 w 2400300"/>
              <a:gd name="connsiteY8" fmla="*/ 0 h 571500"/>
              <a:gd name="connsiteX9" fmla="*/ 2190750 w 2400300"/>
              <a:gd name="connsiteY9" fmla="*/ 266700 h 571500"/>
              <a:gd name="connsiteX0" fmla="*/ 2057400 w 2228850"/>
              <a:gd name="connsiteY0" fmla="*/ 295275 h 581025"/>
              <a:gd name="connsiteX1" fmla="*/ 2057400 w 2228850"/>
              <a:gd name="connsiteY1" fmla="*/ 581025 h 581025"/>
              <a:gd name="connsiteX2" fmla="*/ 1371600 w 2228850"/>
              <a:gd name="connsiteY2" fmla="*/ 581025 h 581025"/>
              <a:gd name="connsiteX3" fmla="*/ 685800 w 2228850"/>
              <a:gd name="connsiteY3" fmla="*/ 9525 h 581025"/>
              <a:gd name="connsiteX4" fmla="*/ 0 w 2228850"/>
              <a:gd name="connsiteY4" fmla="*/ 9525 h 581025"/>
              <a:gd name="connsiteX5" fmla="*/ 0 w 2228850"/>
              <a:gd name="connsiteY5" fmla="*/ 581025 h 581025"/>
              <a:gd name="connsiteX6" fmla="*/ 685800 w 2228850"/>
              <a:gd name="connsiteY6" fmla="*/ 581025 h 581025"/>
              <a:gd name="connsiteX7" fmla="*/ 1371600 w 2228850"/>
              <a:gd name="connsiteY7" fmla="*/ 9525 h 581025"/>
              <a:gd name="connsiteX8" fmla="*/ 2228850 w 2228850"/>
              <a:gd name="connsiteY8" fmla="*/ 0 h 581025"/>
              <a:gd name="connsiteX9" fmla="*/ 2190750 w 222885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9325"/>
              <a:gd name="connsiteY0" fmla="*/ 295275 h 581025"/>
              <a:gd name="connsiteX1" fmla="*/ 2057400 w 2219325"/>
              <a:gd name="connsiteY1" fmla="*/ 581025 h 581025"/>
              <a:gd name="connsiteX2" fmla="*/ 1371600 w 2219325"/>
              <a:gd name="connsiteY2" fmla="*/ 581025 h 581025"/>
              <a:gd name="connsiteX3" fmla="*/ 685800 w 2219325"/>
              <a:gd name="connsiteY3" fmla="*/ 9525 h 581025"/>
              <a:gd name="connsiteX4" fmla="*/ 0 w 2219325"/>
              <a:gd name="connsiteY4" fmla="*/ 9525 h 581025"/>
              <a:gd name="connsiteX5" fmla="*/ 0 w 2219325"/>
              <a:gd name="connsiteY5" fmla="*/ 581025 h 581025"/>
              <a:gd name="connsiteX6" fmla="*/ 685800 w 2219325"/>
              <a:gd name="connsiteY6" fmla="*/ 581025 h 581025"/>
              <a:gd name="connsiteX7" fmla="*/ 1371600 w 2219325"/>
              <a:gd name="connsiteY7" fmla="*/ 9525 h 581025"/>
              <a:gd name="connsiteX8" fmla="*/ 2219325 w 2219325"/>
              <a:gd name="connsiteY8" fmla="*/ 0 h 581025"/>
              <a:gd name="connsiteX9" fmla="*/ 2190750 w 221932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0275"/>
              <a:gd name="connsiteY0" fmla="*/ 295275 h 581025"/>
              <a:gd name="connsiteX1" fmla="*/ 2057400 w 2200275"/>
              <a:gd name="connsiteY1" fmla="*/ 581025 h 581025"/>
              <a:gd name="connsiteX2" fmla="*/ 1371600 w 2200275"/>
              <a:gd name="connsiteY2" fmla="*/ 581025 h 581025"/>
              <a:gd name="connsiteX3" fmla="*/ 685800 w 2200275"/>
              <a:gd name="connsiteY3" fmla="*/ 9525 h 581025"/>
              <a:gd name="connsiteX4" fmla="*/ 0 w 2200275"/>
              <a:gd name="connsiteY4" fmla="*/ 9525 h 581025"/>
              <a:gd name="connsiteX5" fmla="*/ 0 w 2200275"/>
              <a:gd name="connsiteY5" fmla="*/ 581025 h 581025"/>
              <a:gd name="connsiteX6" fmla="*/ 685800 w 2200275"/>
              <a:gd name="connsiteY6" fmla="*/ 581025 h 581025"/>
              <a:gd name="connsiteX7" fmla="*/ 1371600 w 2200275"/>
              <a:gd name="connsiteY7" fmla="*/ 9525 h 581025"/>
              <a:gd name="connsiteX8" fmla="*/ 2200275 w 2200275"/>
              <a:gd name="connsiteY8" fmla="*/ 0 h 581025"/>
              <a:gd name="connsiteX9" fmla="*/ 2190750 w 2200275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62175 w 2190750"/>
              <a:gd name="connsiteY8" fmla="*/ 0 h 581025"/>
              <a:gd name="connsiteX9" fmla="*/ 2190750 w 2190750"/>
              <a:gd name="connsiteY9" fmla="*/ 276225 h 581025"/>
              <a:gd name="connsiteX0" fmla="*/ 2057400 w 2209800"/>
              <a:gd name="connsiteY0" fmla="*/ 295275 h 581025"/>
              <a:gd name="connsiteX1" fmla="*/ 2057400 w 2209800"/>
              <a:gd name="connsiteY1" fmla="*/ 581025 h 581025"/>
              <a:gd name="connsiteX2" fmla="*/ 1371600 w 2209800"/>
              <a:gd name="connsiteY2" fmla="*/ 581025 h 581025"/>
              <a:gd name="connsiteX3" fmla="*/ 685800 w 2209800"/>
              <a:gd name="connsiteY3" fmla="*/ 9525 h 581025"/>
              <a:gd name="connsiteX4" fmla="*/ 0 w 2209800"/>
              <a:gd name="connsiteY4" fmla="*/ 9525 h 581025"/>
              <a:gd name="connsiteX5" fmla="*/ 0 w 2209800"/>
              <a:gd name="connsiteY5" fmla="*/ 581025 h 581025"/>
              <a:gd name="connsiteX6" fmla="*/ 685800 w 2209800"/>
              <a:gd name="connsiteY6" fmla="*/ 581025 h 581025"/>
              <a:gd name="connsiteX7" fmla="*/ 1371600 w 2209800"/>
              <a:gd name="connsiteY7" fmla="*/ 9525 h 581025"/>
              <a:gd name="connsiteX8" fmla="*/ 2209800 w 2209800"/>
              <a:gd name="connsiteY8" fmla="*/ 0 h 581025"/>
              <a:gd name="connsiteX9" fmla="*/ 2190750 w 2209800"/>
              <a:gd name="connsiteY9" fmla="*/ 276225 h 581025"/>
              <a:gd name="connsiteX0" fmla="*/ 2057400 w 2190750"/>
              <a:gd name="connsiteY0" fmla="*/ 295275 h 581025"/>
              <a:gd name="connsiteX1" fmla="*/ 2057400 w 2190750"/>
              <a:gd name="connsiteY1" fmla="*/ 581025 h 581025"/>
              <a:gd name="connsiteX2" fmla="*/ 1371600 w 2190750"/>
              <a:gd name="connsiteY2" fmla="*/ 581025 h 581025"/>
              <a:gd name="connsiteX3" fmla="*/ 685800 w 2190750"/>
              <a:gd name="connsiteY3" fmla="*/ 9525 h 581025"/>
              <a:gd name="connsiteX4" fmla="*/ 0 w 2190750"/>
              <a:gd name="connsiteY4" fmla="*/ 9525 h 581025"/>
              <a:gd name="connsiteX5" fmla="*/ 0 w 2190750"/>
              <a:gd name="connsiteY5" fmla="*/ 581025 h 581025"/>
              <a:gd name="connsiteX6" fmla="*/ 685800 w 2190750"/>
              <a:gd name="connsiteY6" fmla="*/ 581025 h 581025"/>
              <a:gd name="connsiteX7" fmla="*/ 1371600 w 2190750"/>
              <a:gd name="connsiteY7" fmla="*/ 9525 h 581025"/>
              <a:gd name="connsiteX8" fmla="*/ 2181225 w 2190750"/>
              <a:gd name="connsiteY8" fmla="*/ 0 h 581025"/>
              <a:gd name="connsiteX9" fmla="*/ 2190750 w 2190750"/>
              <a:gd name="connsiteY9" fmla="*/ 276225 h 581025"/>
              <a:gd name="connsiteX0" fmla="*/ 2057400 w 2213650"/>
              <a:gd name="connsiteY0" fmla="*/ 295275 h 601063"/>
              <a:gd name="connsiteX1" fmla="*/ 2057400 w 2213650"/>
              <a:gd name="connsiteY1" fmla="*/ 581025 h 601063"/>
              <a:gd name="connsiteX2" fmla="*/ 1371600 w 2213650"/>
              <a:gd name="connsiteY2" fmla="*/ 581025 h 601063"/>
              <a:gd name="connsiteX3" fmla="*/ 685800 w 2213650"/>
              <a:gd name="connsiteY3" fmla="*/ 9525 h 601063"/>
              <a:gd name="connsiteX4" fmla="*/ 0 w 2213650"/>
              <a:gd name="connsiteY4" fmla="*/ 9525 h 601063"/>
              <a:gd name="connsiteX5" fmla="*/ 0 w 2213650"/>
              <a:gd name="connsiteY5" fmla="*/ 581025 h 601063"/>
              <a:gd name="connsiteX6" fmla="*/ 685800 w 2213650"/>
              <a:gd name="connsiteY6" fmla="*/ 581025 h 601063"/>
              <a:gd name="connsiteX7" fmla="*/ 1371600 w 2213650"/>
              <a:gd name="connsiteY7" fmla="*/ 9525 h 601063"/>
              <a:gd name="connsiteX8" fmla="*/ 2181225 w 2213650"/>
              <a:gd name="connsiteY8" fmla="*/ 0 h 601063"/>
              <a:gd name="connsiteX9" fmla="*/ 2213650 w 2213650"/>
              <a:gd name="connsiteY9" fmla="*/ 601063 h 601063"/>
              <a:gd name="connsiteX0" fmla="*/ 2057400 w 2213650"/>
              <a:gd name="connsiteY0" fmla="*/ 295275 h 581025"/>
              <a:gd name="connsiteX1" fmla="*/ 2057400 w 2213650"/>
              <a:gd name="connsiteY1" fmla="*/ 581025 h 581025"/>
              <a:gd name="connsiteX2" fmla="*/ 1371600 w 2213650"/>
              <a:gd name="connsiteY2" fmla="*/ 581025 h 581025"/>
              <a:gd name="connsiteX3" fmla="*/ 685800 w 2213650"/>
              <a:gd name="connsiteY3" fmla="*/ 9525 h 581025"/>
              <a:gd name="connsiteX4" fmla="*/ 0 w 2213650"/>
              <a:gd name="connsiteY4" fmla="*/ 9525 h 581025"/>
              <a:gd name="connsiteX5" fmla="*/ 0 w 2213650"/>
              <a:gd name="connsiteY5" fmla="*/ 581025 h 581025"/>
              <a:gd name="connsiteX6" fmla="*/ 685800 w 2213650"/>
              <a:gd name="connsiteY6" fmla="*/ 581025 h 581025"/>
              <a:gd name="connsiteX7" fmla="*/ 1371600 w 2213650"/>
              <a:gd name="connsiteY7" fmla="*/ 9525 h 581025"/>
              <a:gd name="connsiteX8" fmla="*/ 2181225 w 2213650"/>
              <a:gd name="connsiteY8" fmla="*/ 0 h 581025"/>
              <a:gd name="connsiteX9" fmla="*/ 2213650 w 2213650"/>
              <a:gd name="connsiteY9" fmla="*/ 300532 h 581025"/>
              <a:gd name="connsiteX0" fmla="*/ 2057400 w 2181225"/>
              <a:gd name="connsiteY0" fmla="*/ 295275 h 581025"/>
              <a:gd name="connsiteX1" fmla="*/ 2057400 w 2181225"/>
              <a:gd name="connsiteY1" fmla="*/ 581025 h 581025"/>
              <a:gd name="connsiteX2" fmla="*/ 1371600 w 2181225"/>
              <a:gd name="connsiteY2" fmla="*/ 581025 h 581025"/>
              <a:gd name="connsiteX3" fmla="*/ 685800 w 2181225"/>
              <a:gd name="connsiteY3" fmla="*/ 9525 h 581025"/>
              <a:gd name="connsiteX4" fmla="*/ 0 w 2181225"/>
              <a:gd name="connsiteY4" fmla="*/ 9525 h 581025"/>
              <a:gd name="connsiteX5" fmla="*/ 0 w 2181225"/>
              <a:gd name="connsiteY5" fmla="*/ 581025 h 581025"/>
              <a:gd name="connsiteX6" fmla="*/ 685800 w 2181225"/>
              <a:gd name="connsiteY6" fmla="*/ 581025 h 581025"/>
              <a:gd name="connsiteX7" fmla="*/ 1371600 w 2181225"/>
              <a:gd name="connsiteY7" fmla="*/ 9525 h 581025"/>
              <a:gd name="connsiteX8" fmla="*/ 2181225 w 2181225"/>
              <a:gd name="connsiteY8" fmla="*/ 0 h 581025"/>
              <a:gd name="connsiteX9" fmla="*/ 2143679 w 2181225"/>
              <a:gd name="connsiteY9" fmla="*/ 438276 h 581025"/>
              <a:gd name="connsiteX0" fmla="*/ 2057400 w 2143679"/>
              <a:gd name="connsiteY0" fmla="*/ 295275 h 581025"/>
              <a:gd name="connsiteX1" fmla="*/ 2057400 w 2143679"/>
              <a:gd name="connsiteY1" fmla="*/ 581025 h 581025"/>
              <a:gd name="connsiteX2" fmla="*/ 1371600 w 2143679"/>
              <a:gd name="connsiteY2" fmla="*/ 581025 h 581025"/>
              <a:gd name="connsiteX3" fmla="*/ 685800 w 2143679"/>
              <a:gd name="connsiteY3" fmla="*/ 9525 h 581025"/>
              <a:gd name="connsiteX4" fmla="*/ 0 w 2143679"/>
              <a:gd name="connsiteY4" fmla="*/ 9525 h 581025"/>
              <a:gd name="connsiteX5" fmla="*/ 0 w 2143679"/>
              <a:gd name="connsiteY5" fmla="*/ 581025 h 581025"/>
              <a:gd name="connsiteX6" fmla="*/ 685800 w 2143679"/>
              <a:gd name="connsiteY6" fmla="*/ 581025 h 581025"/>
              <a:gd name="connsiteX7" fmla="*/ 1371600 w 2143679"/>
              <a:gd name="connsiteY7" fmla="*/ 9525 h 581025"/>
              <a:gd name="connsiteX8" fmla="*/ 2123976 w 2143679"/>
              <a:gd name="connsiteY8" fmla="*/ 0 h 581025"/>
              <a:gd name="connsiteX9" fmla="*/ 2143679 w 2143679"/>
              <a:gd name="connsiteY9" fmla="*/ 438276 h 581025"/>
              <a:gd name="connsiteX0" fmla="*/ 2057400 w 2149421"/>
              <a:gd name="connsiteY0" fmla="*/ 307797 h 593547"/>
              <a:gd name="connsiteX1" fmla="*/ 2057400 w 2149421"/>
              <a:gd name="connsiteY1" fmla="*/ 593547 h 593547"/>
              <a:gd name="connsiteX2" fmla="*/ 1371600 w 2149421"/>
              <a:gd name="connsiteY2" fmla="*/ 593547 h 593547"/>
              <a:gd name="connsiteX3" fmla="*/ 685800 w 2149421"/>
              <a:gd name="connsiteY3" fmla="*/ 22047 h 593547"/>
              <a:gd name="connsiteX4" fmla="*/ 0 w 2149421"/>
              <a:gd name="connsiteY4" fmla="*/ 22047 h 593547"/>
              <a:gd name="connsiteX5" fmla="*/ 0 w 2149421"/>
              <a:gd name="connsiteY5" fmla="*/ 593547 h 593547"/>
              <a:gd name="connsiteX6" fmla="*/ 685800 w 2149421"/>
              <a:gd name="connsiteY6" fmla="*/ 593547 h 593547"/>
              <a:gd name="connsiteX7" fmla="*/ 1371600 w 2149421"/>
              <a:gd name="connsiteY7" fmla="*/ 22047 h 593547"/>
              <a:gd name="connsiteX8" fmla="*/ 2149421 w 2149421"/>
              <a:gd name="connsiteY8" fmla="*/ 0 h 593547"/>
              <a:gd name="connsiteX9" fmla="*/ 2143679 w 2149421"/>
              <a:gd name="connsiteY9" fmla="*/ 450798 h 593547"/>
              <a:gd name="connsiteX0" fmla="*/ 2057400 w 2143679"/>
              <a:gd name="connsiteY0" fmla="*/ 285751 h 571501"/>
              <a:gd name="connsiteX1" fmla="*/ 2057400 w 2143679"/>
              <a:gd name="connsiteY1" fmla="*/ 571501 h 571501"/>
              <a:gd name="connsiteX2" fmla="*/ 1371600 w 2143679"/>
              <a:gd name="connsiteY2" fmla="*/ 571501 h 571501"/>
              <a:gd name="connsiteX3" fmla="*/ 685800 w 2143679"/>
              <a:gd name="connsiteY3" fmla="*/ 1 h 571501"/>
              <a:gd name="connsiteX4" fmla="*/ 0 w 2143679"/>
              <a:gd name="connsiteY4" fmla="*/ 1 h 571501"/>
              <a:gd name="connsiteX5" fmla="*/ 0 w 2143679"/>
              <a:gd name="connsiteY5" fmla="*/ 571501 h 571501"/>
              <a:gd name="connsiteX6" fmla="*/ 685800 w 2143679"/>
              <a:gd name="connsiteY6" fmla="*/ 571501 h 571501"/>
              <a:gd name="connsiteX7" fmla="*/ 1371600 w 2143679"/>
              <a:gd name="connsiteY7" fmla="*/ 1 h 571501"/>
              <a:gd name="connsiteX8" fmla="*/ 2136699 w 2143679"/>
              <a:gd name="connsiteY8" fmla="*/ 2998 h 571501"/>
              <a:gd name="connsiteX9" fmla="*/ 2143679 w 2143679"/>
              <a:gd name="connsiteY9" fmla="*/ 428752 h 571501"/>
              <a:gd name="connsiteX0" fmla="*/ 2057400 w 2213650"/>
              <a:gd name="connsiteY0" fmla="*/ 285751 h 591539"/>
              <a:gd name="connsiteX1" fmla="*/ 2057400 w 2213650"/>
              <a:gd name="connsiteY1" fmla="*/ 571501 h 591539"/>
              <a:gd name="connsiteX2" fmla="*/ 1371600 w 2213650"/>
              <a:gd name="connsiteY2" fmla="*/ 571501 h 591539"/>
              <a:gd name="connsiteX3" fmla="*/ 685800 w 2213650"/>
              <a:gd name="connsiteY3" fmla="*/ 1 h 591539"/>
              <a:gd name="connsiteX4" fmla="*/ 0 w 2213650"/>
              <a:gd name="connsiteY4" fmla="*/ 1 h 591539"/>
              <a:gd name="connsiteX5" fmla="*/ 0 w 2213650"/>
              <a:gd name="connsiteY5" fmla="*/ 571501 h 591539"/>
              <a:gd name="connsiteX6" fmla="*/ 685800 w 2213650"/>
              <a:gd name="connsiteY6" fmla="*/ 571501 h 591539"/>
              <a:gd name="connsiteX7" fmla="*/ 1371600 w 2213650"/>
              <a:gd name="connsiteY7" fmla="*/ 1 h 591539"/>
              <a:gd name="connsiteX8" fmla="*/ 2136699 w 2213650"/>
              <a:gd name="connsiteY8" fmla="*/ 2998 h 591539"/>
              <a:gd name="connsiteX9" fmla="*/ 2213650 w 2213650"/>
              <a:gd name="connsiteY9" fmla="*/ 591539 h 591539"/>
              <a:gd name="connsiteX0" fmla="*/ 2057400 w 2137317"/>
              <a:gd name="connsiteY0" fmla="*/ 285751 h 571501"/>
              <a:gd name="connsiteX1" fmla="*/ 2057400 w 2137317"/>
              <a:gd name="connsiteY1" fmla="*/ 571501 h 571501"/>
              <a:gd name="connsiteX2" fmla="*/ 1371600 w 2137317"/>
              <a:gd name="connsiteY2" fmla="*/ 571501 h 571501"/>
              <a:gd name="connsiteX3" fmla="*/ 685800 w 2137317"/>
              <a:gd name="connsiteY3" fmla="*/ 1 h 571501"/>
              <a:gd name="connsiteX4" fmla="*/ 0 w 2137317"/>
              <a:gd name="connsiteY4" fmla="*/ 1 h 571501"/>
              <a:gd name="connsiteX5" fmla="*/ 0 w 2137317"/>
              <a:gd name="connsiteY5" fmla="*/ 571501 h 571501"/>
              <a:gd name="connsiteX6" fmla="*/ 685800 w 2137317"/>
              <a:gd name="connsiteY6" fmla="*/ 571501 h 571501"/>
              <a:gd name="connsiteX7" fmla="*/ 1371600 w 2137317"/>
              <a:gd name="connsiteY7" fmla="*/ 1 h 571501"/>
              <a:gd name="connsiteX8" fmla="*/ 2136699 w 2137317"/>
              <a:gd name="connsiteY8" fmla="*/ 2998 h 571501"/>
              <a:gd name="connsiteX9" fmla="*/ 2137317 w 2137317"/>
              <a:gd name="connsiteY9" fmla="*/ 391185 h 57150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37317" h="571501">
                <a:moveTo>
                  <a:pt x="2057400" y="285751"/>
                </a:moveTo>
                <a:lnTo>
                  <a:pt x="2057400" y="571501"/>
                </a:lnTo>
                <a:lnTo>
                  <a:pt x="1371600" y="571501"/>
                </a:lnTo>
                <a:lnTo>
                  <a:pt x="685800" y="1"/>
                </a:lnTo>
                <a:lnTo>
                  <a:pt x="0" y="1"/>
                </a:lnTo>
                <a:lnTo>
                  <a:pt x="0" y="571501"/>
                </a:lnTo>
                <a:lnTo>
                  <a:pt x="685800" y="571501"/>
                </a:lnTo>
                <a:lnTo>
                  <a:pt x="1371600" y="1"/>
                </a:lnTo>
                <a:lnTo>
                  <a:pt x="2136699" y="2998"/>
                </a:lnTo>
                <a:lnTo>
                  <a:pt x="2137317" y="391185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SpPr/>
        </xdr:nvSpPr>
        <xdr:spPr>
          <a:xfrm>
            <a:off x="1245577" y="10543442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2006112" y="10549303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SpPr/>
        </xdr:nvSpPr>
        <xdr:spPr>
          <a:xfrm rot="16200000">
            <a:off x="2341685" y="10731011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SpPr/>
        </xdr:nvSpPr>
        <xdr:spPr>
          <a:xfrm rot="5400000">
            <a:off x="942242" y="10760319"/>
            <a:ext cx="276764" cy="1916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123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</xdr:row>
      <xdr:rowOff>38100</xdr:rowOff>
    </xdr:from>
    <xdr:to>
      <xdr:col>1</xdr:col>
      <xdr:colOff>2048023</xdr:colOff>
      <xdr:row>3</xdr:row>
      <xdr:rowOff>587325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D45C39-B286-46E7-9353-4932DAF0054E}"/>
            </a:ext>
          </a:extLst>
        </xdr:cNvPr>
        <xdr:cNvGrpSpPr/>
      </xdr:nvGrpSpPr>
      <xdr:grpSpPr>
        <a:xfrm>
          <a:off x="1135380" y="777240"/>
          <a:ext cx="1567963" cy="549225"/>
          <a:chOff x="1040423" y="23124063"/>
          <a:chExt cx="1567963" cy="54922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D3C331C3-2BBC-47BD-9136-A1FB1A423A52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22" name="Left Bracket 21">
              <a:extLst>
                <a:ext uri="{FF2B5EF4-FFF2-40B4-BE49-F238E27FC236}">
                  <a16:creationId xmlns:a16="http://schemas.microsoft.com/office/drawing/2014/main" id="{AB204216-FB25-47C5-8C8D-4FA224E90A9E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Left Bracket 22">
              <a:extLst>
                <a:ext uri="{FF2B5EF4-FFF2-40B4-BE49-F238E27FC236}">
                  <a16:creationId xmlns:a16="http://schemas.microsoft.com/office/drawing/2014/main" id="{D6EED8D4-0F55-44CE-B5EF-7B212799DB0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E74D3A5-49D1-460E-8143-DB8BB731E8F5}"/>
              </a:ext>
            </a:extLst>
          </xdr:cNvPr>
          <xdr:cNvSpPr/>
        </xdr:nvSpPr>
        <xdr:spPr>
          <a:xfrm>
            <a:off x="1630387" y="2312406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470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CE6EFE6-D561-444D-97F7-07C8E3F126A8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CE6AB2A-B4C8-4706-A71B-897A12330ACE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304800</xdr:colOff>
      <xdr:row>4</xdr:row>
      <xdr:rowOff>160020</xdr:rowOff>
    </xdr:from>
    <xdr:to>
      <xdr:col>1</xdr:col>
      <xdr:colOff>1915340</xdr:colOff>
      <xdr:row>4</xdr:row>
      <xdr:rowOff>513093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502C155-F9BA-440E-84A9-8E9ABC24319C}"/>
            </a:ext>
          </a:extLst>
        </xdr:cNvPr>
        <xdr:cNvGrpSpPr/>
      </xdr:nvGrpSpPr>
      <xdr:grpSpPr>
        <a:xfrm>
          <a:off x="960120" y="1668780"/>
          <a:ext cx="1610540" cy="353073"/>
          <a:chOff x="902594" y="25650176"/>
          <a:chExt cx="1610540" cy="353073"/>
        </a:xfrm>
      </xdr:grpSpPr>
      <xdr:sp macro="" textlink="">
        <xdr:nvSpPr>
          <xdr:cNvPr id="25" name="Freeform 86">
            <a:extLst>
              <a:ext uri="{FF2B5EF4-FFF2-40B4-BE49-F238E27FC236}">
                <a16:creationId xmlns:a16="http://schemas.microsoft.com/office/drawing/2014/main" id="{4D609EDE-E4CD-419C-8453-06267FC2F44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7AE6CF9-8B85-47A5-924E-42CCCE83352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4693679-B9BE-43E0-93D2-C48CFB59892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289560</xdr:colOff>
      <xdr:row>5</xdr:row>
      <xdr:rowOff>335280</xdr:rowOff>
    </xdr:from>
    <xdr:to>
      <xdr:col>1</xdr:col>
      <xdr:colOff>2011387</xdr:colOff>
      <xdr:row>5</xdr:row>
      <xdr:rowOff>555088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FA13FD-8A23-45C3-8451-11AE3A70720A}"/>
            </a:ext>
          </a:extLst>
        </xdr:cNvPr>
        <xdr:cNvGrpSpPr/>
      </xdr:nvGrpSpPr>
      <xdr:grpSpPr>
        <a:xfrm>
          <a:off x="944880" y="2613660"/>
          <a:ext cx="1721827" cy="219808"/>
          <a:chOff x="996462" y="1274884"/>
          <a:chExt cx="1721827" cy="219808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F714042F-C79D-4863-859F-2631C7001237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F0358BF-8ED6-4908-BB80-2041562CF339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876300</xdr:colOff>
      <xdr:row>6</xdr:row>
      <xdr:rowOff>205740</xdr:rowOff>
    </xdr:from>
    <xdr:to>
      <xdr:col>1</xdr:col>
      <xdr:colOff>1623652</xdr:colOff>
      <xdr:row>6</xdr:row>
      <xdr:rowOff>841800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D41C931-4C49-47DE-88CB-DF829371E050}"/>
            </a:ext>
          </a:extLst>
        </xdr:cNvPr>
        <xdr:cNvGrpSpPr/>
      </xdr:nvGrpSpPr>
      <xdr:grpSpPr>
        <a:xfrm>
          <a:off x="1531620" y="3520440"/>
          <a:ext cx="747352" cy="636060"/>
          <a:chOff x="1443403" y="21401942"/>
          <a:chExt cx="747352" cy="63606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9E48398-D219-4AF6-B0AA-77285C921F5B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36" name="Rectangle 37">
              <a:extLst>
                <a:ext uri="{FF2B5EF4-FFF2-40B4-BE49-F238E27FC236}">
                  <a16:creationId xmlns:a16="http://schemas.microsoft.com/office/drawing/2014/main" id="{7A628BB8-CA1A-48F1-A4BE-5483CBE80C8D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1094A7C-8D53-4A2B-AB36-2EA17BE3F0AB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7AEF1292-6ADF-45FC-929E-B03B6D4758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C5C75EE-F0D8-41EC-AEA5-2A2618157996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6AEDEAA-2FBB-4CAE-9E2C-362E3F1117A4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C721310-2B5D-4688-80D0-FFDD3CE009BB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FA21E48-D69B-47DC-849C-177DED9C2120}"/>
            </a:ext>
          </a:extLst>
        </xdr:cNvPr>
        <xdr:cNvGrpSpPr/>
      </xdr:nvGrpSpPr>
      <xdr:grpSpPr>
        <a:xfrm>
          <a:off x="1080383" y="1635881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1CCDEE1-44F1-4DB8-8EB1-65EC66B8C57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DA62248C-B969-4D80-BCC0-27A9D889F711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4ADD1AA8-2473-454D-A45D-243BF641F63C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A428734-85A5-4BC5-A2DB-FF304950B1E6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5DA1026-D26D-430F-89CA-0B672CF21119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540466A-A456-4A4A-A498-F836CE09B20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25FE98-7C20-4B98-9F3B-41AD103B7E79}"/>
            </a:ext>
          </a:extLst>
        </xdr:cNvPr>
        <xdr:cNvGrpSpPr/>
      </xdr:nvGrpSpPr>
      <xdr:grpSpPr>
        <a:xfrm>
          <a:off x="1101876" y="918029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CE713358-C4C1-4BE9-B1A8-F12AFED1B6F8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928F43B5-A44C-4486-A75E-5B41B1B6EEC5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616D0D50-B15F-4324-BBC9-8EF65DA1D72F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956E8AC-DE4E-49D8-8B94-9C28B9511DBF}"/>
            </a:ext>
          </a:extLst>
        </xdr:cNvPr>
        <xdr:cNvGrpSpPr/>
      </xdr:nvGrpSpPr>
      <xdr:grpSpPr>
        <a:xfrm>
          <a:off x="974876" y="25908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C8C73C64-4C6E-4BF8-9165-1CD88DF1F37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9C1ECDDA-E116-438A-A3A6-D5D2B5A10E3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F618B1E-DE9A-4201-A635-98EC15C00E84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2A69907E-E18B-4AE2-B5C3-0CD20879B6D9}"/>
            </a:ext>
          </a:extLst>
        </xdr:cNvPr>
        <xdr:cNvGrpSpPr/>
      </xdr:nvGrpSpPr>
      <xdr:grpSpPr>
        <a:xfrm>
          <a:off x="1592943" y="3540276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17F098E0-B3C5-494B-B81C-4529FC8F030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928A8156-7406-4329-ADFC-B046EAFBA361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3DA85B28-44A8-4785-B0F6-74C24E21C4A4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65E962F2-73B6-4AFF-8F2B-625709F9967F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1D6BE915-926C-4940-A93C-61F0F3EB05AF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B59AEEA1-0E8F-4FFC-8FCB-CAC900D74438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41BD61FD-D870-4192-BD11-10F88956AE1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578829</xdr:colOff>
      <xdr:row>4</xdr:row>
      <xdr:rowOff>36634</xdr:rowOff>
    </xdr:from>
    <xdr:to>
      <xdr:col>1</xdr:col>
      <xdr:colOff>1788176</xdr:colOff>
      <xdr:row>4</xdr:row>
      <xdr:rowOff>674077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0762" y="1552167"/>
          <a:ext cx="1209347" cy="637443"/>
          <a:chOff x="1150329" y="190500"/>
          <a:chExt cx="1209347" cy="637443"/>
        </a:xfrm>
      </xdr:grpSpPr>
      <xdr:sp macro="" textlink="">
        <xdr:nvSpPr>
          <xdr:cNvPr id="3" name="Rounded Rectangle 45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343676" y="356657"/>
            <a:ext cx="1016000" cy="455083"/>
          </a:xfrm>
          <a:custGeom>
            <a:avLst/>
            <a:gdLst>
              <a:gd name="connsiteX0" fmla="*/ 0 w 1360714"/>
              <a:gd name="connsiteY0" fmla="*/ 54430 h 571500"/>
              <a:gd name="connsiteX1" fmla="*/ 54430 w 1360714"/>
              <a:gd name="connsiteY1" fmla="*/ 0 h 571500"/>
              <a:gd name="connsiteX2" fmla="*/ 1306284 w 1360714"/>
              <a:gd name="connsiteY2" fmla="*/ 0 h 571500"/>
              <a:gd name="connsiteX3" fmla="*/ 1360714 w 1360714"/>
              <a:gd name="connsiteY3" fmla="*/ 54430 h 571500"/>
              <a:gd name="connsiteX4" fmla="*/ 1360714 w 1360714"/>
              <a:gd name="connsiteY4" fmla="*/ 517070 h 571500"/>
              <a:gd name="connsiteX5" fmla="*/ 1306284 w 1360714"/>
              <a:gd name="connsiteY5" fmla="*/ 571500 h 571500"/>
              <a:gd name="connsiteX6" fmla="*/ 54430 w 1360714"/>
              <a:gd name="connsiteY6" fmla="*/ 571500 h 571500"/>
              <a:gd name="connsiteX7" fmla="*/ 0 w 1360714"/>
              <a:gd name="connsiteY7" fmla="*/ 517070 h 571500"/>
              <a:gd name="connsiteX8" fmla="*/ 0 w 1360714"/>
              <a:gd name="connsiteY8" fmla="*/ 54430 h 571500"/>
              <a:gd name="connsiteX0" fmla="*/ 1306284 w 1397724"/>
              <a:gd name="connsiteY0" fmla="*/ 0 h 571500"/>
              <a:gd name="connsiteX1" fmla="*/ 1360714 w 1397724"/>
              <a:gd name="connsiteY1" fmla="*/ 54430 h 571500"/>
              <a:gd name="connsiteX2" fmla="*/ 1360714 w 1397724"/>
              <a:gd name="connsiteY2" fmla="*/ 517070 h 571500"/>
              <a:gd name="connsiteX3" fmla="*/ 1306284 w 1397724"/>
              <a:gd name="connsiteY3" fmla="*/ 571500 h 571500"/>
              <a:gd name="connsiteX4" fmla="*/ 54430 w 1397724"/>
              <a:gd name="connsiteY4" fmla="*/ 571500 h 571500"/>
              <a:gd name="connsiteX5" fmla="*/ 0 w 1397724"/>
              <a:gd name="connsiteY5" fmla="*/ 517070 h 571500"/>
              <a:gd name="connsiteX6" fmla="*/ 0 w 1397724"/>
              <a:gd name="connsiteY6" fmla="*/ 54430 h 571500"/>
              <a:gd name="connsiteX7" fmla="*/ 54430 w 1397724"/>
              <a:gd name="connsiteY7" fmla="*/ 0 h 571500"/>
              <a:gd name="connsiteX8" fmla="*/ 1397724 w 1397724"/>
              <a:gd name="connsiteY8" fmla="*/ 91440 h 571500"/>
              <a:gd name="connsiteX0" fmla="*/ 1306284 w 1360714"/>
              <a:gd name="connsiteY0" fmla="*/ 0 h 571500"/>
              <a:gd name="connsiteX1" fmla="*/ 1360714 w 1360714"/>
              <a:gd name="connsiteY1" fmla="*/ 5443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06284 w 1360714"/>
              <a:gd name="connsiteY0" fmla="*/ 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285750 h 571500"/>
              <a:gd name="connsiteX2" fmla="*/ 1360714 w 1360714"/>
              <a:gd name="connsiteY2" fmla="*/ 517070 h 571500"/>
              <a:gd name="connsiteX3" fmla="*/ 1306284 w 1360714"/>
              <a:gd name="connsiteY3" fmla="*/ 571500 h 571500"/>
              <a:gd name="connsiteX4" fmla="*/ 54430 w 1360714"/>
              <a:gd name="connsiteY4" fmla="*/ 571500 h 571500"/>
              <a:gd name="connsiteX5" fmla="*/ 0 w 1360714"/>
              <a:gd name="connsiteY5" fmla="*/ 517070 h 571500"/>
              <a:gd name="connsiteX6" fmla="*/ 0 w 1360714"/>
              <a:gd name="connsiteY6" fmla="*/ 54430 h 571500"/>
              <a:gd name="connsiteX7" fmla="*/ 54430 w 1360714"/>
              <a:gd name="connsiteY7" fmla="*/ 0 h 571500"/>
              <a:gd name="connsiteX8" fmla="*/ 340178 w 1360714"/>
              <a:gd name="connsiteY8" fmla="*/ 0 h 571500"/>
              <a:gd name="connsiteX0" fmla="*/ 1360714 w 1360714"/>
              <a:gd name="connsiteY0" fmla="*/ 285750 h 571500"/>
              <a:gd name="connsiteX1" fmla="*/ 1360714 w 1360714"/>
              <a:gd name="connsiteY1" fmla="*/ 517070 h 571500"/>
              <a:gd name="connsiteX2" fmla="*/ 1306284 w 1360714"/>
              <a:gd name="connsiteY2" fmla="*/ 571500 h 571500"/>
              <a:gd name="connsiteX3" fmla="*/ 54430 w 1360714"/>
              <a:gd name="connsiteY3" fmla="*/ 571500 h 571500"/>
              <a:gd name="connsiteX4" fmla="*/ 0 w 1360714"/>
              <a:gd name="connsiteY4" fmla="*/ 517070 h 571500"/>
              <a:gd name="connsiteX5" fmla="*/ 0 w 1360714"/>
              <a:gd name="connsiteY5" fmla="*/ 54430 h 571500"/>
              <a:gd name="connsiteX6" fmla="*/ 54430 w 1360714"/>
              <a:gd name="connsiteY6" fmla="*/ 0 h 571500"/>
              <a:gd name="connsiteX7" fmla="*/ 340178 w 1360714"/>
              <a:gd name="connsiteY7" fmla="*/ 0 h 571500"/>
              <a:gd name="connsiteX0" fmla="*/ 1360714 w 1360714"/>
              <a:gd name="connsiteY0" fmla="*/ 517070 h 571500"/>
              <a:gd name="connsiteX1" fmla="*/ 130628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06284 w 1306284"/>
              <a:gd name="connsiteY0" fmla="*/ 571500 h 571500"/>
              <a:gd name="connsiteX1" fmla="*/ 54430 w 1306284"/>
              <a:gd name="connsiteY1" fmla="*/ 571500 h 571500"/>
              <a:gd name="connsiteX2" fmla="*/ 0 w 1306284"/>
              <a:gd name="connsiteY2" fmla="*/ 517070 h 571500"/>
              <a:gd name="connsiteX3" fmla="*/ 0 w 1306284"/>
              <a:gd name="connsiteY3" fmla="*/ 54430 h 571500"/>
              <a:gd name="connsiteX4" fmla="*/ 54430 w 1306284"/>
              <a:gd name="connsiteY4" fmla="*/ 0 h 571500"/>
              <a:gd name="connsiteX5" fmla="*/ 340178 w 1306284"/>
              <a:gd name="connsiteY5" fmla="*/ 0 h 571500"/>
              <a:gd name="connsiteX0" fmla="*/ 1020535 w 1020535"/>
              <a:gd name="connsiteY0" fmla="*/ 571500 h 571500"/>
              <a:gd name="connsiteX1" fmla="*/ 54430 w 1020535"/>
              <a:gd name="connsiteY1" fmla="*/ 571500 h 571500"/>
              <a:gd name="connsiteX2" fmla="*/ 0 w 1020535"/>
              <a:gd name="connsiteY2" fmla="*/ 517070 h 571500"/>
              <a:gd name="connsiteX3" fmla="*/ 0 w 1020535"/>
              <a:gd name="connsiteY3" fmla="*/ 54430 h 571500"/>
              <a:gd name="connsiteX4" fmla="*/ 54430 w 1020535"/>
              <a:gd name="connsiteY4" fmla="*/ 0 h 571500"/>
              <a:gd name="connsiteX5" fmla="*/ 340178 w 1020535"/>
              <a:gd name="connsiteY5" fmla="*/ 0 h 571500"/>
              <a:gd name="connsiteX0" fmla="*/ 1020535 w 1020535"/>
              <a:gd name="connsiteY0" fmla="*/ 571500 h 571500"/>
              <a:gd name="connsiteX1" fmla="*/ 979714 w 1020535"/>
              <a:gd name="connsiteY1" fmla="*/ 571500 h 571500"/>
              <a:gd name="connsiteX2" fmla="*/ 54430 w 1020535"/>
              <a:gd name="connsiteY2" fmla="*/ 571500 h 571500"/>
              <a:gd name="connsiteX3" fmla="*/ 0 w 1020535"/>
              <a:gd name="connsiteY3" fmla="*/ 517070 h 571500"/>
              <a:gd name="connsiteX4" fmla="*/ 0 w 1020535"/>
              <a:gd name="connsiteY4" fmla="*/ 54430 h 571500"/>
              <a:gd name="connsiteX5" fmla="*/ 54430 w 1020535"/>
              <a:gd name="connsiteY5" fmla="*/ 0 h 571500"/>
              <a:gd name="connsiteX6" fmla="*/ 340178 w 1020535"/>
              <a:gd name="connsiteY6" fmla="*/ 0 h 571500"/>
              <a:gd name="connsiteX0" fmla="*/ 1360714 w 1360714"/>
              <a:gd name="connsiteY0" fmla="*/ 285750 h 571500"/>
              <a:gd name="connsiteX1" fmla="*/ 979714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  <a:gd name="connsiteX0" fmla="*/ 1360714 w 1360714"/>
              <a:gd name="connsiteY0" fmla="*/ 285750 h 571500"/>
              <a:gd name="connsiteX1" fmla="*/ 1020535 w 1360714"/>
              <a:gd name="connsiteY1" fmla="*/ 571500 h 571500"/>
              <a:gd name="connsiteX2" fmla="*/ 54430 w 1360714"/>
              <a:gd name="connsiteY2" fmla="*/ 571500 h 571500"/>
              <a:gd name="connsiteX3" fmla="*/ 0 w 1360714"/>
              <a:gd name="connsiteY3" fmla="*/ 517070 h 571500"/>
              <a:gd name="connsiteX4" fmla="*/ 0 w 1360714"/>
              <a:gd name="connsiteY4" fmla="*/ 54430 h 571500"/>
              <a:gd name="connsiteX5" fmla="*/ 54430 w 1360714"/>
              <a:gd name="connsiteY5" fmla="*/ 0 h 571500"/>
              <a:gd name="connsiteX6" fmla="*/ 340178 w 1360714"/>
              <a:gd name="connsiteY6" fmla="*/ 0 h 5715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360714" h="571500">
                <a:moveTo>
                  <a:pt x="1360714" y="285750"/>
                </a:moveTo>
                <a:lnTo>
                  <a:pt x="1020535" y="571500"/>
                </a:lnTo>
                <a:lnTo>
                  <a:pt x="54430" y="571500"/>
                </a:lnTo>
                <a:cubicBezTo>
                  <a:pt x="24369" y="571500"/>
                  <a:pt x="0" y="547131"/>
                  <a:pt x="0" y="517070"/>
                </a:cubicBezTo>
                <a:lnTo>
                  <a:pt x="0" y="54430"/>
                </a:lnTo>
                <a:cubicBezTo>
                  <a:pt x="0" y="24369"/>
                  <a:pt x="24369" y="0"/>
                  <a:pt x="54430" y="0"/>
                </a:cubicBezTo>
                <a:lnTo>
                  <a:pt x="340178" y="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333501" y="190500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1106368" y="505558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89943" y="63011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 rot="19051750">
            <a:off x="2058867" y="534866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  <xdr:twoCellAnchor>
    <xdr:from>
      <xdr:col>1</xdr:col>
      <xdr:colOff>410307</xdr:colOff>
      <xdr:row>3</xdr:row>
      <xdr:rowOff>190500</xdr:rowOff>
    </xdr:from>
    <xdr:to>
      <xdr:col>1</xdr:col>
      <xdr:colOff>2083987</xdr:colOff>
      <xdr:row>3</xdr:row>
      <xdr:rowOff>675540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2240" y="935567"/>
          <a:ext cx="1673680" cy="485040"/>
          <a:chOff x="920051" y="34977266"/>
          <a:chExt cx="1673680" cy="4850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" name="Freefor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70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  <a:endParaRPr lang="fa-IR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410307</xdr:colOff>
      <xdr:row>5</xdr:row>
      <xdr:rowOff>190500</xdr:rowOff>
    </xdr:from>
    <xdr:to>
      <xdr:col>1</xdr:col>
      <xdr:colOff>2083987</xdr:colOff>
      <xdr:row>5</xdr:row>
      <xdr:rowOff>675540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62240" y="2476500"/>
          <a:ext cx="1673680" cy="485040"/>
          <a:chOff x="920051" y="34977266"/>
          <a:chExt cx="1673680" cy="485040"/>
        </a:xfrm>
      </xdr:grpSpPr>
      <xdr:grpSp>
        <xdr:nvGrpSpPr>
          <xdr:cNvPr id="134" name="Group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138" name="Freeform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100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3</xdr:row>
      <xdr:rowOff>194734</xdr:rowOff>
    </xdr:from>
    <xdr:to>
      <xdr:col>1</xdr:col>
      <xdr:colOff>2305701</xdr:colOff>
      <xdr:row>3</xdr:row>
      <xdr:rowOff>547807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58AD390-5DA1-41F2-8265-6737C9078B6E}"/>
            </a:ext>
          </a:extLst>
        </xdr:cNvPr>
        <xdr:cNvGrpSpPr/>
      </xdr:nvGrpSpPr>
      <xdr:grpSpPr>
        <a:xfrm>
          <a:off x="1244600" y="939801"/>
          <a:ext cx="1713034" cy="353073"/>
          <a:chOff x="989136" y="28161845"/>
          <a:chExt cx="1713034" cy="353073"/>
        </a:xfrm>
      </xdr:grpSpPr>
      <xdr:sp macro="" textlink="">
        <xdr:nvSpPr>
          <xdr:cNvPr id="29" name="Left Bracket 28">
            <a:extLst>
              <a:ext uri="{FF2B5EF4-FFF2-40B4-BE49-F238E27FC236}">
                <a16:creationId xmlns:a16="http://schemas.microsoft.com/office/drawing/2014/main" id="{436B3904-A83D-4DA6-85FF-CCF1B61C04B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AF3EA98-1933-4945-B66D-83C0D40B9C56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945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7543999-BC3D-49F3-81C4-9A5C15E7A807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584200</xdr:colOff>
      <xdr:row>4</xdr:row>
      <xdr:rowOff>135466</xdr:rowOff>
    </xdr:from>
    <xdr:to>
      <xdr:col>1</xdr:col>
      <xdr:colOff>2297234</xdr:colOff>
      <xdr:row>4</xdr:row>
      <xdr:rowOff>488539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76CBD4A-C935-4357-B38F-8504CAA530B9}"/>
            </a:ext>
          </a:extLst>
        </xdr:cNvPr>
        <xdr:cNvGrpSpPr/>
      </xdr:nvGrpSpPr>
      <xdr:grpSpPr>
        <a:xfrm>
          <a:off x="1236133" y="1650999"/>
          <a:ext cx="1713034" cy="353073"/>
          <a:chOff x="989136" y="28161845"/>
          <a:chExt cx="1713034" cy="353073"/>
        </a:xfrm>
      </xdr:grpSpPr>
      <xdr:sp macro="" textlink="">
        <xdr:nvSpPr>
          <xdr:cNvPr id="33" name="Left Bracket 32">
            <a:extLst>
              <a:ext uri="{FF2B5EF4-FFF2-40B4-BE49-F238E27FC236}">
                <a16:creationId xmlns:a16="http://schemas.microsoft.com/office/drawing/2014/main" id="{DD4F547D-4511-4204-87F4-E34B6E1CE2B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0C98AF2-4F8F-433F-9231-0D8A12F6EB27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795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26DFADD4-8292-4D66-A5FF-4D0876975983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575733</xdr:colOff>
      <xdr:row>5</xdr:row>
      <xdr:rowOff>287866</xdr:rowOff>
    </xdr:from>
    <xdr:to>
      <xdr:col>1</xdr:col>
      <xdr:colOff>2288767</xdr:colOff>
      <xdr:row>5</xdr:row>
      <xdr:rowOff>640939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B0EA2154-12FB-4934-B255-4E8483AE2059}"/>
            </a:ext>
          </a:extLst>
        </xdr:cNvPr>
        <xdr:cNvGrpSpPr/>
      </xdr:nvGrpSpPr>
      <xdr:grpSpPr>
        <a:xfrm>
          <a:off x="1227666" y="2573866"/>
          <a:ext cx="1713034" cy="353073"/>
          <a:chOff x="989136" y="28161845"/>
          <a:chExt cx="1713034" cy="353073"/>
        </a:xfrm>
      </xdr:grpSpPr>
      <xdr:sp macro="" textlink="">
        <xdr:nvSpPr>
          <xdr:cNvPr id="37" name="Left Bracket 36">
            <a:extLst>
              <a:ext uri="{FF2B5EF4-FFF2-40B4-BE49-F238E27FC236}">
                <a16:creationId xmlns:a16="http://schemas.microsoft.com/office/drawing/2014/main" id="{F1067699-3F70-480A-B089-C2B5DE2FB28C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6AEAD12-69A0-441A-A5FC-26AA0C0A67B0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D8F204D-303C-4FFC-B354-4DF1C8E207AB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498232</xdr:colOff>
      <xdr:row>6</xdr:row>
      <xdr:rowOff>48977</xdr:rowOff>
    </xdr:from>
    <xdr:to>
      <xdr:col>1</xdr:col>
      <xdr:colOff>1707173</xdr:colOff>
      <xdr:row>6</xdr:row>
      <xdr:rowOff>770058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0451F0-7E53-4AEF-AD59-3415847DDE99}"/>
            </a:ext>
          </a:extLst>
        </xdr:cNvPr>
        <xdr:cNvGrpSpPr/>
      </xdr:nvGrpSpPr>
      <xdr:grpSpPr>
        <a:xfrm>
          <a:off x="1150165" y="3367910"/>
          <a:ext cx="1208941" cy="721081"/>
          <a:chOff x="1106367" y="19665462"/>
          <a:chExt cx="1254202" cy="748077"/>
        </a:xfrm>
      </xdr:grpSpPr>
      <xdr:sp macro="" textlink="">
        <xdr:nvSpPr>
          <xdr:cNvPr id="15" name="Freeform 65">
            <a:extLst>
              <a:ext uri="{FF2B5EF4-FFF2-40B4-BE49-F238E27FC236}">
                <a16:creationId xmlns:a16="http://schemas.microsoft.com/office/drawing/2014/main" id="{0997697A-68AF-490D-8B86-DCC269E89EF1}"/>
              </a:ext>
            </a:extLst>
          </xdr:cNvPr>
          <xdr:cNvSpPr/>
        </xdr:nvSpPr>
        <xdr:spPr>
          <a:xfrm>
            <a:off x="1106367" y="19841308"/>
            <a:ext cx="1222715" cy="572231"/>
          </a:xfrm>
          <a:custGeom>
            <a:avLst/>
            <a:gdLst>
              <a:gd name="connsiteX0" fmla="*/ 0 w 2428875"/>
              <a:gd name="connsiteY0" fmla="*/ 1133475 h 1133475"/>
              <a:gd name="connsiteX1" fmla="*/ 704850 w 2428875"/>
              <a:gd name="connsiteY1" fmla="*/ 866775 h 1133475"/>
              <a:gd name="connsiteX2" fmla="*/ 714375 w 2428875"/>
              <a:gd name="connsiteY2" fmla="*/ 9525 h 1133475"/>
              <a:gd name="connsiteX3" fmla="*/ 1724025 w 2428875"/>
              <a:gd name="connsiteY3" fmla="*/ 0 h 1133475"/>
              <a:gd name="connsiteX4" fmla="*/ 1743075 w 2428875"/>
              <a:gd name="connsiteY4" fmla="*/ 847725 h 1133475"/>
              <a:gd name="connsiteX5" fmla="*/ 2428875 w 2428875"/>
              <a:gd name="connsiteY5" fmla="*/ 295275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43075 w 2390775"/>
              <a:gd name="connsiteY4" fmla="*/ 84772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52600 w 2390775"/>
              <a:gd name="connsiteY4" fmla="*/ 981075 h 1133475"/>
              <a:gd name="connsiteX5" fmla="*/ 2390775 w 2390775"/>
              <a:gd name="connsiteY5" fmla="*/ 552450 h 1133475"/>
              <a:gd name="connsiteX0" fmla="*/ 0 w 2390775"/>
              <a:gd name="connsiteY0" fmla="*/ 1133475 h 1133475"/>
              <a:gd name="connsiteX1" fmla="*/ 704850 w 2390775"/>
              <a:gd name="connsiteY1" fmla="*/ 866775 h 1133475"/>
              <a:gd name="connsiteX2" fmla="*/ 714375 w 2390775"/>
              <a:gd name="connsiteY2" fmla="*/ 9525 h 1133475"/>
              <a:gd name="connsiteX3" fmla="*/ 1724025 w 2390775"/>
              <a:gd name="connsiteY3" fmla="*/ 0 h 1133475"/>
              <a:gd name="connsiteX4" fmla="*/ 1724025 w 2390775"/>
              <a:gd name="connsiteY4" fmla="*/ 847725 h 1133475"/>
              <a:gd name="connsiteX5" fmla="*/ 2390775 w 2390775"/>
              <a:gd name="connsiteY5" fmla="*/ 552450 h 1133475"/>
              <a:gd name="connsiteX0" fmla="*/ 0 w 2409825"/>
              <a:gd name="connsiteY0" fmla="*/ 1133475 h 1133475"/>
              <a:gd name="connsiteX1" fmla="*/ 704850 w 2409825"/>
              <a:gd name="connsiteY1" fmla="*/ 866775 h 1133475"/>
              <a:gd name="connsiteX2" fmla="*/ 714375 w 2409825"/>
              <a:gd name="connsiteY2" fmla="*/ 9525 h 1133475"/>
              <a:gd name="connsiteX3" fmla="*/ 1724025 w 2409825"/>
              <a:gd name="connsiteY3" fmla="*/ 0 h 1133475"/>
              <a:gd name="connsiteX4" fmla="*/ 1724025 w 2409825"/>
              <a:gd name="connsiteY4" fmla="*/ 847725 h 1133475"/>
              <a:gd name="connsiteX5" fmla="*/ 2409825 w 2409825"/>
              <a:gd name="connsiteY5" fmla="*/ 561975 h 1133475"/>
              <a:gd name="connsiteX0" fmla="*/ 0 w 2400300"/>
              <a:gd name="connsiteY0" fmla="*/ 1133475 h 1133475"/>
              <a:gd name="connsiteX1" fmla="*/ 695325 w 2400300"/>
              <a:gd name="connsiteY1" fmla="*/ 86677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704850 w 2400300"/>
              <a:gd name="connsiteY2" fmla="*/ 95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1133475 h 1133475"/>
              <a:gd name="connsiteX1" fmla="*/ 685799 w 2400300"/>
              <a:gd name="connsiteY1" fmla="*/ 847725 h 1133475"/>
              <a:gd name="connsiteX2" fmla="*/ 685799 w 2400300"/>
              <a:gd name="connsiteY2" fmla="*/ 276225 h 1133475"/>
              <a:gd name="connsiteX3" fmla="*/ 1714500 w 2400300"/>
              <a:gd name="connsiteY3" fmla="*/ 0 h 1133475"/>
              <a:gd name="connsiteX4" fmla="*/ 1714500 w 2400300"/>
              <a:gd name="connsiteY4" fmla="*/ 847725 h 1133475"/>
              <a:gd name="connsiteX5" fmla="*/ 2400300 w 2400300"/>
              <a:gd name="connsiteY5" fmla="*/ 561975 h 1133475"/>
              <a:gd name="connsiteX0" fmla="*/ 0 w 2400300"/>
              <a:gd name="connsiteY0" fmla="*/ 857250 h 857250"/>
              <a:gd name="connsiteX1" fmla="*/ 685799 w 2400300"/>
              <a:gd name="connsiteY1" fmla="*/ 571500 h 857250"/>
              <a:gd name="connsiteX2" fmla="*/ 685799 w 2400300"/>
              <a:gd name="connsiteY2" fmla="*/ 0 h 857250"/>
              <a:gd name="connsiteX3" fmla="*/ 1714499 w 2400300"/>
              <a:gd name="connsiteY3" fmla="*/ 0 h 857250"/>
              <a:gd name="connsiteX4" fmla="*/ 1714500 w 2400300"/>
              <a:gd name="connsiteY4" fmla="*/ 571500 h 857250"/>
              <a:gd name="connsiteX5" fmla="*/ 2400300 w 2400300"/>
              <a:gd name="connsiteY5" fmla="*/ 285750 h 857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400300" h="857250">
                <a:moveTo>
                  <a:pt x="0" y="857250"/>
                </a:moveTo>
                <a:lnTo>
                  <a:pt x="685799" y="571500"/>
                </a:lnTo>
                <a:lnTo>
                  <a:pt x="685799" y="0"/>
                </a:lnTo>
                <a:lnTo>
                  <a:pt x="1714499" y="0"/>
                </a:lnTo>
                <a:cubicBezTo>
                  <a:pt x="1714499" y="190500"/>
                  <a:pt x="1714500" y="381000"/>
                  <a:pt x="1714500" y="571500"/>
                </a:cubicBezTo>
                <a:lnTo>
                  <a:pt x="2400300" y="28575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ACD9594F-4D82-4E4E-B079-FC46C8F97B4C}"/>
              </a:ext>
            </a:extLst>
          </xdr:cNvPr>
          <xdr:cNvSpPr/>
        </xdr:nvSpPr>
        <xdr:spPr>
          <a:xfrm>
            <a:off x="1567962" y="19665462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71D6312-9F05-40AA-9E59-55BE77278E64}"/>
              </a:ext>
            </a:extLst>
          </xdr:cNvPr>
          <xdr:cNvSpPr/>
        </xdr:nvSpPr>
        <xdr:spPr>
          <a:xfrm rot="16200000">
            <a:off x="1178171" y="1994974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45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8B421D0-4C75-4234-A0C5-E45A0D229213}"/>
              </a:ext>
            </a:extLst>
          </xdr:cNvPr>
          <xdr:cNvSpPr/>
        </xdr:nvSpPr>
        <xdr:spPr>
          <a:xfrm rot="19800000">
            <a:off x="2007496" y="2013886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8DF922-0280-4B1F-B905-B566418A0ACC}"/>
            </a:ext>
          </a:extLst>
        </xdr:cNvPr>
        <xdr:cNvGrpSpPr/>
      </xdr:nvGrpSpPr>
      <xdr:grpSpPr>
        <a:xfrm>
          <a:off x="1079173" y="1638300"/>
          <a:ext cx="1673680" cy="485040"/>
          <a:chOff x="920051" y="34977266"/>
          <a:chExt cx="1673680" cy="48504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99BBB3E4-BC48-4C45-B1E1-358508051A73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20" name="Freeform 137">
              <a:extLst>
                <a:ext uri="{FF2B5EF4-FFF2-40B4-BE49-F238E27FC236}">
                  <a16:creationId xmlns:a16="http://schemas.microsoft.com/office/drawing/2014/main" id="{399C1609-6626-419B-A255-E0F7EDCE2284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B0072EA-1467-425E-9D4E-BDF6BAAC2C1B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990EF869-E5D7-41E5-8791-B6879533331B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2F09E54-D354-4173-B791-C45CAB821BF7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260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7E01B55-0731-42ED-922A-91B1AA37D22B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4168DE5-901B-429B-B6E4-7567FB6B8207}"/>
            </a:ext>
          </a:extLst>
        </xdr:cNvPr>
        <xdr:cNvGrpSpPr/>
      </xdr:nvGrpSpPr>
      <xdr:grpSpPr>
        <a:xfrm>
          <a:off x="1100666" y="922867"/>
          <a:ext cx="1713034" cy="353073"/>
          <a:chOff x="989136" y="28161845"/>
          <a:chExt cx="1713034" cy="353073"/>
        </a:xfrm>
      </xdr:grpSpPr>
      <xdr:sp macro="" textlink="">
        <xdr:nvSpPr>
          <xdr:cNvPr id="28" name="Left Bracket 27">
            <a:extLst>
              <a:ext uri="{FF2B5EF4-FFF2-40B4-BE49-F238E27FC236}">
                <a16:creationId xmlns:a16="http://schemas.microsoft.com/office/drawing/2014/main" id="{373D1B02-C025-4187-82F0-70FCF04008A0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FBA8807-EE57-4579-A84A-F0A45785A2D8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C640C45B-3D33-424E-A3A7-9B0CD769AF9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321733</xdr:colOff>
      <xdr:row>5</xdr:row>
      <xdr:rowOff>304800</xdr:rowOff>
    </xdr:from>
    <xdr:to>
      <xdr:col>1</xdr:col>
      <xdr:colOff>1932273</xdr:colOff>
      <xdr:row>5</xdr:row>
      <xdr:rowOff>657873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9F21C28-5873-4792-8395-60BE185001F2}"/>
            </a:ext>
          </a:extLst>
        </xdr:cNvPr>
        <xdr:cNvGrpSpPr/>
      </xdr:nvGrpSpPr>
      <xdr:grpSpPr>
        <a:xfrm>
          <a:off x="973666" y="2590800"/>
          <a:ext cx="1610540" cy="353073"/>
          <a:chOff x="902594" y="25650176"/>
          <a:chExt cx="1610540" cy="353073"/>
        </a:xfrm>
      </xdr:grpSpPr>
      <xdr:sp macro="" textlink="">
        <xdr:nvSpPr>
          <xdr:cNvPr id="39" name="Freeform 86">
            <a:extLst>
              <a:ext uri="{FF2B5EF4-FFF2-40B4-BE49-F238E27FC236}">
                <a16:creationId xmlns:a16="http://schemas.microsoft.com/office/drawing/2014/main" id="{6FA7D8D3-7EE9-48AC-85A8-749D1CACF80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5A8778E2-30A7-4831-8E2A-F934878B4096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6981EB8-7E13-4BC2-8D6A-E5DFB15F61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939800</xdr:colOff>
      <xdr:row>6</xdr:row>
      <xdr:rowOff>220133</xdr:rowOff>
    </xdr:from>
    <xdr:to>
      <xdr:col>1</xdr:col>
      <xdr:colOff>1687152</xdr:colOff>
      <xdr:row>6</xdr:row>
      <xdr:rowOff>856193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CA67CBEE-4DCA-4287-A786-7537A57AF045}"/>
            </a:ext>
          </a:extLst>
        </xdr:cNvPr>
        <xdr:cNvGrpSpPr/>
      </xdr:nvGrpSpPr>
      <xdr:grpSpPr>
        <a:xfrm>
          <a:off x="1591733" y="3539066"/>
          <a:ext cx="747352" cy="636060"/>
          <a:chOff x="1443403" y="21401942"/>
          <a:chExt cx="747352" cy="63606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CE1E5E8-E236-4849-9A94-184DADEFBAF3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7" name="Rectangle 37">
              <a:extLst>
                <a:ext uri="{FF2B5EF4-FFF2-40B4-BE49-F238E27FC236}">
                  <a16:creationId xmlns:a16="http://schemas.microsoft.com/office/drawing/2014/main" id="{6F351B76-DA0F-40C1-9FDB-16B9B85BB23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799EDA0D-6300-4529-90C5-6F29EF43C301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9672E53C-52D0-4C93-9770-79ABCB041ABC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4FC8A11-C84F-48F8-90ED-EC2DA384A5C1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AA0EF5A4-56A5-470B-A5AE-DE8A8CB744F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20FF311-211E-4C21-801A-24298A871ACD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427240</xdr:colOff>
      <xdr:row>4</xdr:row>
      <xdr:rowOff>122767</xdr:rowOff>
    </xdr:from>
    <xdr:to>
      <xdr:col>1</xdr:col>
      <xdr:colOff>2100920</xdr:colOff>
      <xdr:row>4</xdr:row>
      <xdr:rowOff>607807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ECF96-88AE-4081-A285-910071E6F3F8}"/>
            </a:ext>
          </a:extLst>
        </xdr:cNvPr>
        <xdr:cNvGrpSpPr/>
      </xdr:nvGrpSpPr>
      <xdr:grpSpPr>
        <a:xfrm>
          <a:off x="1084465" y="1627717"/>
          <a:ext cx="1673680" cy="485040"/>
          <a:chOff x="920051" y="34977266"/>
          <a:chExt cx="1673680" cy="48504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F7A91C-DD2B-464A-94B1-2B7415A5CDF9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7" name="Freeform 137">
              <a:extLst>
                <a:ext uri="{FF2B5EF4-FFF2-40B4-BE49-F238E27FC236}">
                  <a16:creationId xmlns:a16="http://schemas.microsoft.com/office/drawing/2014/main" id="{B92870F1-369F-45B6-A436-69BF4AED0220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DDD3ABB6-87C1-421E-A047-1341A67BD8F2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B41ABD5-3157-4A66-B99C-A9F1AB8CDFD8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200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65AA8B0-457D-4445-ACEC-06713BDE9078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34D8C35-7E78-4525-81C4-010CB3788BBA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3</xdr:row>
      <xdr:rowOff>177800</xdr:rowOff>
    </xdr:from>
    <xdr:to>
      <xdr:col>1</xdr:col>
      <xdr:colOff>2161767</xdr:colOff>
      <xdr:row>3</xdr:row>
      <xdr:rowOff>530873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47FF48-7B35-48AE-B67A-5AA7CC02627C}"/>
            </a:ext>
          </a:extLst>
        </xdr:cNvPr>
        <xdr:cNvGrpSpPr/>
      </xdr:nvGrpSpPr>
      <xdr:grpSpPr>
        <a:xfrm>
          <a:off x="1105958" y="911225"/>
          <a:ext cx="1713034" cy="353073"/>
          <a:chOff x="989136" y="28161845"/>
          <a:chExt cx="1713034" cy="353073"/>
        </a:xfrm>
      </xdr:grpSpPr>
      <xdr:sp macro="" textlink="">
        <xdr:nvSpPr>
          <xdr:cNvPr id="10" name="Left Bracket 9">
            <a:extLst>
              <a:ext uri="{FF2B5EF4-FFF2-40B4-BE49-F238E27FC236}">
                <a16:creationId xmlns:a16="http://schemas.microsoft.com/office/drawing/2014/main" id="{F5827D57-4BC9-49D3-805F-BD94F554741E}"/>
              </a:ext>
            </a:extLst>
          </xdr:cNvPr>
          <xdr:cNvSpPr/>
        </xdr:nvSpPr>
        <xdr:spPr>
          <a:xfrm rot="16200000">
            <a:off x="1619252" y="27563884"/>
            <a:ext cx="285750" cy="1545981"/>
          </a:xfrm>
          <a:prstGeom prst="leftBracket">
            <a:avLst>
              <a:gd name="adj" fmla="val 0"/>
            </a:avLst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F2FC765-521E-444D-8566-D54095569BA1}"/>
              </a:ext>
            </a:extLst>
          </xdr:cNvPr>
          <xdr:cNvSpPr/>
        </xdr:nvSpPr>
        <xdr:spPr>
          <a:xfrm>
            <a:off x="1560635" y="2827459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25</a:t>
            </a:r>
          </a:p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8C8C16-1214-46CD-BC26-A6AB5F1BCFD9}"/>
              </a:ext>
            </a:extLst>
          </xdr:cNvPr>
          <xdr:cNvSpPr/>
        </xdr:nvSpPr>
        <xdr:spPr>
          <a:xfrm rot="16200000">
            <a:off x="2453055" y="28265804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170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448733</xdr:colOff>
      <xdr:row>6</xdr:row>
      <xdr:rowOff>203200</xdr:rowOff>
    </xdr:from>
    <xdr:to>
      <xdr:col>1</xdr:col>
      <xdr:colOff>2059273</xdr:colOff>
      <xdr:row>6</xdr:row>
      <xdr:rowOff>556273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3BD30D-2C72-4C70-A0E9-7609C7036520}"/>
            </a:ext>
          </a:extLst>
        </xdr:cNvPr>
        <xdr:cNvGrpSpPr/>
      </xdr:nvGrpSpPr>
      <xdr:grpSpPr>
        <a:xfrm>
          <a:off x="1105958" y="3517900"/>
          <a:ext cx="1610540" cy="353073"/>
          <a:chOff x="902594" y="25650176"/>
          <a:chExt cx="1610540" cy="353073"/>
        </a:xfrm>
      </xdr:grpSpPr>
      <xdr:sp macro="" textlink="">
        <xdr:nvSpPr>
          <xdr:cNvPr id="14" name="Freeform 86">
            <a:extLst>
              <a:ext uri="{FF2B5EF4-FFF2-40B4-BE49-F238E27FC236}">
                <a16:creationId xmlns:a16="http://schemas.microsoft.com/office/drawing/2014/main" id="{3D39CB4E-F571-4E2F-99B2-8E0FD725E61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21C4836-F936-4AEE-9AE1-F47532D52379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320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2554E3E-0333-4BF8-8E85-DB226EE432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914400</xdr:colOff>
      <xdr:row>7</xdr:row>
      <xdr:rowOff>220133</xdr:rowOff>
    </xdr:from>
    <xdr:to>
      <xdr:col>1</xdr:col>
      <xdr:colOff>1661752</xdr:colOff>
      <xdr:row>7</xdr:row>
      <xdr:rowOff>856193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E80EB97-A366-47C0-AD59-2C9F936FFCB0}"/>
            </a:ext>
          </a:extLst>
        </xdr:cNvPr>
        <xdr:cNvGrpSpPr/>
      </xdr:nvGrpSpPr>
      <xdr:grpSpPr>
        <a:xfrm>
          <a:off x="1571625" y="4573058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E1C1857-DFCC-453F-A788-0A59B21FA8C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DE9D6F6C-3DF8-4C65-AD5A-C9E30B2E5699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84EF725A-037E-494D-B2BB-C4DB97A9107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5E8F419E-9467-4475-86BD-49904A8CCF19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6C85E5A-1F29-4A8B-A827-37A0A04DEC28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3B63955C-3FF3-4C9A-824D-2C5B5467E0E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A38FF8D-4C81-4C48-9AE7-143B33FC229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482600</xdr:colOff>
      <xdr:row>5</xdr:row>
      <xdr:rowOff>254000</xdr:rowOff>
    </xdr:from>
    <xdr:to>
      <xdr:col>1</xdr:col>
      <xdr:colOff>2156280</xdr:colOff>
      <xdr:row>5</xdr:row>
      <xdr:rowOff>739040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CDAFD0A-DDC7-41CD-8049-BCB557717EAC}"/>
            </a:ext>
          </a:extLst>
        </xdr:cNvPr>
        <xdr:cNvGrpSpPr/>
      </xdr:nvGrpSpPr>
      <xdr:grpSpPr>
        <a:xfrm>
          <a:off x="1139825" y="2530475"/>
          <a:ext cx="1673680" cy="485040"/>
          <a:chOff x="920051" y="34977266"/>
          <a:chExt cx="1673680" cy="48504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BBE2C62-5485-4592-BB5E-BF34B6FFE806}"/>
              </a:ext>
            </a:extLst>
          </xdr:cNvPr>
          <xdr:cNvGrpSpPr/>
        </xdr:nvGrpSpPr>
        <xdr:grpSpPr>
          <a:xfrm>
            <a:off x="920051" y="35169231"/>
            <a:ext cx="1673680" cy="65942"/>
            <a:chOff x="2313215" y="1143000"/>
            <a:chExt cx="3401785" cy="285750"/>
          </a:xfrm>
        </xdr:grpSpPr>
        <xdr:sp macro="" textlink="">
          <xdr:nvSpPr>
            <xdr:cNvPr id="30" name="Freeform 137">
              <a:extLst>
                <a:ext uri="{FF2B5EF4-FFF2-40B4-BE49-F238E27FC236}">
                  <a16:creationId xmlns:a16="http://schemas.microsoft.com/office/drawing/2014/main" id="{6C10B733-E984-4FC5-BDC5-1C43D7ABA296}"/>
                </a:ext>
              </a:extLst>
            </xdr:cNvPr>
            <xdr:cNvSpPr/>
          </xdr:nvSpPr>
          <xdr:spPr>
            <a:xfrm>
              <a:off x="2313215" y="1143000"/>
              <a:ext cx="2381250" cy="285750"/>
            </a:xfrm>
            <a:custGeom>
              <a:avLst/>
              <a:gdLst>
                <a:gd name="connsiteX0" fmla="*/ 0 w 2394857"/>
                <a:gd name="connsiteY0" fmla="*/ 292554 h 299358"/>
                <a:gd name="connsiteX1" fmla="*/ 1381125 w 2394857"/>
                <a:gd name="connsiteY1" fmla="*/ 299358 h 299358"/>
                <a:gd name="connsiteX2" fmla="*/ 1721303 w 2394857"/>
                <a:gd name="connsiteY2" fmla="*/ 0 h 299358"/>
                <a:gd name="connsiteX3" fmla="*/ 2394857 w 2394857"/>
                <a:gd name="connsiteY3" fmla="*/ 13608 h 299358"/>
                <a:gd name="connsiteX0" fmla="*/ 0 w 2388053"/>
                <a:gd name="connsiteY0" fmla="*/ 292554 h 299358"/>
                <a:gd name="connsiteX1" fmla="*/ 1381125 w 2388053"/>
                <a:gd name="connsiteY1" fmla="*/ 299358 h 299358"/>
                <a:gd name="connsiteX2" fmla="*/ 1721303 w 2388053"/>
                <a:gd name="connsiteY2" fmla="*/ 0 h 299358"/>
                <a:gd name="connsiteX3" fmla="*/ 2388053 w 2388053"/>
                <a:gd name="connsiteY3" fmla="*/ 6804 h 299358"/>
                <a:gd name="connsiteX0" fmla="*/ 0 w 2388053"/>
                <a:gd name="connsiteY0" fmla="*/ 285750 h 292554"/>
                <a:gd name="connsiteX1" fmla="*/ 1381125 w 2388053"/>
                <a:gd name="connsiteY1" fmla="*/ 292554 h 292554"/>
                <a:gd name="connsiteX2" fmla="*/ 1707696 w 2388053"/>
                <a:gd name="connsiteY2" fmla="*/ 0 h 292554"/>
                <a:gd name="connsiteX3" fmla="*/ 2388053 w 2388053"/>
                <a:gd name="connsiteY3" fmla="*/ 0 h 292554"/>
                <a:gd name="connsiteX0" fmla="*/ 0 w 2388053"/>
                <a:gd name="connsiteY0" fmla="*/ 285750 h 285750"/>
                <a:gd name="connsiteX1" fmla="*/ 1367518 w 2388053"/>
                <a:gd name="connsiteY1" fmla="*/ 285750 h 285750"/>
                <a:gd name="connsiteX2" fmla="*/ 1707696 w 2388053"/>
                <a:gd name="connsiteY2" fmla="*/ 0 h 285750"/>
                <a:gd name="connsiteX3" fmla="*/ 2388053 w 2388053"/>
                <a:gd name="connsiteY3" fmla="*/ 0 h 285750"/>
                <a:gd name="connsiteX0" fmla="*/ 0 w 2381250"/>
                <a:gd name="connsiteY0" fmla="*/ 285750 h 285750"/>
                <a:gd name="connsiteX1" fmla="*/ 1360715 w 2381250"/>
                <a:gd name="connsiteY1" fmla="*/ 285750 h 285750"/>
                <a:gd name="connsiteX2" fmla="*/ 1700893 w 2381250"/>
                <a:gd name="connsiteY2" fmla="*/ 0 h 285750"/>
                <a:gd name="connsiteX3" fmla="*/ 2381250 w 2381250"/>
                <a:gd name="connsiteY3" fmla="*/ 0 h 2857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81250" h="285750">
                  <a:moveTo>
                    <a:pt x="0" y="285750"/>
                  </a:moveTo>
                  <a:lnTo>
                    <a:pt x="1360715" y="285750"/>
                  </a:lnTo>
                  <a:lnTo>
                    <a:pt x="1700893" y="0"/>
                  </a:lnTo>
                  <a:lnTo>
                    <a:pt x="2381250" y="0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1022D534-D762-4DD9-9A7D-777BCFF661D9}"/>
                </a:ext>
              </a:extLst>
            </xdr:cNvPr>
            <xdr:cNvCxnSpPr/>
          </xdr:nvCxnSpPr>
          <xdr:spPr>
            <a:xfrm>
              <a:off x="4014107" y="1428750"/>
              <a:ext cx="1700893" cy="0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1C826FFB-AAB2-4734-A5D4-C2512911FDDF}"/>
              </a:ext>
            </a:extLst>
          </xdr:cNvPr>
          <xdr:cNvSpPr/>
        </xdr:nvSpPr>
        <xdr:spPr>
          <a:xfrm>
            <a:off x="1084385" y="35249827"/>
            <a:ext cx="32238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DA6DA2D0-E0D6-4183-BC62-93EEC85E41B3}"/>
              </a:ext>
            </a:extLst>
          </xdr:cNvPr>
          <xdr:cNvSpPr/>
        </xdr:nvSpPr>
        <xdr:spPr>
          <a:xfrm>
            <a:off x="2066192" y="35257154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190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7754FAEF-E538-4448-A849-255AB17ECBBC}"/>
              </a:ext>
            </a:extLst>
          </xdr:cNvPr>
          <xdr:cNvSpPr/>
        </xdr:nvSpPr>
        <xdr:spPr>
          <a:xfrm>
            <a:off x="1756996" y="34977266"/>
            <a:ext cx="291694" cy="20515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70</a:t>
            </a:r>
            <a:endParaRPr lang="en-US" sz="10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21686C0-C69E-495D-A064-78615173AE85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3385D6A5-F4FC-465A-BF25-3A23B18815BD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22" name="Rectangle 37">
              <a:extLst>
                <a:ext uri="{FF2B5EF4-FFF2-40B4-BE49-F238E27FC236}">
                  <a16:creationId xmlns:a16="http://schemas.microsoft.com/office/drawing/2014/main" id="{1EDFDE4E-FE02-42A4-AED3-A8C199753C27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D6F661A1-3C95-47E9-8FBE-2AF250BF65C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A2D7618-AC9B-4947-A595-3A0694DB450D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73EA984-8154-4C7B-AD55-8D671C78FDE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C74C6044-9DA1-4E19-8C99-EB3C17A20ADA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25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7A7E97-BA5B-4288-83D1-F420F583E2DA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DAB0470-04CE-4E95-A032-EAC2B1D275CC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A55D7B08-4E4F-4BA0-8EE0-CCEFF01749C9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13AA2FE-8926-47C8-8EDF-6EA75384BB25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6ED260C-C61C-4E49-8886-CC94FFCE97E2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5BDC8D-3272-4FD2-B749-419146907B58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EE829745-A9B3-4F92-B1DD-BC1B8167BA6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78A2EC3-B2F9-4521-91B6-BD38808C05CF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35747DA-53C2-4F9D-9054-B3816A721709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5D075BC4-2182-4ACC-A0F6-3857AEEE033C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D7E24AD-7481-467A-B452-3987D69CAAD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879944</xdr:colOff>
      <xdr:row>9</xdr:row>
      <xdr:rowOff>131344</xdr:rowOff>
    </xdr:from>
    <xdr:to>
      <xdr:col>1</xdr:col>
      <xdr:colOff>1627296</xdr:colOff>
      <xdr:row>9</xdr:row>
      <xdr:rowOff>767404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4BE7FCE8-83B8-4DEB-949C-24A5113DAADC}"/>
            </a:ext>
          </a:extLst>
        </xdr:cNvPr>
        <xdr:cNvGrpSpPr/>
      </xdr:nvGrpSpPr>
      <xdr:grpSpPr>
        <a:xfrm>
          <a:off x="1535264" y="6555004"/>
          <a:ext cx="747352" cy="636060"/>
          <a:chOff x="1443403" y="21401942"/>
          <a:chExt cx="747352" cy="636060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BC832698-EC23-4B34-9F2A-2B9A5F6E50A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61" name="Rectangle 37">
              <a:extLst>
                <a:ext uri="{FF2B5EF4-FFF2-40B4-BE49-F238E27FC236}">
                  <a16:creationId xmlns:a16="http://schemas.microsoft.com/office/drawing/2014/main" id="{071E901C-DFF1-43A9-A862-60E25BE6A160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D806253F-A6DF-400F-9275-D47342F1784F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0BDB2B2-DD62-4D8D-8609-E86CD8C25A9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37A89ED4-B93B-480D-945D-6957FED8691D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9ED6A2A2-39B7-4FA1-86FE-1026117B71ED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15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DEEE93AD-8C9E-4B5B-9EA2-52C282137F6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D74EDBD2-48A2-4363-8D80-5362C8E631D6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65" name="Freeform 86">
            <a:extLst>
              <a:ext uri="{FF2B5EF4-FFF2-40B4-BE49-F238E27FC236}">
                <a16:creationId xmlns:a16="http://schemas.microsoft.com/office/drawing/2014/main" id="{7A6A9B7D-D19D-4314-B7DF-D1546B1BD5F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687ADA0-4872-4FF4-9CBC-190ECD64F900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FE2CEDE7-07E8-4111-B8F6-57E54D34F959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DC1086F5-B497-4A34-A97F-EA7514B27A05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69" name="Freeform 86">
            <a:extLst>
              <a:ext uri="{FF2B5EF4-FFF2-40B4-BE49-F238E27FC236}">
                <a16:creationId xmlns:a16="http://schemas.microsoft.com/office/drawing/2014/main" id="{39CFCBD1-B499-432C-85E2-1957B3D97656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A660A304-4E2E-4075-8129-41C43F729D47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AD333639-11F4-4119-BA5E-7F7650DACB3C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849464</xdr:colOff>
      <xdr:row>8</xdr:row>
      <xdr:rowOff>192304</xdr:rowOff>
    </xdr:from>
    <xdr:to>
      <xdr:col>1</xdr:col>
      <xdr:colOff>1596816</xdr:colOff>
      <xdr:row>8</xdr:row>
      <xdr:rowOff>828364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E4AF2E6-0CA6-40F5-9001-AD9B69828436}"/>
            </a:ext>
          </a:extLst>
        </xdr:cNvPr>
        <xdr:cNvGrpSpPr/>
      </xdr:nvGrpSpPr>
      <xdr:grpSpPr>
        <a:xfrm>
          <a:off x="1504784" y="55796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94C94B-5F9B-4E3A-8CA6-63C4C834FE29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FB73FEA3-A1EE-4D9C-B5E6-9A1D16653182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8573BE05-55E9-4E53-B5EC-A05BAABF7C16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F1FD9399-F7DF-4CC3-A912-EF8B5BFBE0CE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68254E-D576-4552-AEB6-CE5350AF0F24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4CDECA6-E83D-4880-A105-D7E936334A5B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07A9351-3236-458E-AC50-90AC9D6A2A7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56EE3E8-CAD1-4755-82E8-344C5DB13991}"/>
            </a:ext>
          </a:extLst>
        </xdr:cNvPr>
        <xdr:cNvGrpSpPr/>
      </xdr:nvGrpSpPr>
      <xdr:grpSpPr>
        <a:xfrm>
          <a:off x="909163" y="249880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AB3E3074-8E23-4B65-8759-E33D6F7587E5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435FD632-37D8-411F-BC0E-A640A3103213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674D46C-1786-41A5-A2BF-9279A696E9E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315237</xdr:colOff>
      <xdr:row>6</xdr:row>
      <xdr:rowOff>273160</xdr:rowOff>
    </xdr:from>
    <xdr:to>
      <xdr:col>1</xdr:col>
      <xdr:colOff>2037064</xdr:colOff>
      <xdr:row>6</xdr:row>
      <xdr:rowOff>492968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2C1386B-1166-47C9-8C42-3AF5BF5DA944}"/>
            </a:ext>
          </a:extLst>
        </xdr:cNvPr>
        <xdr:cNvGrpSpPr/>
      </xdr:nvGrpSpPr>
      <xdr:grpSpPr>
        <a:xfrm>
          <a:off x="970557" y="3587860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599ED3E-392F-47D7-B147-B6F959D67855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518835-28E0-431B-B936-B91187CE6C06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322857</xdr:colOff>
      <xdr:row>7</xdr:row>
      <xdr:rowOff>235060</xdr:rowOff>
    </xdr:from>
    <xdr:to>
      <xdr:col>1</xdr:col>
      <xdr:colOff>2044684</xdr:colOff>
      <xdr:row>7</xdr:row>
      <xdr:rowOff>454868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4FD7D43-6012-402D-854E-5D293364597D}"/>
            </a:ext>
          </a:extLst>
        </xdr:cNvPr>
        <xdr:cNvGrpSpPr/>
      </xdr:nvGrpSpPr>
      <xdr:grpSpPr>
        <a:xfrm>
          <a:off x="978177" y="4586080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574F1F4-C2FB-41BC-9ADA-5D84E3FF8983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043B9D0-3FA7-4728-BF4F-2549A9DC190E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AE2AB68B-72BD-442C-A418-F74DBB11C568}"/>
            </a:ext>
          </a:extLst>
        </xdr:cNvPr>
        <xdr:cNvGrpSpPr/>
      </xdr:nvGrpSpPr>
      <xdr:grpSpPr>
        <a:xfrm>
          <a:off x="985363" y="1607267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AE66E8A9-0DE1-469E-85AE-C064ECC43AF0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A883EBC-F8B9-4A12-B47F-76419CF8084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500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3A802D2-2A55-4601-BB3D-8153389B77D0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BF2FC04-0083-43C3-B26A-7C4D346B4CC1}"/>
            </a:ext>
          </a:extLst>
        </xdr:cNvPr>
        <xdr:cNvGrpSpPr/>
      </xdr:nvGrpSpPr>
      <xdr:grpSpPr>
        <a:xfrm>
          <a:off x="977743" y="890987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17B2E98C-9B96-495D-BFC8-5B059ADB265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C67FED0-BDC4-4405-BD86-067C076E6161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fa-IR" sz="1000">
                <a:solidFill>
                  <a:schemeClr val="tx1"/>
                </a:solidFill>
              </a:rPr>
              <a:t>530</a:t>
            </a:r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938D1FE-555A-499E-98A3-3B4A36AB6F4B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971384</xdr:colOff>
      <xdr:row>9</xdr:row>
      <xdr:rowOff>131344</xdr:rowOff>
    </xdr:from>
    <xdr:to>
      <xdr:col>1</xdr:col>
      <xdr:colOff>1718736</xdr:colOff>
      <xdr:row>9</xdr:row>
      <xdr:rowOff>767404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317DF6-0F16-43B9-BA15-3D1675058420}"/>
            </a:ext>
          </a:extLst>
        </xdr:cNvPr>
        <xdr:cNvGrpSpPr/>
      </xdr:nvGrpSpPr>
      <xdr:grpSpPr>
        <a:xfrm>
          <a:off x="1625808" y="6379744"/>
          <a:ext cx="747352" cy="636060"/>
          <a:chOff x="1443403" y="21401942"/>
          <a:chExt cx="747352" cy="63606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1AE5B93-715C-4F39-AE31-8D607A9E7FA8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7" name="Rectangle 37">
              <a:extLst>
                <a:ext uri="{FF2B5EF4-FFF2-40B4-BE49-F238E27FC236}">
                  <a16:creationId xmlns:a16="http://schemas.microsoft.com/office/drawing/2014/main" id="{03B34174-49AB-49EA-A2C2-F23BAA3374CB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3D78CCC1-031C-45B4-9AAE-DA2EABBF74DE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6199F5D-8963-4C6F-9663-2695C284CAE2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5303B39-B861-4572-8297-5637AC14A76C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FF9E870-056D-4107-8FEC-CD04C2EC6765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41A4E60-F079-4715-839B-A08330AB65CF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253843</xdr:colOff>
      <xdr:row>5</xdr:row>
      <xdr:rowOff>220427</xdr:rowOff>
    </xdr:from>
    <xdr:to>
      <xdr:col>1</xdr:col>
      <xdr:colOff>1864383</xdr:colOff>
      <xdr:row>5</xdr:row>
      <xdr:rowOff>573500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D6459-14E5-4B64-8FAA-CACB9103077D}"/>
            </a:ext>
          </a:extLst>
        </xdr:cNvPr>
        <xdr:cNvGrpSpPr/>
      </xdr:nvGrpSpPr>
      <xdr:grpSpPr>
        <a:xfrm>
          <a:off x="908267" y="2506427"/>
          <a:ext cx="1610540" cy="353073"/>
          <a:chOff x="902594" y="25650176"/>
          <a:chExt cx="1610540" cy="353073"/>
        </a:xfrm>
      </xdr:grpSpPr>
      <xdr:sp macro="" textlink="">
        <xdr:nvSpPr>
          <xdr:cNvPr id="11" name="Freeform 86">
            <a:extLst>
              <a:ext uri="{FF2B5EF4-FFF2-40B4-BE49-F238E27FC236}">
                <a16:creationId xmlns:a16="http://schemas.microsoft.com/office/drawing/2014/main" id="{C02A153D-1486-43F1-8F8E-02EB3829D212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AD2CAFD6-0F6D-4DD1-B2ED-A641CA8F93AA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695E8AD-E6A3-4F39-93EE-234DD78423D3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293466</xdr:colOff>
      <xdr:row>7</xdr:row>
      <xdr:rowOff>382017</xdr:rowOff>
    </xdr:from>
    <xdr:to>
      <xdr:col>1</xdr:col>
      <xdr:colOff>2015293</xdr:colOff>
      <xdr:row>7</xdr:row>
      <xdr:rowOff>601825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3679FEF-9E63-4AC9-98FC-BB4EF3E082D5}"/>
            </a:ext>
          </a:extLst>
        </xdr:cNvPr>
        <xdr:cNvGrpSpPr/>
      </xdr:nvGrpSpPr>
      <xdr:grpSpPr>
        <a:xfrm>
          <a:off x="947890" y="4747829"/>
          <a:ext cx="1721827" cy="219808"/>
          <a:chOff x="996462" y="1274884"/>
          <a:chExt cx="1721827" cy="219808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1B5A708D-70C7-48A2-8DDE-8808A817B5DF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FE217B3-F56D-417D-8C5E-203CFBE9D8E1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290</a:t>
            </a:r>
          </a:p>
        </xdr:txBody>
      </xdr:sp>
    </xdr:grpSp>
    <xdr:clientData/>
  </xdr:twoCellAnchor>
  <xdr:twoCellAnchor>
    <xdr:from>
      <xdr:col>1</xdr:col>
      <xdr:colOff>330477</xdr:colOff>
      <xdr:row>8</xdr:row>
      <xdr:rowOff>158860</xdr:rowOff>
    </xdr:from>
    <xdr:to>
      <xdr:col>1</xdr:col>
      <xdr:colOff>2052304</xdr:colOff>
      <xdr:row>8</xdr:row>
      <xdr:rowOff>378668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694553F-A39E-4CAD-A0F9-E47156AF591E}"/>
            </a:ext>
          </a:extLst>
        </xdr:cNvPr>
        <xdr:cNvGrpSpPr/>
      </xdr:nvGrpSpPr>
      <xdr:grpSpPr>
        <a:xfrm>
          <a:off x="984901" y="5564578"/>
          <a:ext cx="1721827" cy="219808"/>
          <a:chOff x="996462" y="1274884"/>
          <a:chExt cx="1721827" cy="219808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D526C53-3E1E-496E-A4DB-C61CC267F189}"/>
              </a:ext>
            </a:extLst>
          </xdr:cNvPr>
          <xdr:cNvCxnSpPr/>
        </xdr:nvCxnSpPr>
        <xdr:spPr>
          <a:xfrm>
            <a:off x="996462" y="1494692"/>
            <a:ext cx="1721827" cy="0"/>
          </a:xfrm>
          <a:prstGeom prst="line">
            <a:avLst/>
          </a:prstGeom>
          <a:ln w="19050"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63D0084-5793-4DBC-8965-E0345C2B74D0}"/>
              </a:ext>
            </a:extLst>
          </xdr:cNvPr>
          <xdr:cNvSpPr/>
        </xdr:nvSpPr>
        <xdr:spPr>
          <a:xfrm>
            <a:off x="1729156" y="1274884"/>
            <a:ext cx="285750" cy="1978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180</a:t>
            </a:r>
          </a:p>
        </xdr:txBody>
      </xdr:sp>
    </xdr:grpSp>
    <xdr:clientData/>
  </xdr:twoCellAnchor>
  <xdr:twoCellAnchor>
    <xdr:from>
      <xdr:col>1</xdr:col>
      <xdr:colOff>330043</xdr:colOff>
      <xdr:row>4</xdr:row>
      <xdr:rowOff>98507</xdr:rowOff>
    </xdr:from>
    <xdr:to>
      <xdr:col>1</xdr:col>
      <xdr:colOff>1940583</xdr:colOff>
      <xdr:row>4</xdr:row>
      <xdr:rowOff>451580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08CF5D2-D548-4417-95FE-B1F2EB1A3429}"/>
            </a:ext>
          </a:extLst>
        </xdr:cNvPr>
        <xdr:cNvGrpSpPr/>
      </xdr:nvGrpSpPr>
      <xdr:grpSpPr>
        <a:xfrm>
          <a:off x="984467" y="1613542"/>
          <a:ext cx="1610540" cy="353073"/>
          <a:chOff x="902594" y="25650176"/>
          <a:chExt cx="1610540" cy="353073"/>
        </a:xfrm>
      </xdr:grpSpPr>
      <xdr:sp macro="" textlink="">
        <xdr:nvSpPr>
          <xdr:cNvPr id="29" name="Freeform 86">
            <a:extLst>
              <a:ext uri="{FF2B5EF4-FFF2-40B4-BE49-F238E27FC236}">
                <a16:creationId xmlns:a16="http://schemas.microsoft.com/office/drawing/2014/main" id="{BC1667F2-CF90-4CDD-9D6E-A63E91568697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261B5E2-8E0F-4774-BBE5-6A331C84659B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6499CEDA-AB16-4378-8D82-8DD68701D11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322423</xdr:colOff>
      <xdr:row>3</xdr:row>
      <xdr:rowOff>151847</xdr:rowOff>
    </xdr:from>
    <xdr:to>
      <xdr:col>1</xdr:col>
      <xdr:colOff>1932963</xdr:colOff>
      <xdr:row>3</xdr:row>
      <xdr:rowOff>504920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492053B-FD7B-4EB7-A601-28DFE92DC193}"/>
            </a:ext>
          </a:extLst>
        </xdr:cNvPr>
        <xdr:cNvGrpSpPr/>
      </xdr:nvGrpSpPr>
      <xdr:grpSpPr>
        <a:xfrm>
          <a:off x="976847" y="895918"/>
          <a:ext cx="1610540" cy="353073"/>
          <a:chOff x="902594" y="25650176"/>
          <a:chExt cx="1610540" cy="353073"/>
        </a:xfrm>
      </xdr:grpSpPr>
      <xdr:sp macro="" textlink="">
        <xdr:nvSpPr>
          <xdr:cNvPr id="33" name="Freeform 86">
            <a:extLst>
              <a:ext uri="{FF2B5EF4-FFF2-40B4-BE49-F238E27FC236}">
                <a16:creationId xmlns:a16="http://schemas.microsoft.com/office/drawing/2014/main" id="{63EFF4CD-9BDC-48DC-9BC5-E5FD8BF9579E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E64F81E-CD80-464A-9E3E-C61F4AC03A58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610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AC380E7-077A-4DE3-8C47-E312BDD95326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373586</xdr:colOff>
      <xdr:row>6</xdr:row>
      <xdr:rowOff>340170</xdr:rowOff>
    </xdr:from>
    <xdr:to>
      <xdr:col>1</xdr:col>
      <xdr:colOff>1984126</xdr:colOff>
      <xdr:row>6</xdr:row>
      <xdr:rowOff>693243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E59C9C6F-3FFC-42A2-940E-50C7654B719F}"/>
            </a:ext>
          </a:extLst>
        </xdr:cNvPr>
        <xdr:cNvGrpSpPr/>
      </xdr:nvGrpSpPr>
      <xdr:grpSpPr>
        <a:xfrm>
          <a:off x="1028010" y="3666076"/>
          <a:ext cx="1610540" cy="353073"/>
          <a:chOff x="902594" y="25650176"/>
          <a:chExt cx="1610540" cy="353073"/>
        </a:xfrm>
      </xdr:grpSpPr>
      <xdr:sp macro="" textlink="">
        <xdr:nvSpPr>
          <xdr:cNvPr id="37" name="Freeform 86">
            <a:extLst>
              <a:ext uri="{FF2B5EF4-FFF2-40B4-BE49-F238E27FC236}">
                <a16:creationId xmlns:a16="http://schemas.microsoft.com/office/drawing/2014/main" id="{2C39FE77-E96B-456B-ADE5-53031596A60C}"/>
              </a:ext>
            </a:extLst>
          </xdr:cNvPr>
          <xdr:cNvSpPr/>
        </xdr:nvSpPr>
        <xdr:spPr>
          <a:xfrm>
            <a:off x="1078367" y="25690674"/>
            <a:ext cx="1434767" cy="312575"/>
          </a:xfrm>
          <a:custGeom>
            <a:avLst/>
            <a:gdLst>
              <a:gd name="connsiteX0" fmla="*/ 692728 w 2744932"/>
              <a:gd name="connsiteY0" fmla="*/ 0 h 1567295"/>
              <a:gd name="connsiteX1" fmla="*/ 342035 w 2744932"/>
              <a:gd name="connsiteY1" fmla="*/ 0 h 1567295"/>
              <a:gd name="connsiteX2" fmla="*/ 4330 w 2744932"/>
              <a:gd name="connsiteY2" fmla="*/ 281420 h 1567295"/>
              <a:gd name="connsiteX3" fmla="*/ 0 w 2744932"/>
              <a:gd name="connsiteY3" fmla="*/ 567170 h 1567295"/>
              <a:gd name="connsiteX4" fmla="*/ 342035 w 2744932"/>
              <a:gd name="connsiteY4" fmla="*/ 861579 h 1567295"/>
              <a:gd name="connsiteX5" fmla="*/ 2398569 w 2744932"/>
              <a:gd name="connsiteY5" fmla="*/ 857250 h 1567295"/>
              <a:gd name="connsiteX6" fmla="*/ 2744932 w 2744932"/>
              <a:gd name="connsiteY6" fmla="*/ 1151659 h 1567295"/>
              <a:gd name="connsiteX7" fmla="*/ 2744932 w 2744932"/>
              <a:gd name="connsiteY7" fmla="*/ 1420090 h 1567295"/>
              <a:gd name="connsiteX8" fmla="*/ 2489489 w 2744932"/>
              <a:gd name="connsiteY8" fmla="*/ 1567295 h 1567295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3"/>
              <a:gd name="connsiteY0" fmla="*/ 0 h 1601931"/>
              <a:gd name="connsiteX1" fmla="*/ 342035 w 2744933"/>
              <a:gd name="connsiteY1" fmla="*/ 0 h 1601931"/>
              <a:gd name="connsiteX2" fmla="*/ 4330 w 2744933"/>
              <a:gd name="connsiteY2" fmla="*/ 281420 h 1601931"/>
              <a:gd name="connsiteX3" fmla="*/ 0 w 2744933"/>
              <a:gd name="connsiteY3" fmla="*/ 567170 h 1601931"/>
              <a:gd name="connsiteX4" fmla="*/ 342035 w 2744933"/>
              <a:gd name="connsiteY4" fmla="*/ 861579 h 1601931"/>
              <a:gd name="connsiteX5" fmla="*/ 2398569 w 2744933"/>
              <a:gd name="connsiteY5" fmla="*/ 857250 h 1601931"/>
              <a:gd name="connsiteX6" fmla="*/ 2744932 w 2744933"/>
              <a:gd name="connsiteY6" fmla="*/ 1151659 h 1601931"/>
              <a:gd name="connsiteX7" fmla="*/ 2744932 w 2744933"/>
              <a:gd name="connsiteY7" fmla="*/ 1420090 h 1601931"/>
              <a:gd name="connsiteX8" fmla="*/ 2744933 w 2744933"/>
              <a:gd name="connsiteY8" fmla="*/ 1601931 h 1601931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2728 w 2744932"/>
              <a:gd name="connsiteY0" fmla="*/ 0 h 1420090"/>
              <a:gd name="connsiteX1" fmla="*/ 342035 w 2744932"/>
              <a:gd name="connsiteY1" fmla="*/ 0 h 1420090"/>
              <a:gd name="connsiteX2" fmla="*/ 4330 w 2744932"/>
              <a:gd name="connsiteY2" fmla="*/ 281420 h 1420090"/>
              <a:gd name="connsiteX3" fmla="*/ 0 w 2744932"/>
              <a:gd name="connsiteY3" fmla="*/ 567170 h 1420090"/>
              <a:gd name="connsiteX4" fmla="*/ 342035 w 2744932"/>
              <a:gd name="connsiteY4" fmla="*/ 861579 h 1420090"/>
              <a:gd name="connsiteX5" fmla="*/ 2398569 w 2744932"/>
              <a:gd name="connsiteY5" fmla="*/ 857250 h 1420090"/>
              <a:gd name="connsiteX6" fmla="*/ 2744932 w 2744932"/>
              <a:gd name="connsiteY6" fmla="*/ 1151659 h 1420090"/>
              <a:gd name="connsiteX7" fmla="*/ 2744932 w 2744932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0 h 1420090"/>
              <a:gd name="connsiteX1" fmla="*/ 342347 w 2745244"/>
              <a:gd name="connsiteY1" fmla="*/ 0 h 1420090"/>
              <a:gd name="connsiteX2" fmla="*/ 4642 w 2745244"/>
              <a:gd name="connsiteY2" fmla="*/ 281420 h 1420090"/>
              <a:gd name="connsiteX3" fmla="*/ 312 w 2745244"/>
              <a:gd name="connsiteY3" fmla="*/ 567170 h 1420090"/>
              <a:gd name="connsiteX4" fmla="*/ 342347 w 2745244"/>
              <a:gd name="connsiteY4" fmla="*/ 861579 h 1420090"/>
              <a:gd name="connsiteX5" fmla="*/ 2398881 w 2745244"/>
              <a:gd name="connsiteY5" fmla="*/ 857250 h 1420090"/>
              <a:gd name="connsiteX6" fmla="*/ 2745244 w 2745244"/>
              <a:gd name="connsiteY6" fmla="*/ 1151659 h 1420090"/>
              <a:gd name="connsiteX7" fmla="*/ 2745244 w 2745244"/>
              <a:gd name="connsiteY7" fmla="*/ 1420090 h 1420090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32 h 1420122"/>
              <a:gd name="connsiteX1" fmla="*/ 342347 w 2745244"/>
              <a:gd name="connsiteY1" fmla="*/ 32 h 1420122"/>
              <a:gd name="connsiteX2" fmla="*/ 4642 w 2745244"/>
              <a:gd name="connsiteY2" fmla="*/ 281452 h 1420122"/>
              <a:gd name="connsiteX3" fmla="*/ 312 w 2745244"/>
              <a:gd name="connsiteY3" fmla="*/ 567202 h 1420122"/>
              <a:gd name="connsiteX4" fmla="*/ 342347 w 2745244"/>
              <a:gd name="connsiteY4" fmla="*/ 861611 h 1420122"/>
              <a:gd name="connsiteX5" fmla="*/ 2398881 w 2745244"/>
              <a:gd name="connsiteY5" fmla="*/ 857282 h 1420122"/>
              <a:gd name="connsiteX6" fmla="*/ 2745244 w 2745244"/>
              <a:gd name="connsiteY6" fmla="*/ 1151691 h 1420122"/>
              <a:gd name="connsiteX7" fmla="*/ 2745244 w 2745244"/>
              <a:gd name="connsiteY7" fmla="*/ 1420122 h 1420122"/>
              <a:gd name="connsiteX0" fmla="*/ 693040 w 2745244"/>
              <a:gd name="connsiteY0" fmla="*/ 15 h 1420105"/>
              <a:gd name="connsiteX1" fmla="*/ 342347 w 2745244"/>
              <a:gd name="connsiteY1" fmla="*/ 15 h 1420105"/>
              <a:gd name="connsiteX2" fmla="*/ 4642 w 2745244"/>
              <a:gd name="connsiteY2" fmla="*/ 281435 h 1420105"/>
              <a:gd name="connsiteX3" fmla="*/ 312 w 2745244"/>
              <a:gd name="connsiteY3" fmla="*/ 567185 h 1420105"/>
              <a:gd name="connsiteX4" fmla="*/ 342347 w 2745244"/>
              <a:gd name="connsiteY4" fmla="*/ 861594 h 1420105"/>
              <a:gd name="connsiteX5" fmla="*/ 2398881 w 2745244"/>
              <a:gd name="connsiteY5" fmla="*/ 857265 h 1420105"/>
              <a:gd name="connsiteX6" fmla="*/ 2745244 w 2745244"/>
              <a:gd name="connsiteY6" fmla="*/ 1151674 h 1420105"/>
              <a:gd name="connsiteX7" fmla="*/ 2745244 w 2745244"/>
              <a:gd name="connsiteY7" fmla="*/ 1420105 h 1420105"/>
              <a:gd name="connsiteX0" fmla="*/ 693040 w 2745244"/>
              <a:gd name="connsiteY0" fmla="*/ 18 h 1420108"/>
              <a:gd name="connsiteX1" fmla="*/ 342347 w 2745244"/>
              <a:gd name="connsiteY1" fmla="*/ 18 h 1420108"/>
              <a:gd name="connsiteX2" fmla="*/ 4642 w 2745244"/>
              <a:gd name="connsiteY2" fmla="*/ 281438 h 1420108"/>
              <a:gd name="connsiteX3" fmla="*/ 312 w 2745244"/>
              <a:gd name="connsiteY3" fmla="*/ 567188 h 1420108"/>
              <a:gd name="connsiteX4" fmla="*/ 342347 w 2745244"/>
              <a:gd name="connsiteY4" fmla="*/ 861597 h 1420108"/>
              <a:gd name="connsiteX5" fmla="*/ 2398881 w 2745244"/>
              <a:gd name="connsiteY5" fmla="*/ 857268 h 1420108"/>
              <a:gd name="connsiteX6" fmla="*/ 2745244 w 2745244"/>
              <a:gd name="connsiteY6" fmla="*/ 1151677 h 1420108"/>
              <a:gd name="connsiteX7" fmla="*/ 2745244 w 2745244"/>
              <a:gd name="connsiteY7" fmla="*/ 1420108 h 1420108"/>
              <a:gd name="connsiteX0" fmla="*/ 693040 w 2745244"/>
              <a:gd name="connsiteY0" fmla="*/ 12474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40168 w 2745244"/>
              <a:gd name="connsiteY0" fmla="*/ 12473 h 1432564"/>
              <a:gd name="connsiteX1" fmla="*/ 231168 w 2745244"/>
              <a:gd name="connsiteY1" fmla="*/ 15 h 1432564"/>
              <a:gd name="connsiteX2" fmla="*/ 4642 w 2745244"/>
              <a:gd name="connsiteY2" fmla="*/ 293894 h 1432564"/>
              <a:gd name="connsiteX3" fmla="*/ 312 w 2745244"/>
              <a:gd name="connsiteY3" fmla="*/ 579644 h 1432564"/>
              <a:gd name="connsiteX4" fmla="*/ 342347 w 2745244"/>
              <a:gd name="connsiteY4" fmla="*/ 874053 h 1432564"/>
              <a:gd name="connsiteX5" fmla="*/ 2398881 w 2745244"/>
              <a:gd name="connsiteY5" fmla="*/ 869724 h 1432564"/>
              <a:gd name="connsiteX6" fmla="*/ 2745244 w 2745244"/>
              <a:gd name="connsiteY6" fmla="*/ 1164133 h 1432564"/>
              <a:gd name="connsiteX7" fmla="*/ 2745244 w 2745244"/>
              <a:gd name="connsiteY7" fmla="*/ 1432564 h 1432564"/>
              <a:gd name="connsiteX0" fmla="*/ 539938 w 2745014"/>
              <a:gd name="connsiteY0" fmla="*/ 12473 h 1432564"/>
              <a:gd name="connsiteX1" fmla="*/ 230938 w 2745014"/>
              <a:gd name="connsiteY1" fmla="*/ 15 h 1432564"/>
              <a:gd name="connsiteX2" fmla="*/ 4412 w 2745014"/>
              <a:gd name="connsiteY2" fmla="*/ 293894 h 1432564"/>
              <a:gd name="connsiteX3" fmla="*/ 82 w 2745014"/>
              <a:gd name="connsiteY3" fmla="*/ 579644 h 1432564"/>
              <a:gd name="connsiteX4" fmla="*/ 342117 w 2745014"/>
              <a:gd name="connsiteY4" fmla="*/ 874053 h 1432564"/>
              <a:gd name="connsiteX5" fmla="*/ 2398651 w 2745014"/>
              <a:gd name="connsiteY5" fmla="*/ 869724 h 1432564"/>
              <a:gd name="connsiteX6" fmla="*/ 2745014 w 2745014"/>
              <a:gd name="connsiteY6" fmla="*/ 1164133 h 1432564"/>
              <a:gd name="connsiteX7" fmla="*/ 2745014 w 2745014"/>
              <a:gd name="connsiteY7" fmla="*/ 1432564 h 1432564"/>
              <a:gd name="connsiteX0" fmla="*/ 539938 w 2745014"/>
              <a:gd name="connsiteY0" fmla="*/ 12473 h 1488506"/>
              <a:gd name="connsiteX1" fmla="*/ 230938 w 2745014"/>
              <a:gd name="connsiteY1" fmla="*/ 15 h 1488506"/>
              <a:gd name="connsiteX2" fmla="*/ 4412 w 2745014"/>
              <a:gd name="connsiteY2" fmla="*/ 293894 h 1488506"/>
              <a:gd name="connsiteX3" fmla="*/ 82 w 2745014"/>
              <a:gd name="connsiteY3" fmla="*/ 579644 h 1488506"/>
              <a:gd name="connsiteX4" fmla="*/ 342117 w 2745014"/>
              <a:gd name="connsiteY4" fmla="*/ 874053 h 1488506"/>
              <a:gd name="connsiteX5" fmla="*/ 2398651 w 2745014"/>
              <a:gd name="connsiteY5" fmla="*/ 869724 h 1488506"/>
              <a:gd name="connsiteX6" fmla="*/ 2745014 w 2745014"/>
              <a:gd name="connsiteY6" fmla="*/ 1164133 h 1488506"/>
              <a:gd name="connsiteX7" fmla="*/ 2745014 w 2745014"/>
              <a:gd name="connsiteY7" fmla="*/ 1432564 h 1488506"/>
              <a:gd name="connsiteX0" fmla="*/ 539938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670180"/>
              <a:gd name="connsiteX1" fmla="*/ 230938 w 2745014"/>
              <a:gd name="connsiteY1" fmla="*/ 15 h 1670180"/>
              <a:gd name="connsiteX2" fmla="*/ 4412 w 2745014"/>
              <a:gd name="connsiteY2" fmla="*/ 293894 h 1670180"/>
              <a:gd name="connsiteX3" fmla="*/ 82 w 2745014"/>
              <a:gd name="connsiteY3" fmla="*/ 579644 h 1670180"/>
              <a:gd name="connsiteX4" fmla="*/ 342117 w 2745014"/>
              <a:gd name="connsiteY4" fmla="*/ 874053 h 1670180"/>
              <a:gd name="connsiteX5" fmla="*/ 2398651 w 2745014"/>
              <a:gd name="connsiteY5" fmla="*/ 869724 h 1670180"/>
              <a:gd name="connsiteX6" fmla="*/ 2745014 w 2745014"/>
              <a:gd name="connsiteY6" fmla="*/ 1164133 h 1670180"/>
              <a:gd name="connsiteX7" fmla="*/ 2745014 w 2745014"/>
              <a:gd name="connsiteY7" fmla="*/ 1432564 h 1670180"/>
              <a:gd name="connsiteX0" fmla="*/ 671472 w 2745014"/>
              <a:gd name="connsiteY0" fmla="*/ 12473 h 1164132"/>
              <a:gd name="connsiteX1" fmla="*/ 230938 w 2745014"/>
              <a:gd name="connsiteY1" fmla="*/ 15 h 1164132"/>
              <a:gd name="connsiteX2" fmla="*/ 4412 w 2745014"/>
              <a:gd name="connsiteY2" fmla="*/ 293894 h 1164132"/>
              <a:gd name="connsiteX3" fmla="*/ 82 w 2745014"/>
              <a:gd name="connsiteY3" fmla="*/ 579644 h 1164132"/>
              <a:gd name="connsiteX4" fmla="*/ 342117 w 2745014"/>
              <a:gd name="connsiteY4" fmla="*/ 874053 h 1164132"/>
              <a:gd name="connsiteX5" fmla="*/ 2398651 w 2745014"/>
              <a:gd name="connsiteY5" fmla="*/ 869724 h 1164132"/>
              <a:gd name="connsiteX6" fmla="*/ 2745014 w 2745014"/>
              <a:gd name="connsiteY6" fmla="*/ 1164133 h 1164132"/>
              <a:gd name="connsiteX0" fmla="*/ 671472 w 2398650"/>
              <a:gd name="connsiteY0" fmla="*/ 12473 h 874052"/>
              <a:gd name="connsiteX1" fmla="*/ 230938 w 2398650"/>
              <a:gd name="connsiteY1" fmla="*/ 15 h 874052"/>
              <a:gd name="connsiteX2" fmla="*/ 4412 w 2398650"/>
              <a:gd name="connsiteY2" fmla="*/ 293894 h 874052"/>
              <a:gd name="connsiteX3" fmla="*/ 82 w 2398650"/>
              <a:gd name="connsiteY3" fmla="*/ 579644 h 874052"/>
              <a:gd name="connsiteX4" fmla="*/ 342117 w 2398650"/>
              <a:gd name="connsiteY4" fmla="*/ 874053 h 874052"/>
              <a:gd name="connsiteX5" fmla="*/ 2398651 w 2398650"/>
              <a:gd name="connsiteY5" fmla="*/ 869724 h 874052"/>
              <a:gd name="connsiteX0" fmla="*/ 671472 w 4500092"/>
              <a:gd name="connsiteY0" fmla="*/ 12473 h 874052"/>
              <a:gd name="connsiteX1" fmla="*/ 230938 w 4500092"/>
              <a:gd name="connsiteY1" fmla="*/ 15 h 874052"/>
              <a:gd name="connsiteX2" fmla="*/ 4412 w 4500092"/>
              <a:gd name="connsiteY2" fmla="*/ 293894 h 874052"/>
              <a:gd name="connsiteX3" fmla="*/ 82 w 4500092"/>
              <a:gd name="connsiteY3" fmla="*/ 579644 h 874052"/>
              <a:gd name="connsiteX4" fmla="*/ 342117 w 4500092"/>
              <a:gd name="connsiteY4" fmla="*/ 874053 h 874052"/>
              <a:gd name="connsiteX5" fmla="*/ 4500092 w 4500092"/>
              <a:gd name="connsiteY5" fmla="*/ 824156 h 874052"/>
              <a:gd name="connsiteX0" fmla="*/ 230938 w 4500092"/>
              <a:gd name="connsiteY0" fmla="*/ 15 h 874052"/>
              <a:gd name="connsiteX1" fmla="*/ 4412 w 4500092"/>
              <a:gd name="connsiteY1" fmla="*/ 293894 h 874052"/>
              <a:gd name="connsiteX2" fmla="*/ 82 w 4500092"/>
              <a:gd name="connsiteY2" fmla="*/ 579644 h 874052"/>
              <a:gd name="connsiteX3" fmla="*/ 342117 w 4500092"/>
              <a:gd name="connsiteY3" fmla="*/ 874053 h 874052"/>
              <a:gd name="connsiteX4" fmla="*/ 4500092 w 4500092"/>
              <a:gd name="connsiteY4" fmla="*/ 824156 h 874052"/>
              <a:gd name="connsiteX0" fmla="*/ 4412 w 4500092"/>
              <a:gd name="connsiteY0" fmla="*/ 1 h 580159"/>
              <a:gd name="connsiteX1" fmla="*/ 82 w 4500092"/>
              <a:gd name="connsiteY1" fmla="*/ 285751 h 580159"/>
              <a:gd name="connsiteX2" fmla="*/ 342117 w 4500092"/>
              <a:gd name="connsiteY2" fmla="*/ 580160 h 580159"/>
              <a:gd name="connsiteX3" fmla="*/ 4500092 w 4500092"/>
              <a:gd name="connsiteY3" fmla="*/ 530263 h 580159"/>
              <a:gd name="connsiteX0" fmla="*/ 406 w 4500501"/>
              <a:gd name="connsiteY0" fmla="*/ 0 h 874051"/>
              <a:gd name="connsiteX1" fmla="*/ 491 w 4500501"/>
              <a:gd name="connsiteY1" fmla="*/ 579643 h 874051"/>
              <a:gd name="connsiteX2" fmla="*/ 342526 w 4500501"/>
              <a:gd name="connsiteY2" fmla="*/ 874052 h 874051"/>
              <a:gd name="connsiteX3" fmla="*/ 4500501 w 4500501"/>
              <a:gd name="connsiteY3" fmla="*/ 824155 h 874051"/>
              <a:gd name="connsiteX0" fmla="*/ 406 w 4500501"/>
              <a:gd name="connsiteY0" fmla="*/ 0 h 901523"/>
              <a:gd name="connsiteX1" fmla="*/ 491 w 4500501"/>
              <a:gd name="connsiteY1" fmla="*/ 579643 h 901523"/>
              <a:gd name="connsiteX2" fmla="*/ 342526 w 4500501"/>
              <a:gd name="connsiteY2" fmla="*/ 874052 h 901523"/>
              <a:gd name="connsiteX3" fmla="*/ 4500501 w 4500501"/>
              <a:gd name="connsiteY3" fmla="*/ 901523 h 9015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4500501" h="901523">
                <a:moveTo>
                  <a:pt x="406" y="0"/>
                </a:moveTo>
                <a:cubicBezTo>
                  <a:pt x="-1037" y="95250"/>
                  <a:pt x="1934" y="484393"/>
                  <a:pt x="491" y="579643"/>
                </a:cubicBezTo>
                <a:cubicBezTo>
                  <a:pt x="-2395" y="799006"/>
                  <a:pt x="70245" y="846253"/>
                  <a:pt x="342526" y="874052"/>
                </a:cubicBezTo>
                <a:lnTo>
                  <a:pt x="4500501" y="901523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6747B1D7-B2CA-4806-8280-907D4FD0451E}"/>
              </a:ext>
            </a:extLst>
          </xdr:cNvPr>
          <xdr:cNvSpPr/>
        </xdr:nvSpPr>
        <xdr:spPr>
          <a:xfrm>
            <a:off x="1582615" y="25790769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200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64CE711-249D-47CE-819F-213A0933F1B7}"/>
              </a:ext>
            </a:extLst>
          </xdr:cNvPr>
          <xdr:cNvSpPr/>
        </xdr:nvSpPr>
        <xdr:spPr>
          <a:xfrm rot="5400000">
            <a:off x="798635" y="25754135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3</xdr:row>
      <xdr:rowOff>106680</xdr:rowOff>
    </xdr:from>
    <xdr:to>
      <xdr:col>1</xdr:col>
      <xdr:colOff>2131843</xdr:colOff>
      <xdr:row>3</xdr:row>
      <xdr:rowOff>625425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D3A80A-226E-4832-83C8-AE0F5436AD03}"/>
            </a:ext>
          </a:extLst>
        </xdr:cNvPr>
        <xdr:cNvGrpSpPr/>
      </xdr:nvGrpSpPr>
      <xdr:grpSpPr>
        <a:xfrm>
          <a:off x="1219200" y="845820"/>
          <a:ext cx="1567963" cy="518745"/>
          <a:chOff x="1040423" y="23154543"/>
          <a:chExt cx="1567963" cy="518745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676D89F5-73D8-4341-9A80-1F0C0CE9D57B}"/>
              </a:ext>
            </a:extLst>
          </xdr:cNvPr>
          <xdr:cNvGrpSpPr/>
        </xdr:nvGrpSpPr>
        <xdr:grpSpPr>
          <a:xfrm>
            <a:off x="1040423" y="23336250"/>
            <a:ext cx="1406769" cy="337038"/>
            <a:chOff x="609600" y="2619375"/>
            <a:chExt cx="1762125" cy="428625"/>
          </a:xfrm>
        </xdr:grpSpPr>
        <xdr:sp macro="" textlink="">
          <xdr:nvSpPr>
            <xdr:cNvPr id="33" name="Left Bracket 32">
              <a:extLst>
                <a:ext uri="{FF2B5EF4-FFF2-40B4-BE49-F238E27FC236}">
                  <a16:creationId xmlns:a16="http://schemas.microsoft.com/office/drawing/2014/main" id="{CD6893B2-32DF-4023-9C5E-DF39DD80151A}"/>
                </a:ext>
              </a:extLst>
            </xdr:cNvPr>
            <xdr:cNvSpPr/>
          </xdr:nvSpPr>
          <xdr:spPr>
            <a:xfrm rot="16200000">
              <a:off x="1323975" y="2047875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Left Bracket 33">
              <a:extLst>
                <a:ext uri="{FF2B5EF4-FFF2-40B4-BE49-F238E27FC236}">
                  <a16:creationId xmlns:a16="http://schemas.microsoft.com/office/drawing/2014/main" id="{88B95E15-528A-4FEF-B106-7D5F945BEDF1}"/>
                </a:ext>
              </a:extLst>
            </xdr:cNvPr>
            <xdr:cNvSpPr/>
          </xdr:nvSpPr>
          <xdr:spPr>
            <a:xfrm rot="5400000">
              <a:off x="1371600" y="1905000"/>
              <a:ext cx="285750" cy="1714500"/>
            </a:xfrm>
            <a:prstGeom prst="leftBracket">
              <a:avLst>
                <a:gd name="adj" fmla="val 0"/>
              </a:avLst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53F00E3C-3B7B-4CF6-BEEC-58AECBBCF2D4}"/>
              </a:ext>
            </a:extLst>
          </xdr:cNvPr>
          <xdr:cNvSpPr/>
        </xdr:nvSpPr>
        <xdr:spPr>
          <a:xfrm>
            <a:off x="1599907" y="23154543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270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CD0B77A-21E5-494F-B21E-D426282FAB75}"/>
              </a:ext>
            </a:extLst>
          </xdr:cNvPr>
          <xdr:cNvSpPr/>
        </xdr:nvSpPr>
        <xdr:spPr>
          <a:xfrm rot="16200000">
            <a:off x="2359271" y="23365558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68EB2489-4D6A-484E-8CC4-5319690F215A}"/>
              </a:ext>
            </a:extLst>
          </xdr:cNvPr>
          <xdr:cNvSpPr/>
        </xdr:nvSpPr>
        <xdr:spPr>
          <a:xfrm rot="16200000">
            <a:off x="1048841" y="23430413"/>
            <a:ext cx="299610" cy="1231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  <xdr:twoCellAnchor>
    <xdr:from>
      <xdr:col>1</xdr:col>
      <xdr:colOff>960120</xdr:colOff>
      <xdr:row>4</xdr:row>
      <xdr:rowOff>121920</xdr:rowOff>
    </xdr:from>
    <xdr:to>
      <xdr:col>1</xdr:col>
      <xdr:colOff>1707472</xdr:colOff>
      <xdr:row>4</xdr:row>
      <xdr:rowOff>757980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852B16A-DF68-470B-A6CA-0485A98923C0}"/>
            </a:ext>
          </a:extLst>
        </xdr:cNvPr>
        <xdr:cNvGrpSpPr/>
      </xdr:nvGrpSpPr>
      <xdr:grpSpPr>
        <a:xfrm>
          <a:off x="1615440" y="1630680"/>
          <a:ext cx="747352" cy="636060"/>
          <a:chOff x="1443403" y="21401942"/>
          <a:chExt cx="747352" cy="63606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E072350-6DDC-42ED-82BD-1AF42C050FD1}"/>
              </a:ext>
            </a:extLst>
          </xdr:cNvPr>
          <xdr:cNvGrpSpPr/>
        </xdr:nvGrpSpPr>
        <xdr:grpSpPr>
          <a:xfrm>
            <a:off x="1443403" y="21401942"/>
            <a:ext cx="528497" cy="491002"/>
            <a:chOff x="1291526" y="1041292"/>
            <a:chExt cx="1356145" cy="1130184"/>
          </a:xfrm>
        </xdr:grpSpPr>
        <xdr:sp macro="" textlink="">
          <xdr:nvSpPr>
            <xdr:cNvPr id="40" name="Rectangle 37">
              <a:extLst>
                <a:ext uri="{FF2B5EF4-FFF2-40B4-BE49-F238E27FC236}">
                  <a16:creationId xmlns:a16="http://schemas.microsoft.com/office/drawing/2014/main" id="{D1220F75-09DE-42FD-BD21-564253B0996F}"/>
                </a:ext>
              </a:extLst>
            </xdr:cNvPr>
            <xdr:cNvSpPr/>
          </xdr:nvSpPr>
          <xdr:spPr>
            <a:xfrm>
              <a:off x="1291526" y="1041292"/>
              <a:ext cx="1356145" cy="1130184"/>
            </a:xfrm>
            <a:custGeom>
              <a:avLst/>
              <a:gdLst>
                <a:gd name="connsiteX0" fmla="*/ 0 w 1378857"/>
                <a:gd name="connsiteY0" fmla="*/ 0 h 1143000"/>
                <a:gd name="connsiteX1" fmla="*/ 1378857 w 1378857"/>
                <a:gd name="connsiteY1" fmla="*/ 0 h 1143000"/>
                <a:gd name="connsiteX2" fmla="*/ 1378857 w 1378857"/>
                <a:gd name="connsiteY2" fmla="*/ 1143000 h 1143000"/>
                <a:gd name="connsiteX3" fmla="*/ 0 w 1378857"/>
                <a:gd name="connsiteY3" fmla="*/ 1143000 h 1143000"/>
                <a:gd name="connsiteX4" fmla="*/ 0 w 1378857"/>
                <a:gd name="connsiteY4" fmla="*/ 0 h 1143000"/>
                <a:gd name="connsiteX0" fmla="*/ 0 w 1378857"/>
                <a:gd name="connsiteY0" fmla="*/ 0 h 1143000"/>
                <a:gd name="connsiteX1" fmla="*/ 299357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378857 w 1378857"/>
                <a:gd name="connsiteY2" fmla="*/ 0 h 1143000"/>
                <a:gd name="connsiteX3" fmla="*/ 1378857 w 1378857"/>
                <a:gd name="connsiteY3" fmla="*/ 1143000 h 1143000"/>
                <a:gd name="connsiteX4" fmla="*/ 0 w 1378857"/>
                <a:gd name="connsiteY4" fmla="*/ 1143000 h 1143000"/>
                <a:gd name="connsiteX5" fmla="*/ 0 w 1378857"/>
                <a:gd name="connsiteY5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279072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1143000 h 1143000"/>
                <a:gd name="connsiteX5" fmla="*/ 0 w 1378857"/>
                <a:gd name="connsiteY5" fmla="*/ 1143000 h 1143000"/>
                <a:gd name="connsiteX6" fmla="*/ 0 w 1378857"/>
                <a:gd name="connsiteY6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0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943429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378857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00"/>
                <a:gd name="connsiteX1" fmla="*/ 344715 w 1378857"/>
                <a:gd name="connsiteY1" fmla="*/ 0 h 1143000"/>
                <a:gd name="connsiteX2" fmla="*/ 1034143 w 1378857"/>
                <a:gd name="connsiteY2" fmla="*/ 0 h 1143000"/>
                <a:gd name="connsiteX3" fmla="*/ 1378857 w 1378857"/>
                <a:gd name="connsiteY3" fmla="*/ 285750 h 1143000"/>
                <a:gd name="connsiteX4" fmla="*/ 1378857 w 1378857"/>
                <a:gd name="connsiteY4" fmla="*/ 866321 h 1143000"/>
                <a:gd name="connsiteX5" fmla="*/ 1034143 w 1378857"/>
                <a:gd name="connsiteY5" fmla="*/ 1143000 h 1143000"/>
                <a:gd name="connsiteX6" fmla="*/ 344715 w 1378857"/>
                <a:gd name="connsiteY6" fmla="*/ 1143000 h 1143000"/>
                <a:gd name="connsiteX7" fmla="*/ 0 w 1378857"/>
                <a:gd name="connsiteY7" fmla="*/ 857250 h 1143000"/>
                <a:gd name="connsiteX8" fmla="*/ 0 w 1378857"/>
                <a:gd name="connsiteY8" fmla="*/ 285750 h 1143000"/>
                <a:gd name="connsiteX0" fmla="*/ 0 w 1378857"/>
                <a:gd name="connsiteY0" fmla="*/ 285750 h 1143036"/>
                <a:gd name="connsiteX1" fmla="*/ 344715 w 1378857"/>
                <a:gd name="connsiteY1" fmla="*/ 0 h 1143036"/>
                <a:gd name="connsiteX2" fmla="*/ 1034143 w 1378857"/>
                <a:gd name="connsiteY2" fmla="*/ 0 h 1143036"/>
                <a:gd name="connsiteX3" fmla="*/ 1378857 w 1378857"/>
                <a:gd name="connsiteY3" fmla="*/ 285750 h 1143036"/>
                <a:gd name="connsiteX4" fmla="*/ 1378857 w 1378857"/>
                <a:gd name="connsiteY4" fmla="*/ 866321 h 1143036"/>
                <a:gd name="connsiteX5" fmla="*/ 1034143 w 1378857"/>
                <a:gd name="connsiteY5" fmla="*/ 1143000 h 1143036"/>
                <a:gd name="connsiteX6" fmla="*/ 344715 w 1378857"/>
                <a:gd name="connsiteY6" fmla="*/ 1143000 h 1143036"/>
                <a:gd name="connsiteX7" fmla="*/ 0 w 1378857"/>
                <a:gd name="connsiteY7" fmla="*/ 857250 h 1143036"/>
                <a:gd name="connsiteX8" fmla="*/ 0 w 1378857"/>
                <a:gd name="connsiteY8" fmla="*/ 285750 h 1143036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  <a:gd name="connsiteX0" fmla="*/ 0 w 1378900"/>
                <a:gd name="connsiteY0" fmla="*/ 285750 h 1143387"/>
                <a:gd name="connsiteX1" fmla="*/ 344715 w 1378900"/>
                <a:gd name="connsiteY1" fmla="*/ 0 h 1143387"/>
                <a:gd name="connsiteX2" fmla="*/ 1034143 w 1378900"/>
                <a:gd name="connsiteY2" fmla="*/ 0 h 1143387"/>
                <a:gd name="connsiteX3" fmla="*/ 1378857 w 1378900"/>
                <a:gd name="connsiteY3" fmla="*/ 285750 h 1143387"/>
                <a:gd name="connsiteX4" fmla="*/ 1378857 w 1378900"/>
                <a:gd name="connsiteY4" fmla="*/ 866321 h 1143387"/>
                <a:gd name="connsiteX5" fmla="*/ 1034143 w 1378900"/>
                <a:gd name="connsiteY5" fmla="*/ 1143000 h 1143387"/>
                <a:gd name="connsiteX6" fmla="*/ 344715 w 1378900"/>
                <a:gd name="connsiteY6" fmla="*/ 1143000 h 1143387"/>
                <a:gd name="connsiteX7" fmla="*/ 0 w 1378900"/>
                <a:gd name="connsiteY7" fmla="*/ 857250 h 1143387"/>
                <a:gd name="connsiteX8" fmla="*/ 0 w 1378900"/>
                <a:gd name="connsiteY8" fmla="*/ 285750 h 1143387"/>
                <a:gd name="connsiteX0" fmla="*/ 0 w 1378900"/>
                <a:gd name="connsiteY0" fmla="*/ 285750 h 1143099"/>
                <a:gd name="connsiteX1" fmla="*/ 344715 w 1378900"/>
                <a:gd name="connsiteY1" fmla="*/ 0 h 1143099"/>
                <a:gd name="connsiteX2" fmla="*/ 1034143 w 1378900"/>
                <a:gd name="connsiteY2" fmla="*/ 0 h 1143099"/>
                <a:gd name="connsiteX3" fmla="*/ 1378857 w 1378900"/>
                <a:gd name="connsiteY3" fmla="*/ 285750 h 1143099"/>
                <a:gd name="connsiteX4" fmla="*/ 1378857 w 1378900"/>
                <a:gd name="connsiteY4" fmla="*/ 866321 h 1143099"/>
                <a:gd name="connsiteX5" fmla="*/ 1034143 w 1378900"/>
                <a:gd name="connsiteY5" fmla="*/ 1143000 h 1143099"/>
                <a:gd name="connsiteX6" fmla="*/ 344715 w 1378900"/>
                <a:gd name="connsiteY6" fmla="*/ 1143000 h 1143099"/>
                <a:gd name="connsiteX7" fmla="*/ 0 w 1378900"/>
                <a:gd name="connsiteY7" fmla="*/ 857250 h 1143099"/>
                <a:gd name="connsiteX8" fmla="*/ 0 w 1378900"/>
                <a:gd name="connsiteY8" fmla="*/ 285750 h 114309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78900" h="1143099">
                  <a:moveTo>
                    <a:pt x="0" y="285750"/>
                  </a:moveTo>
                  <a:cubicBezTo>
                    <a:pt x="6048" y="95250"/>
                    <a:pt x="80131" y="0"/>
                    <a:pt x="344715" y="0"/>
                  </a:cubicBezTo>
                  <a:lnTo>
                    <a:pt x="1034143" y="0"/>
                  </a:lnTo>
                  <a:cubicBezTo>
                    <a:pt x="1235226" y="9071"/>
                    <a:pt x="1377345" y="122464"/>
                    <a:pt x="1378857" y="285750"/>
                  </a:cubicBezTo>
                  <a:lnTo>
                    <a:pt x="1378857" y="866321"/>
                  </a:lnTo>
                  <a:cubicBezTo>
                    <a:pt x="1381880" y="1081011"/>
                    <a:pt x="1226155" y="1146024"/>
                    <a:pt x="1034143" y="1143000"/>
                  </a:cubicBezTo>
                  <a:lnTo>
                    <a:pt x="344715" y="1143000"/>
                  </a:lnTo>
                  <a:cubicBezTo>
                    <a:pt x="220738" y="1138464"/>
                    <a:pt x="6048" y="1115786"/>
                    <a:pt x="0" y="857250"/>
                  </a:cubicBezTo>
                  <a:lnTo>
                    <a:pt x="0" y="285750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D9339C42-44DB-4C0D-9881-264943B177AC}"/>
                </a:ext>
              </a:extLst>
            </xdr:cNvPr>
            <xdr:cNvCxnSpPr/>
          </xdr:nvCxnSpPr>
          <xdr:spPr>
            <a:xfrm>
              <a:off x="1436817" y="1062817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221EC25C-3ED9-42E2-A89A-F3D74742D796}"/>
                </a:ext>
              </a:extLst>
            </xdr:cNvPr>
            <xdr:cNvCxnSpPr/>
          </xdr:nvCxnSpPr>
          <xdr:spPr>
            <a:xfrm>
              <a:off x="1297214" y="1216190"/>
              <a:ext cx="339024" cy="282521"/>
            </a:xfrm>
            <a:prstGeom prst="line">
              <a:avLst/>
            </a:prstGeom>
            <a:ln w="19050">
              <a:solidFill>
                <a:schemeClr val="tx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D76C1F79-AE3B-4C4D-973F-EE8199A9D1DB}"/>
              </a:ext>
            </a:extLst>
          </xdr:cNvPr>
          <xdr:cNvSpPr/>
        </xdr:nvSpPr>
        <xdr:spPr>
          <a:xfrm rot="16200000">
            <a:off x="1948966" y="21541153"/>
            <a:ext cx="285750" cy="197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6A226B6-066D-4268-B647-912E03AD4140}"/>
              </a:ext>
            </a:extLst>
          </xdr:cNvPr>
          <xdr:cNvSpPr/>
        </xdr:nvSpPr>
        <xdr:spPr>
          <a:xfrm>
            <a:off x="1524000" y="21892846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30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FD5139DA-1E9F-417D-BEC8-B16EC1B57996}"/>
              </a:ext>
            </a:extLst>
          </xdr:cNvPr>
          <xdr:cNvSpPr/>
        </xdr:nvSpPr>
        <xdr:spPr>
          <a:xfrm rot="2414799">
            <a:off x="1582614" y="21438577"/>
            <a:ext cx="353073" cy="1451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000">
                <a:solidFill>
                  <a:schemeClr val="tx1"/>
                </a:solidFill>
              </a:rPr>
              <a:t>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9"/>
  <sheetViews>
    <sheetView zoomScale="120" zoomScaleNormal="120" zoomScaleSheetLayoutView="71" workbookViewId="0">
      <selection activeCell="B6" sqref="B6"/>
    </sheetView>
  </sheetViews>
  <sheetFormatPr defaultColWidth="9.109375" defaultRowHeight="14.4"/>
  <cols>
    <col min="1" max="1" width="9.109375" style="8"/>
    <col min="2" max="2" width="37.88671875" style="9" customWidth="1"/>
    <col min="3" max="16" width="5.109375" style="6" customWidth="1"/>
    <col min="17" max="16384" width="9.109375" style="6"/>
  </cols>
  <sheetData>
    <row r="1" spans="1:2" ht="21" customHeight="1">
      <c r="A1" s="5" t="s">
        <v>19</v>
      </c>
      <c r="B1" s="5" t="s">
        <v>20</v>
      </c>
    </row>
    <row r="2" spans="1:2" ht="66" customHeight="1">
      <c r="A2" s="7">
        <v>1</v>
      </c>
      <c r="B2" s="2"/>
    </row>
    <row r="3" spans="1:2" ht="66" customHeight="1">
      <c r="A3" s="7">
        <v>2</v>
      </c>
      <c r="B3" s="2"/>
    </row>
    <row r="4" spans="1:2" ht="66" customHeight="1">
      <c r="A4" s="7">
        <v>3</v>
      </c>
      <c r="B4" s="2"/>
    </row>
    <row r="5" spans="1:2" ht="66" customHeight="1">
      <c r="A5" s="7">
        <v>4</v>
      </c>
      <c r="B5" s="2"/>
    </row>
    <row r="6" spans="1:2" ht="66" customHeight="1">
      <c r="A6" s="7">
        <v>5</v>
      </c>
      <c r="B6" s="2"/>
    </row>
    <row r="7" spans="1:2" ht="66" customHeight="1">
      <c r="A7" s="7">
        <v>6</v>
      </c>
      <c r="B7" s="2"/>
    </row>
    <row r="8" spans="1:2" ht="78.75" customHeight="1">
      <c r="A8" s="7">
        <v>7</v>
      </c>
      <c r="B8" s="2"/>
    </row>
    <row r="9" spans="1:2" ht="66" customHeight="1">
      <c r="A9" s="7">
        <v>8</v>
      </c>
      <c r="B9" s="2"/>
    </row>
    <row r="10" spans="1:2" ht="66" customHeight="1">
      <c r="A10" s="7">
        <v>9</v>
      </c>
      <c r="B10" s="2"/>
    </row>
    <row r="11" spans="1:2" ht="66" customHeight="1">
      <c r="A11" s="7">
        <v>10</v>
      </c>
      <c r="B11" s="2"/>
    </row>
    <row r="12" spans="1:2" ht="66" customHeight="1">
      <c r="A12" s="7">
        <v>11</v>
      </c>
      <c r="B12" s="2"/>
    </row>
    <row r="13" spans="1:2" ht="66" customHeight="1">
      <c r="A13" s="7">
        <v>12</v>
      </c>
      <c r="B13" s="2"/>
    </row>
    <row r="14" spans="1:2" ht="66" customHeight="1">
      <c r="A14" s="7">
        <v>13</v>
      </c>
      <c r="B14" s="2"/>
    </row>
    <row r="15" spans="1:2" ht="66" customHeight="1">
      <c r="A15" s="7">
        <v>14</v>
      </c>
      <c r="B15" s="2"/>
    </row>
    <row r="16" spans="1:2" ht="66" customHeight="1">
      <c r="A16" s="7">
        <v>15</v>
      </c>
      <c r="B16" s="2"/>
    </row>
    <row r="17" spans="1:2" ht="66" customHeight="1">
      <c r="A17" s="7">
        <v>16</v>
      </c>
      <c r="B17" s="2"/>
    </row>
    <row r="18" spans="1:2" ht="66" customHeight="1">
      <c r="A18" s="7">
        <v>17</v>
      </c>
      <c r="B18" s="2"/>
    </row>
    <row r="19" spans="1:2" ht="66" customHeight="1">
      <c r="A19" s="7">
        <v>18</v>
      </c>
      <c r="B19" s="2"/>
    </row>
    <row r="20" spans="1:2" ht="66" customHeight="1">
      <c r="A20" s="7">
        <v>19</v>
      </c>
      <c r="B20" s="2"/>
    </row>
    <row r="21" spans="1:2" ht="66" customHeight="1">
      <c r="A21" s="7">
        <v>20</v>
      </c>
      <c r="B21" s="2"/>
    </row>
    <row r="22" spans="1:2" ht="66" customHeight="1">
      <c r="A22" s="7">
        <v>21</v>
      </c>
      <c r="B22" s="2"/>
    </row>
    <row r="23" spans="1:2" ht="66" customHeight="1">
      <c r="A23" s="7">
        <v>22</v>
      </c>
      <c r="B23" s="2"/>
    </row>
    <row r="24" spans="1:2" ht="66" customHeight="1">
      <c r="A24" s="7">
        <v>23</v>
      </c>
      <c r="B24" s="2"/>
    </row>
    <row r="25" spans="1:2" ht="66" customHeight="1">
      <c r="A25" s="7">
        <v>24</v>
      </c>
      <c r="B25" s="2"/>
    </row>
    <row r="26" spans="1:2" ht="66" customHeight="1">
      <c r="A26" s="7">
        <v>25</v>
      </c>
      <c r="B26" s="2"/>
    </row>
    <row r="27" spans="1:2" ht="66" customHeight="1">
      <c r="A27" s="7">
        <v>26</v>
      </c>
      <c r="B27" s="2"/>
    </row>
    <row r="28" spans="1:2" ht="66" customHeight="1">
      <c r="A28" s="7">
        <v>27</v>
      </c>
      <c r="B28" s="2"/>
    </row>
    <row r="29" spans="1:2" ht="66" customHeight="1">
      <c r="A29" s="7">
        <v>28</v>
      </c>
      <c r="B29" s="2"/>
    </row>
    <row r="30" spans="1:2" ht="66" customHeight="1">
      <c r="A30" s="7">
        <v>29</v>
      </c>
      <c r="B30" s="2"/>
    </row>
    <row r="31" spans="1:2" ht="66" customHeight="1">
      <c r="A31" s="7">
        <v>30</v>
      </c>
      <c r="B31" s="2"/>
    </row>
    <row r="32" spans="1:2" ht="66" customHeight="1">
      <c r="A32" s="7">
        <v>31</v>
      </c>
      <c r="B32" s="2"/>
    </row>
    <row r="33" spans="1:2" ht="66" customHeight="1">
      <c r="A33" s="7">
        <v>32</v>
      </c>
      <c r="B33" s="2"/>
    </row>
    <row r="34" spans="1:2" ht="66" customHeight="1">
      <c r="A34" s="7">
        <v>33</v>
      </c>
      <c r="B34" s="2"/>
    </row>
    <row r="35" spans="1:2" ht="66" customHeight="1">
      <c r="A35" s="7">
        <v>34</v>
      </c>
      <c r="B35" s="2"/>
    </row>
    <row r="36" spans="1:2" ht="66" customHeight="1">
      <c r="A36" s="7">
        <v>35</v>
      </c>
      <c r="B36" s="2"/>
    </row>
    <row r="37" spans="1:2" ht="66" customHeight="1">
      <c r="A37" s="7">
        <v>36</v>
      </c>
      <c r="B37" s="2"/>
    </row>
    <row r="38" spans="1:2" ht="66" customHeight="1">
      <c r="A38" s="7">
        <v>37</v>
      </c>
      <c r="B38" s="2"/>
    </row>
    <row r="39" spans="1:2" ht="66" customHeight="1">
      <c r="A39" s="7">
        <v>38</v>
      </c>
      <c r="B39" s="2"/>
    </row>
    <row r="40" spans="1:2" ht="66" customHeight="1">
      <c r="A40" s="7">
        <v>39</v>
      </c>
      <c r="B40" s="2"/>
    </row>
    <row r="41" spans="1:2" ht="66" customHeight="1">
      <c r="A41" s="7">
        <v>40</v>
      </c>
      <c r="B41" s="2"/>
    </row>
    <row r="42" spans="1:2" ht="66" customHeight="1">
      <c r="A42" s="7">
        <v>41</v>
      </c>
      <c r="B42" s="2"/>
    </row>
    <row r="43" spans="1:2" ht="66" customHeight="1">
      <c r="A43" s="7">
        <v>42</v>
      </c>
      <c r="B43" s="2"/>
    </row>
    <row r="44" spans="1:2" ht="22.5" customHeight="1"/>
    <row r="45" spans="1:2" ht="22.5" customHeight="1"/>
    <row r="46" spans="1:2" ht="22.5" customHeight="1"/>
    <row r="47" spans="1:2" ht="22.5" customHeight="1"/>
    <row r="48" spans="1:2" ht="22.5" customHeight="1"/>
    <row r="49" ht="22.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F6A3-86DD-4C9E-9D9F-347A15BFCCF2}">
  <sheetPr codeName="Sheet11">
    <tabColor rgb="FFFFC000"/>
    <pageSetUpPr fitToPage="1"/>
  </sheetPr>
  <dimension ref="A1:R21"/>
  <sheetViews>
    <sheetView zoomScaleNormal="100" workbookViewId="0">
      <pane ySplit="3" topLeftCell="A1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4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27" t="s">
        <v>21</v>
      </c>
    </row>
    <row r="2" spans="1:18">
      <c r="A2" s="35" t="s">
        <v>0</v>
      </c>
      <c r="B2" s="36" t="s">
        <v>1</v>
      </c>
      <c r="C2" s="35" t="s">
        <v>2</v>
      </c>
      <c r="D2" s="28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28" t="str">
        <f>IF(R2="m","متر","سانتی‌متر")</f>
        <v>سانتی‌متر</v>
      </c>
      <c r="E3" s="35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3"/>
    </row>
    <row r="4" spans="1:18" ht="60.75" customHeight="1">
      <c r="A4" s="11">
        <f>ROW()-3</f>
        <v>1</v>
      </c>
      <c r="B4" s="2"/>
      <c r="C4" s="14">
        <v>16</v>
      </c>
      <c r="D4" s="14">
        <v>980</v>
      </c>
      <c r="E4" s="14">
        <v>16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15680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39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210</v>
      </c>
      <c r="E5" s="14">
        <v>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840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34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290</v>
      </c>
      <c r="E6" s="14">
        <v>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140</v>
      </c>
      <c r="E7" s="14">
        <v>88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12320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35</v>
      </c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26">
        <f t="shared" ref="F12:P12" si="12">SUM(F4:F11)</f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29420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5" t="s">
        <v>17</v>
      </c>
      <c r="B14" s="35"/>
      <c r="C14" s="35"/>
      <c r="D14" s="35"/>
      <c r="E14" s="35"/>
      <c r="F14" s="26">
        <f>F12*F13</f>
        <v>0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464.83600000000007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0.465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73D51D1B-6A73-4CF9-AA5A-617F34B6D5F3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2329-2807-4217-A1C8-C3CA9EF15A7C}">
  <sheetPr codeName="Sheet12">
    <tabColor rgb="FFFFC000"/>
    <pageSetUpPr fitToPage="1"/>
  </sheetPr>
  <dimension ref="A1:R21"/>
  <sheetViews>
    <sheetView zoomScale="70" zoomScaleNormal="70" workbookViewId="0">
      <pane ySplit="3" topLeftCell="A4" activePane="bottomLeft" state="frozen"/>
      <selection pane="bottomLeft" activeCell="R2" sqref="R2:R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4" t="s">
        <v>46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29" t="s">
        <v>21</v>
      </c>
    </row>
    <row r="2" spans="1:18">
      <c r="A2" s="35" t="s">
        <v>0</v>
      </c>
      <c r="B2" s="36" t="s">
        <v>1</v>
      </c>
      <c r="C2" s="35" t="s">
        <v>2</v>
      </c>
      <c r="D2" s="31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31" t="str">
        <f>IF(R2="m","متر","سانتی‌متر")</f>
        <v>سانتی‌متر</v>
      </c>
      <c r="E3" s="35"/>
      <c r="F3" s="31" t="s">
        <v>6</v>
      </c>
      <c r="G3" s="31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23</v>
      </c>
      <c r="N3" s="31" t="s">
        <v>13</v>
      </c>
      <c r="O3" s="31" t="s">
        <v>14</v>
      </c>
      <c r="P3" s="31" t="s">
        <v>15</v>
      </c>
      <c r="Q3" s="31" t="s">
        <v>16</v>
      </c>
      <c r="R3" s="33"/>
    </row>
    <row r="4" spans="1:18" ht="60.75" customHeight="1">
      <c r="A4" s="11">
        <f>ROW()-3</f>
        <v>1</v>
      </c>
      <c r="B4" s="2"/>
      <c r="C4" s="14"/>
      <c r="D4" s="14"/>
      <c r="E4" s="14"/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/>
      <c r="D5" s="14"/>
      <c r="E5" s="14"/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/>
      <c r="D6" s="14"/>
      <c r="E6" s="14"/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30">
        <f t="shared" ref="F12:P12" si="13">SUM(F4:F11)</f>
        <v>0</v>
      </c>
      <c r="G12" s="30">
        <f t="shared" si="13"/>
        <v>0</v>
      </c>
      <c r="H12" s="30">
        <f t="shared" si="13"/>
        <v>0</v>
      </c>
      <c r="I12" s="30">
        <f t="shared" si="13"/>
        <v>0</v>
      </c>
      <c r="J12" s="30">
        <f t="shared" si="13"/>
        <v>0</v>
      </c>
      <c r="K12" s="30">
        <f t="shared" si="13"/>
        <v>0</v>
      </c>
      <c r="L12" s="30">
        <f t="shared" si="13"/>
        <v>0</v>
      </c>
      <c r="M12" s="30">
        <f t="shared" si="13"/>
        <v>0</v>
      </c>
      <c r="N12" s="30">
        <f t="shared" si="13"/>
        <v>0</v>
      </c>
      <c r="O12" s="30">
        <f t="shared" si="13"/>
        <v>0</v>
      </c>
      <c r="P12" s="30">
        <f t="shared" si="13"/>
        <v>0</v>
      </c>
      <c r="Q12" s="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30">
        <f>IF($R$2="m",0.395,0.00395)</f>
        <v>3.9500000000000004E-3</v>
      </c>
      <c r="G13" s="30">
        <f>IF($R$2="m",0.617,0.00617)</f>
        <v>6.1700000000000001E-3</v>
      </c>
      <c r="H13" s="30">
        <f>IF($R$2="m",0.888,0.00888)</f>
        <v>8.8800000000000007E-3</v>
      </c>
      <c r="I13" s="30">
        <f>IF($R$2="m",1.21,0.0121)</f>
        <v>1.21E-2</v>
      </c>
      <c r="J13" s="30">
        <f>IF($R$2="m",1.58,0.0158)</f>
        <v>1.5800000000000002E-2</v>
      </c>
      <c r="K13" s="30">
        <f>IF($R$2="m",2,0.02)</f>
        <v>0.02</v>
      </c>
      <c r="L13" s="30">
        <f>IF($R$2="m",2.47,0.0247)</f>
        <v>2.47E-2</v>
      </c>
      <c r="M13" s="30">
        <f>IF($R$2="m",2.98,0.0298)</f>
        <v>2.98E-2</v>
      </c>
      <c r="N13" s="30">
        <f>IF($R$2="m",3.85,0.0385)</f>
        <v>3.85E-2</v>
      </c>
      <c r="O13" s="30">
        <f>IF($R$2="m",4.83,0.0483)</f>
        <v>4.8300000000000003E-2</v>
      </c>
      <c r="P13" s="30">
        <f>IF($R$2="m",6.31,0.0631)</f>
        <v>6.3100000000000003E-2</v>
      </c>
      <c r="Q13" s="4"/>
    </row>
    <row r="14" spans="1:18" ht="24.75" customHeight="1">
      <c r="A14" s="35" t="s">
        <v>17</v>
      </c>
      <c r="B14" s="35"/>
      <c r="C14" s="35"/>
      <c r="D14" s="35"/>
      <c r="E14" s="35"/>
      <c r="F14" s="30">
        <f>F12*F13</f>
        <v>0</v>
      </c>
      <c r="G14" s="30">
        <f t="shared" ref="G14:P14" si="14">G12*G13</f>
        <v>0</v>
      </c>
      <c r="H14" s="30">
        <f t="shared" si="14"/>
        <v>0</v>
      </c>
      <c r="I14" s="30">
        <f t="shared" si="14"/>
        <v>0</v>
      </c>
      <c r="J14" s="30">
        <f t="shared" si="14"/>
        <v>0</v>
      </c>
      <c r="K14" s="30">
        <f t="shared" si="14"/>
        <v>0</v>
      </c>
      <c r="L14" s="30">
        <f>L12*L13</f>
        <v>0</v>
      </c>
      <c r="M14" s="30">
        <f>M12*M13</f>
        <v>0</v>
      </c>
      <c r="N14" s="30">
        <f t="shared" si="14"/>
        <v>0</v>
      </c>
      <c r="O14" s="30">
        <f t="shared" si="14"/>
        <v>0</v>
      </c>
      <c r="P14" s="30">
        <f t="shared" si="14"/>
        <v>0</v>
      </c>
      <c r="Q14" s="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0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4A7508BC-D322-4ABB-B9EE-954477D66239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59A8-E0E0-4F88-91A2-CAF63892C871}">
  <sheetPr>
    <tabColor rgb="FFFFC000"/>
  </sheetPr>
  <dimension ref="A1:B8"/>
  <sheetViews>
    <sheetView zoomScale="140" zoomScaleNormal="140" workbookViewId="0">
      <selection activeCell="B9" sqref="B9"/>
    </sheetView>
  </sheetViews>
  <sheetFormatPr defaultRowHeight="14.4"/>
  <cols>
    <col min="1" max="1" width="27.109375" customWidth="1"/>
  </cols>
  <sheetData>
    <row r="1" spans="1:2">
      <c r="A1">
        <v>1.089</v>
      </c>
    </row>
    <row r="2" spans="1:2">
      <c r="A2">
        <v>1.2649999999999999</v>
      </c>
    </row>
    <row r="3" spans="1:2">
      <c r="A3">
        <v>0.68899999999999995</v>
      </c>
    </row>
    <row r="4" spans="1:2">
      <c r="A4">
        <v>0.35899999999999999</v>
      </c>
    </row>
    <row r="5" spans="1:2">
      <c r="A5">
        <v>1.1879999999999999</v>
      </c>
    </row>
    <row r="6" spans="1:2">
      <c r="A6">
        <v>0.14499999999999999</v>
      </c>
    </row>
    <row r="7" spans="1:2">
      <c r="A7">
        <v>0.46500000000000002</v>
      </c>
    </row>
    <row r="8" spans="1:2" ht="25.8">
      <c r="A8" s="32">
        <f>SUM(A1:A7)</f>
        <v>5.1999999999999993</v>
      </c>
      <c r="B8" t="s">
        <v>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sqref="A1:Q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4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5" t="s">
        <v>21</v>
      </c>
    </row>
    <row r="2" spans="1:18">
      <c r="A2" s="35" t="s">
        <v>0</v>
      </c>
      <c r="B2" s="36" t="s">
        <v>1</v>
      </c>
      <c r="C2" s="35" t="s">
        <v>2</v>
      </c>
      <c r="D2" s="10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10" t="str">
        <f>IF(R2="m","متر","سانتی‌متر")</f>
        <v>سانتی‌متر</v>
      </c>
      <c r="E3" s="35"/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23</v>
      </c>
      <c r="N3" s="10" t="s">
        <v>13</v>
      </c>
      <c r="O3" s="10" t="s">
        <v>14</v>
      </c>
      <c r="P3" s="10" t="s">
        <v>15</v>
      </c>
      <c r="Q3" s="10" t="s">
        <v>16</v>
      </c>
      <c r="R3" s="33"/>
    </row>
    <row r="4" spans="1:18" ht="60.75" customHeight="1">
      <c r="A4" s="11">
        <f>ROW()-3</f>
        <v>1</v>
      </c>
      <c r="B4" s="12"/>
      <c r="C4" s="14">
        <v>12</v>
      </c>
      <c r="D4" s="14">
        <v>170</v>
      </c>
      <c r="E4" s="14">
        <v>3</v>
      </c>
      <c r="F4" s="11" t="str">
        <f>IF($C4=8,($D4*$E4),"")</f>
        <v/>
      </c>
      <c r="G4" s="11" t="str">
        <f>IF($C4=10,($D4*$E4),"")</f>
        <v/>
      </c>
      <c r="H4" s="11">
        <f>IF($C4=12,($D4*$E4),"")</f>
        <v>510</v>
      </c>
      <c r="I4" s="11" t="str">
        <f>IF($C4=14,($D4*$E4),"")</f>
        <v/>
      </c>
      <c r="J4" s="11" t="str">
        <f>IF($C4=16,($D4*$E4),"")</f>
        <v/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/>
    </row>
    <row r="5" spans="1:18" ht="60.75" customHeight="1">
      <c r="A5" s="11">
        <f t="shared" ref="A5:A11" si="2">ROW()-3</f>
        <v>2</v>
      </c>
      <c r="B5" s="11"/>
      <c r="C5" s="14">
        <v>12</v>
      </c>
      <c r="D5" s="14">
        <f>20+30+100+30</f>
        <v>180</v>
      </c>
      <c r="E5" s="14">
        <v>5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>
        <f t="shared" ref="H5:H11" si="5">IF($C5=12,($D5*$E5),"")</f>
        <v>900</v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/>
    </row>
    <row r="6" spans="1:18" ht="81.75" customHeight="1">
      <c r="A6" s="11">
        <f t="shared" si="2"/>
        <v>3</v>
      </c>
      <c r="B6" s="2"/>
      <c r="C6" s="14">
        <v>14</v>
      </c>
      <c r="D6" s="14">
        <v>230</v>
      </c>
      <c r="E6" s="14">
        <v>10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2300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/>
    </row>
    <row r="7" spans="1:18" ht="81.75" customHeight="1">
      <c r="A7" s="11">
        <f t="shared" si="2"/>
        <v>4</v>
      </c>
      <c r="B7" s="2"/>
      <c r="C7" s="14"/>
      <c r="D7" s="14"/>
      <c r="E7" s="14"/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3">
        <f t="shared" ref="F12:P12" si="13">SUM(F4:F11)</f>
        <v>0</v>
      </c>
      <c r="G12" s="3">
        <f t="shared" si="13"/>
        <v>0</v>
      </c>
      <c r="H12" s="3">
        <f t="shared" si="13"/>
        <v>1410</v>
      </c>
      <c r="I12" s="3">
        <f t="shared" si="13"/>
        <v>2300</v>
      </c>
      <c r="J12" s="3">
        <f t="shared" si="13"/>
        <v>0</v>
      </c>
      <c r="K12" s="3">
        <f t="shared" si="13"/>
        <v>0</v>
      </c>
      <c r="L12" s="3">
        <f t="shared" si="13"/>
        <v>0</v>
      </c>
      <c r="M12" s="3">
        <f t="shared" si="13"/>
        <v>0</v>
      </c>
      <c r="N12" s="3">
        <f t="shared" si="13"/>
        <v>0</v>
      </c>
      <c r="O12" s="3">
        <f t="shared" si="13"/>
        <v>0</v>
      </c>
      <c r="P12" s="3">
        <f t="shared" si="13"/>
        <v>0</v>
      </c>
      <c r="Q12" s="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3">
        <f>IF($R$2="m",0.395,0.00395)</f>
        <v>3.9500000000000004E-3</v>
      </c>
      <c r="G13" s="3">
        <f>IF($R$2="m",0.617,0.00617)</f>
        <v>6.1700000000000001E-3</v>
      </c>
      <c r="H13" s="3">
        <f>IF($R$2="m",0.888,0.00888)</f>
        <v>8.8800000000000007E-3</v>
      </c>
      <c r="I13" s="3">
        <f>IF($R$2="m",1.21,0.0121)</f>
        <v>1.21E-2</v>
      </c>
      <c r="J13" s="3">
        <f>IF($R$2="m",1.58,0.0158)</f>
        <v>1.5800000000000002E-2</v>
      </c>
      <c r="K13" s="3">
        <f>IF($R$2="m",2,0.02)</f>
        <v>0.02</v>
      </c>
      <c r="L13" s="3">
        <f>IF($R$2="m",2.47,0.0247)</f>
        <v>2.47E-2</v>
      </c>
      <c r="M13" s="3">
        <f>IF($R$2="m",2.98,0.0298)</f>
        <v>2.98E-2</v>
      </c>
      <c r="N13" s="3">
        <f>IF($R$2="m",3.85,0.0385)</f>
        <v>3.85E-2</v>
      </c>
      <c r="O13" s="3">
        <f>IF($R$2="m",4.83,0.0483)</f>
        <v>4.8300000000000003E-2</v>
      </c>
      <c r="P13" s="3">
        <f>IF($R$2="m",6.31,0.0631)</f>
        <v>6.3100000000000003E-2</v>
      </c>
      <c r="Q13" s="4"/>
    </row>
    <row r="14" spans="1:18" ht="24.75" customHeight="1">
      <c r="A14" s="35" t="s">
        <v>17</v>
      </c>
      <c r="B14" s="35"/>
      <c r="C14" s="35"/>
      <c r="D14" s="35"/>
      <c r="E14" s="35"/>
      <c r="F14" s="3">
        <f>F12*F13</f>
        <v>0</v>
      </c>
      <c r="G14" s="3">
        <f t="shared" ref="G14:P14" si="14">G12*G13</f>
        <v>0</v>
      </c>
      <c r="H14" s="3">
        <f t="shared" si="14"/>
        <v>12.520800000000001</v>
      </c>
      <c r="I14" s="3">
        <f t="shared" si="14"/>
        <v>27.83</v>
      </c>
      <c r="J14" s="3">
        <f t="shared" si="14"/>
        <v>0</v>
      </c>
      <c r="K14" s="3">
        <f t="shared" si="14"/>
        <v>0</v>
      </c>
      <c r="L14" s="3">
        <f>L12*L13</f>
        <v>0</v>
      </c>
      <c r="M14" s="3">
        <f>M12*M13</f>
        <v>0</v>
      </c>
      <c r="N14" s="3">
        <f t="shared" si="14"/>
        <v>0</v>
      </c>
      <c r="O14" s="3">
        <f t="shared" si="14"/>
        <v>0</v>
      </c>
      <c r="P14" s="3">
        <f t="shared" si="14"/>
        <v>0</v>
      </c>
      <c r="Q14" s="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0.04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2:E12"/>
    <mergeCell ref="A13:E13"/>
    <mergeCell ref="A14:E14"/>
    <mergeCell ref="A15:E15"/>
    <mergeCell ref="F15:P15"/>
    <mergeCell ref="R2:R3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00000000-0002-0000-0000-000000000000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363F-749F-4F4B-836B-A0933A948C1C}">
  <sheetPr codeName="Sheet4">
    <tabColor rgb="FFFFC000"/>
    <pageSetUpPr fitToPage="1"/>
  </sheetPr>
  <dimension ref="A1:R21"/>
  <sheetViews>
    <sheetView zoomScale="90" zoomScaleNormal="90" workbookViewId="0">
      <pane ySplit="3" topLeftCell="A13" activePane="bottomLeft" state="frozen"/>
      <selection pane="bottomLeft" activeCell="A2" sqref="A2:A3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4" t="s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7" t="s">
        <v>21</v>
      </c>
    </row>
    <row r="2" spans="1:18">
      <c r="A2" s="35" t="s">
        <v>0</v>
      </c>
      <c r="B2" s="36" t="s">
        <v>1</v>
      </c>
      <c r="C2" s="35" t="s">
        <v>2</v>
      </c>
      <c r="D2" s="18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18" t="str">
        <f>IF(R2="m","متر","سانتی‌متر")</f>
        <v>سانتی‌متر</v>
      </c>
      <c r="E3" s="35"/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23</v>
      </c>
      <c r="N3" s="18" t="s">
        <v>13</v>
      </c>
      <c r="O3" s="18" t="s">
        <v>14</v>
      </c>
      <c r="P3" s="18" t="s">
        <v>15</v>
      </c>
      <c r="Q3" s="22" t="s">
        <v>16</v>
      </c>
      <c r="R3" s="33"/>
    </row>
    <row r="4" spans="1:18" ht="60.75" customHeight="1">
      <c r="A4" s="11">
        <f>ROW()-3</f>
        <v>1</v>
      </c>
      <c r="B4" s="12"/>
      <c r="C4" s="14">
        <v>16</v>
      </c>
      <c r="D4" s="14">
        <v>965</v>
      </c>
      <c r="E4" s="14">
        <v>36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>
        <f>IF($C4=16,($D4*$E4),"")</f>
        <v>34740</v>
      </c>
      <c r="K4" s="11" t="str">
        <f>IF($C4=18,($D4*$E4),"")</f>
        <v/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23" t="s">
        <v>24</v>
      </c>
    </row>
    <row r="5" spans="1:18" ht="60.75" customHeight="1">
      <c r="A5" s="11">
        <f t="shared" ref="A5:A11" si="2">ROW()-3</f>
        <v>2</v>
      </c>
      <c r="B5" s="11"/>
      <c r="C5" s="14">
        <v>16</v>
      </c>
      <c r="D5" s="14">
        <v>815</v>
      </c>
      <c r="E5" s="14">
        <v>36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>
        <f t="shared" ref="J5:J11" si="7">IF($C5=16,($D5*$E5),"")</f>
        <v>29340</v>
      </c>
      <c r="K5" s="11" t="str">
        <f t="shared" ref="K5:K11" si="8">IF($C5=18,($D5*$E5),"")</f>
        <v/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23" t="s">
        <v>25</v>
      </c>
    </row>
    <row r="6" spans="1:18" ht="81.75" customHeight="1">
      <c r="A6" s="11">
        <f t="shared" si="2"/>
        <v>3</v>
      </c>
      <c r="B6" s="2"/>
      <c r="C6" s="14">
        <v>14</v>
      </c>
      <c r="D6" s="14">
        <v>85</v>
      </c>
      <c r="E6" s="14">
        <v>424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>
        <f t="shared" si="6"/>
        <v>36040</v>
      </c>
      <c r="J6" s="11" t="str">
        <f t="shared" si="7"/>
        <v/>
      </c>
      <c r="K6" s="11" t="str">
        <f t="shared" si="8"/>
        <v/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23" t="s">
        <v>26</v>
      </c>
    </row>
    <row r="7" spans="1:18" ht="81.75" customHeight="1">
      <c r="A7" s="11">
        <f t="shared" si="2"/>
        <v>4</v>
      </c>
      <c r="B7" s="2"/>
      <c r="C7" s="14">
        <v>16</v>
      </c>
      <c r="D7" s="14">
        <v>170</v>
      </c>
      <c r="E7" s="14">
        <v>27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>
        <f t="shared" si="7"/>
        <v>4590</v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23"/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23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23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23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23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16">
        <f t="shared" ref="F12:P12" si="13">SUM(F4:F11)</f>
        <v>0</v>
      </c>
      <c r="G12" s="16">
        <f t="shared" si="13"/>
        <v>0</v>
      </c>
      <c r="H12" s="16">
        <f t="shared" si="13"/>
        <v>0</v>
      </c>
      <c r="I12" s="16">
        <f t="shared" si="13"/>
        <v>36040</v>
      </c>
      <c r="J12" s="16">
        <f t="shared" si="13"/>
        <v>68670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>
        <f t="shared" si="13"/>
        <v>0</v>
      </c>
      <c r="P12" s="16">
        <f t="shared" si="13"/>
        <v>0</v>
      </c>
      <c r="Q12" s="2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16">
        <f>IF($R$2="m",0.395,0.00395)</f>
        <v>3.9500000000000004E-3</v>
      </c>
      <c r="G13" s="16">
        <f>IF($R$2="m",0.617,0.00617)</f>
        <v>6.1700000000000001E-3</v>
      </c>
      <c r="H13" s="16">
        <f>IF($R$2="m",0.888,0.00888)</f>
        <v>8.8800000000000007E-3</v>
      </c>
      <c r="I13" s="16">
        <f>IF($R$2="m",1.21,0.0121)</f>
        <v>1.21E-2</v>
      </c>
      <c r="J13" s="16">
        <f>IF($R$2="m",1.58,0.0158)</f>
        <v>1.5800000000000002E-2</v>
      </c>
      <c r="K13" s="16">
        <f>IF($R$2="m",2,0.02)</f>
        <v>0.02</v>
      </c>
      <c r="L13" s="16">
        <f>IF($R$2="m",2.47,0.0247)</f>
        <v>2.47E-2</v>
      </c>
      <c r="M13" s="16">
        <f>IF($R$2="m",2.98,0.0298)</f>
        <v>2.98E-2</v>
      </c>
      <c r="N13" s="16">
        <f>IF($R$2="m",3.85,0.0385)</f>
        <v>3.85E-2</v>
      </c>
      <c r="O13" s="16">
        <f>IF($R$2="m",4.83,0.0483)</f>
        <v>4.8300000000000003E-2</v>
      </c>
      <c r="P13" s="16">
        <f>IF($R$2="m",6.31,0.0631)</f>
        <v>6.3100000000000003E-2</v>
      </c>
      <c r="Q13" s="24"/>
    </row>
    <row r="14" spans="1:18" ht="24.75" customHeight="1">
      <c r="A14" s="35" t="s">
        <v>17</v>
      </c>
      <c r="B14" s="35"/>
      <c r="C14" s="35"/>
      <c r="D14" s="35"/>
      <c r="E14" s="35"/>
      <c r="F14" s="16">
        <f>F12*F13</f>
        <v>0</v>
      </c>
      <c r="G14" s="16">
        <f t="shared" ref="G14:P14" si="14">G12*G13</f>
        <v>0</v>
      </c>
      <c r="H14" s="16">
        <f t="shared" si="14"/>
        <v>0</v>
      </c>
      <c r="I14" s="16">
        <f t="shared" si="14"/>
        <v>436.084</v>
      </c>
      <c r="J14" s="16">
        <f t="shared" si="14"/>
        <v>1084.9860000000001</v>
      </c>
      <c r="K14" s="16">
        <f t="shared" si="14"/>
        <v>0</v>
      </c>
      <c r="L14" s="16">
        <f>L12*L13</f>
        <v>0</v>
      </c>
      <c r="M14" s="16">
        <f>M12*M13</f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2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1.521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A122E6AE-D70F-4B39-82A1-5FD7C6B8830E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9AF0-1D9E-435A-A362-59F111745FC6}">
  <sheetPr codeName="Sheet5">
    <tabColor rgb="FFFFC000"/>
    <pageSetUpPr fitToPage="1"/>
  </sheetPr>
  <dimension ref="A1:R21"/>
  <sheetViews>
    <sheetView zoomScale="90" zoomScaleNormal="90" workbookViewId="0">
      <pane ySplit="3" topLeftCell="A4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9" t="s">
        <v>21</v>
      </c>
    </row>
    <row r="2" spans="1:18">
      <c r="A2" s="35" t="s">
        <v>0</v>
      </c>
      <c r="B2" s="36" t="s">
        <v>1</v>
      </c>
      <c r="C2" s="35" t="s">
        <v>2</v>
      </c>
      <c r="D2" s="21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21" t="str">
        <f>IF(R2="m","متر","سانتی‌متر")</f>
        <v>سانتی‌متر</v>
      </c>
      <c r="E3" s="35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3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20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7300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530</v>
      </c>
      <c r="E5" s="14">
        <v>40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21200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330</v>
      </c>
      <c r="E6" s="14">
        <v>40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13200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10</v>
      </c>
      <c r="D7" s="14">
        <v>140</v>
      </c>
      <c r="E7" s="14">
        <v>295</v>
      </c>
      <c r="F7" s="11" t="str">
        <f t="shared" ref="F7:F11" si="12">IF($C7=8,($D7*$E7),"")</f>
        <v/>
      </c>
      <c r="G7" s="11">
        <f t="shared" si="4"/>
        <v>41300</v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 t="str">
        <f t="shared" si="8"/>
        <v/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32</v>
      </c>
    </row>
    <row r="8" spans="1:18" ht="81.75" customHeight="1">
      <c r="A8" s="11">
        <f t="shared" si="2"/>
        <v>5</v>
      </c>
      <c r="B8" s="2"/>
      <c r="C8" s="14"/>
      <c r="D8" s="14"/>
      <c r="E8" s="14"/>
      <c r="F8" s="11" t="str">
        <f t="shared" si="12"/>
        <v/>
      </c>
      <c r="G8" s="11" t="str">
        <f t="shared" si="4"/>
        <v/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/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20">
        <f t="shared" ref="F12:P12" si="13">SUM(F4:F11)</f>
        <v>0</v>
      </c>
      <c r="G12" s="20">
        <f t="shared" si="13"/>
        <v>41300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41700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5" t="s">
        <v>17</v>
      </c>
      <c r="B14" s="35"/>
      <c r="C14" s="35"/>
      <c r="D14" s="35"/>
      <c r="E14" s="35"/>
      <c r="F14" s="20">
        <f>F12*F13</f>
        <v>0</v>
      </c>
      <c r="G14" s="20">
        <f t="shared" ref="G14:P14" si="14">G12*G13</f>
        <v>254.821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834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1.089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disablePrompts="1" count="1">
    <dataValidation type="list" allowBlank="1" showInputMessage="1" showErrorMessage="1" sqref="R2:R3" xr:uid="{C5B1260A-9CDA-473C-A938-9238760F7B8D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7EDD-670A-44E3-BF25-2D7B5E3656A0}">
  <sheetPr codeName="Sheet6">
    <tabColor rgb="FFFFC000"/>
    <pageSetUpPr fitToPage="1"/>
  </sheetPr>
  <dimension ref="A1:R21"/>
  <sheetViews>
    <sheetView zoomScale="80" zoomScaleNormal="80" workbookViewId="0">
      <pane ySplit="3" topLeftCell="A10" activePane="bottomLeft" state="frozen"/>
      <selection pane="bottomLeft" activeCell="Q8" sqref="Q8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13" customWidth="1"/>
    <col min="18" max="16384" width="9.109375" style="1"/>
  </cols>
  <sheetData>
    <row r="1" spans="1:18" ht="30.75" customHeight="1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9" t="s">
        <v>21</v>
      </c>
    </row>
    <row r="2" spans="1:18">
      <c r="A2" s="35" t="s">
        <v>0</v>
      </c>
      <c r="B2" s="36" t="s">
        <v>1</v>
      </c>
      <c r="C2" s="35" t="s">
        <v>2</v>
      </c>
      <c r="D2" s="21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21" t="str">
        <f>IF(R2="m","متر","سانتی‌متر")</f>
        <v>سانتی‌متر</v>
      </c>
      <c r="E3" s="35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1" t="s">
        <v>16</v>
      </c>
      <c r="R3" s="33"/>
    </row>
    <row r="4" spans="1:18" ht="60.75" customHeight="1">
      <c r="A4" s="11">
        <f>ROW()-3</f>
        <v>1</v>
      </c>
      <c r="B4" s="2"/>
      <c r="C4" s="14">
        <v>18</v>
      </c>
      <c r="D4" s="14">
        <v>365</v>
      </c>
      <c r="E4" s="14">
        <v>16</v>
      </c>
      <c r="F4" s="11" t="str">
        <f>IF($C4=8,($D4*$E4),"")</f>
        <v/>
      </c>
      <c r="G4" s="11" t="str">
        <f>IF($C4=10,($D4*$E4),"")</f>
        <v/>
      </c>
      <c r="H4" s="11" t="str">
        <f>IF($C4=12,($D4*$E4),"")</f>
        <v/>
      </c>
      <c r="I4" s="11" t="str">
        <f>IF($C4=14,($D4*$E4),"")</f>
        <v/>
      </c>
      <c r="J4" s="11" t="str">
        <f>IF($C4=16,($D4*$E4),"")</f>
        <v/>
      </c>
      <c r="K4" s="11">
        <f>IF($C4=18,($D4*$E4),"")</f>
        <v>5840</v>
      </c>
      <c r="L4" s="11" t="str">
        <f>IF($C4=20,($D4*$E4),"")</f>
        <v/>
      </c>
      <c r="M4" s="11" t="str">
        <f t="shared" ref="M4:M11" si="0">IF($C4=22,($D4*$E4),"")</f>
        <v/>
      </c>
      <c r="N4" s="11" t="str">
        <f>IF($C4=25,($D4*$E4),"")</f>
        <v/>
      </c>
      <c r="O4" s="11" t="str">
        <f>IF($C4=28,($D4*$E4),"")</f>
        <v/>
      </c>
      <c r="P4" s="11" t="str">
        <f t="shared" ref="P4:P11" si="1">IF($C4=32,($D4*$E4),"")</f>
        <v/>
      </c>
      <c r="Q4" s="11" t="s">
        <v>31</v>
      </c>
    </row>
    <row r="5" spans="1:18" ht="60.75" customHeight="1">
      <c r="A5" s="11">
        <f t="shared" ref="A5:A11" si="2">ROW()-3</f>
        <v>2</v>
      </c>
      <c r="B5" s="11"/>
      <c r="C5" s="14">
        <v>18</v>
      </c>
      <c r="D5" s="14">
        <v>540</v>
      </c>
      <c r="E5" s="14">
        <v>32</v>
      </c>
      <c r="F5" s="11" t="str">
        <f t="shared" ref="F5" si="3">IF($C5=8,($D5*$E5),"")</f>
        <v/>
      </c>
      <c r="G5" s="11" t="str">
        <f t="shared" ref="G5:G11" si="4">IF($C5=10,($D5*$E5),"")</f>
        <v/>
      </c>
      <c r="H5" s="11" t="str">
        <f t="shared" ref="H5:H11" si="5">IF($C5=12,($D5*$E5),"")</f>
        <v/>
      </c>
      <c r="I5" s="11" t="str">
        <f t="shared" ref="I5:I11" si="6">IF($C5=14,($D5*$E5),"")</f>
        <v/>
      </c>
      <c r="J5" s="11" t="str">
        <f t="shared" ref="J5:J11" si="7">IF($C5=16,($D5*$E5),"")</f>
        <v/>
      </c>
      <c r="K5" s="11">
        <f t="shared" ref="K5:K11" si="8">IF($C5=18,($D5*$E5),"")</f>
        <v>17280</v>
      </c>
      <c r="L5" s="11" t="str">
        <f t="shared" ref="L5:L11" si="9">IF($C5=20,($D5*$E5),"")</f>
        <v/>
      </c>
      <c r="M5" s="11" t="str">
        <f t="shared" si="0"/>
        <v/>
      </c>
      <c r="N5" s="11" t="str">
        <f t="shared" ref="N5:N11" si="10">IF($C5=25,($D5*$E5),"")</f>
        <v/>
      </c>
      <c r="O5" s="11" t="str">
        <f t="shared" ref="O5:O11" si="11">IF($C5=28,($D5*$E5),"")</f>
        <v/>
      </c>
      <c r="P5" s="11" t="str">
        <f t="shared" si="1"/>
        <v/>
      </c>
      <c r="Q5" s="11" t="s">
        <v>30</v>
      </c>
    </row>
    <row r="6" spans="1:18" ht="81.75" customHeight="1">
      <c r="A6" s="11">
        <f t="shared" si="2"/>
        <v>3</v>
      </c>
      <c r="B6" s="2"/>
      <c r="C6" s="14">
        <v>18</v>
      </c>
      <c r="D6" s="14">
        <v>460</v>
      </c>
      <c r="E6" s="14">
        <v>32</v>
      </c>
      <c r="F6" s="11" t="str">
        <f>IF($C6=8,($D6*$E6),"")</f>
        <v/>
      </c>
      <c r="G6" s="11" t="str">
        <f t="shared" si="4"/>
        <v/>
      </c>
      <c r="H6" s="11" t="str">
        <f t="shared" si="5"/>
        <v/>
      </c>
      <c r="I6" s="11" t="str">
        <f t="shared" si="6"/>
        <v/>
      </c>
      <c r="J6" s="11" t="str">
        <f t="shared" si="7"/>
        <v/>
      </c>
      <c r="K6" s="11">
        <f t="shared" si="8"/>
        <v>14720</v>
      </c>
      <c r="L6" s="11" t="str">
        <f t="shared" si="9"/>
        <v/>
      </c>
      <c r="M6" s="11" t="str">
        <f t="shared" si="0"/>
        <v/>
      </c>
      <c r="N6" s="11" t="str">
        <f t="shared" si="10"/>
        <v/>
      </c>
      <c r="O6" s="11" t="str">
        <f t="shared" si="11"/>
        <v/>
      </c>
      <c r="P6" s="11" t="str">
        <f t="shared" si="1"/>
        <v/>
      </c>
      <c r="Q6" s="11" t="s">
        <v>30</v>
      </c>
    </row>
    <row r="7" spans="1:18" ht="81.75" customHeight="1">
      <c r="A7" s="11">
        <f t="shared" si="2"/>
        <v>4</v>
      </c>
      <c r="B7" s="2"/>
      <c r="C7" s="14">
        <v>18</v>
      </c>
      <c r="D7" s="14">
        <v>330</v>
      </c>
      <c r="E7" s="14">
        <v>32</v>
      </c>
      <c r="F7" s="11" t="str">
        <f t="shared" ref="F7:F11" si="12">IF($C7=8,($D7*$E7),"")</f>
        <v/>
      </c>
      <c r="G7" s="11" t="str">
        <f t="shared" si="4"/>
        <v/>
      </c>
      <c r="H7" s="11" t="str">
        <f t="shared" si="5"/>
        <v/>
      </c>
      <c r="I7" s="11" t="str">
        <f t="shared" si="6"/>
        <v/>
      </c>
      <c r="J7" s="11" t="str">
        <f t="shared" si="7"/>
        <v/>
      </c>
      <c r="K7" s="11">
        <f t="shared" si="8"/>
        <v>10560</v>
      </c>
      <c r="L7" s="11" t="str">
        <f t="shared" si="9"/>
        <v/>
      </c>
      <c r="M7" s="11" t="str">
        <f t="shared" si="0"/>
        <v/>
      </c>
      <c r="N7" s="11" t="str">
        <f t="shared" si="10"/>
        <v/>
      </c>
      <c r="O7" s="11" t="str">
        <f t="shared" si="11"/>
        <v/>
      </c>
      <c r="P7" s="11" t="str">
        <f t="shared" si="1"/>
        <v/>
      </c>
      <c r="Q7" s="11" t="s">
        <v>30</v>
      </c>
    </row>
    <row r="8" spans="1:18" ht="81.75" customHeight="1">
      <c r="A8" s="11">
        <f t="shared" si="2"/>
        <v>5</v>
      </c>
      <c r="B8" s="2"/>
      <c r="C8" s="14">
        <v>10</v>
      </c>
      <c r="D8" s="14">
        <v>140</v>
      </c>
      <c r="E8" s="14">
        <v>344</v>
      </c>
      <c r="F8" s="11" t="str">
        <f t="shared" si="12"/>
        <v/>
      </c>
      <c r="G8" s="11">
        <f t="shared" si="4"/>
        <v>48160</v>
      </c>
      <c r="H8" s="11" t="str">
        <f t="shared" si="5"/>
        <v/>
      </c>
      <c r="I8" s="11" t="str">
        <f t="shared" si="6"/>
        <v/>
      </c>
      <c r="J8" s="11" t="str">
        <f t="shared" si="7"/>
        <v/>
      </c>
      <c r="K8" s="11" t="str">
        <f t="shared" si="8"/>
        <v/>
      </c>
      <c r="L8" s="11" t="str">
        <f t="shared" si="9"/>
        <v/>
      </c>
      <c r="M8" s="11" t="str">
        <f t="shared" si="0"/>
        <v/>
      </c>
      <c r="N8" s="11" t="str">
        <f t="shared" si="10"/>
        <v/>
      </c>
      <c r="O8" s="11" t="str">
        <f t="shared" si="11"/>
        <v/>
      </c>
      <c r="P8" s="11" t="str">
        <f t="shared" si="1"/>
        <v/>
      </c>
      <c r="Q8" s="11" t="s">
        <v>32</v>
      </c>
    </row>
    <row r="9" spans="1:18" ht="81.75" customHeight="1">
      <c r="A9" s="11">
        <f t="shared" si="2"/>
        <v>6</v>
      </c>
      <c r="B9" s="2"/>
      <c r="C9" s="14"/>
      <c r="D9" s="14"/>
      <c r="E9" s="14"/>
      <c r="F9" s="11" t="str">
        <f t="shared" si="12"/>
        <v/>
      </c>
      <c r="G9" s="11" t="str">
        <f t="shared" si="4"/>
        <v/>
      </c>
      <c r="H9" s="11" t="str">
        <f t="shared" si="5"/>
        <v/>
      </c>
      <c r="I9" s="11" t="str">
        <f t="shared" si="6"/>
        <v/>
      </c>
      <c r="J9" s="11" t="str">
        <f t="shared" si="7"/>
        <v/>
      </c>
      <c r="K9" s="11" t="str">
        <f t="shared" si="8"/>
        <v/>
      </c>
      <c r="L9" s="11" t="str">
        <f t="shared" si="9"/>
        <v/>
      </c>
      <c r="M9" s="11" t="str">
        <f t="shared" si="0"/>
        <v/>
      </c>
      <c r="N9" s="11" t="str">
        <f t="shared" si="10"/>
        <v/>
      </c>
      <c r="O9" s="11" t="str">
        <f t="shared" si="11"/>
        <v/>
      </c>
      <c r="P9" s="11" t="str">
        <f t="shared" si="1"/>
        <v/>
      </c>
      <c r="Q9" s="11"/>
    </row>
    <row r="10" spans="1:18" ht="66" customHeight="1">
      <c r="A10" s="11">
        <f t="shared" si="2"/>
        <v>7</v>
      </c>
      <c r="B10" s="2"/>
      <c r="C10" s="14"/>
      <c r="D10" s="14"/>
      <c r="E10" s="14"/>
      <c r="F10" s="11" t="str">
        <f t="shared" si="12"/>
        <v/>
      </c>
      <c r="G10" s="11" t="str">
        <f t="shared" si="4"/>
        <v/>
      </c>
      <c r="H10" s="11" t="str">
        <f t="shared" si="5"/>
        <v/>
      </c>
      <c r="I10" s="11" t="str">
        <f t="shared" si="6"/>
        <v/>
      </c>
      <c r="J10" s="11" t="str">
        <f t="shared" si="7"/>
        <v/>
      </c>
      <c r="K10" s="11" t="str">
        <f t="shared" si="8"/>
        <v/>
      </c>
      <c r="L10" s="11" t="str">
        <f t="shared" si="9"/>
        <v/>
      </c>
      <c r="M10" s="11" t="str">
        <f t="shared" si="0"/>
        <v/>
      </c>
      <c r="N10" s="11" t="str">
        <f t="shared" si="10"/>
        <v/>
      </c>
      <c r="O10" s="11" t="str">
        <f t="shared" si="11"/>
        <v/>
      </c>
      <c r="P10" s="11" t="str">
        <f t="shared" si="1"/>
        <v/>
      </c>
      <c r="Q10" s="11"/>
    </row>
    <row r="11" spans="1:18" ht="66" customHeight="1">
      <c r="A11" s="11">
        <f t="shared" si="2"/>
        <v>8</v>
      </c>
      <c r="B11" s="2"/>
      <c r="C11" s="14"/>
      <c r="D11" s="14"/>
      <c r="E11" s="14"/>
      <c r="F11" s="11" t="str">
        <f t="shared" si="12"/>
        <v/>
      </c>
      <c r="G11" s="11" t="str">
        <f t="shared" si="4"/>
        <v/>
      </c>
      <c r="H11" s="11" t="str">
        <f t="shared" si="5"/>
        <v/>
      </c>
      <c r="I11" s="11" t="str">
        <f t="shared" si="6"/>
        <v/>
      </c>
      <c r="J11" s="11" t="str">
        <f t="shared" si="7"/>
        <v/>
      </c>
      <c r="K11" s="11" t="str">
        <f t="shared" si="8"/>
        <v/>
      </c>
      <c r="L11" s="11" t="str">
        <f t="shared" si="9"/>
        <v/>
      </c>
      <c r="M11" s="11" t="str">
        <f t="shared" si="0"/>
        <v/>
      </c>
      <c r="N11" s="11" t="str">
        <f t="shared" si="10"/>
        <v/>
      </c>
      <c r="O11" s="11" t="str">
        <f t="shared" si="11"/>
        <v/>
      </c>
      <c r="P11" s="11" t="str">
        <f t="shared" si="1"/>
        <v/>
      </c>
      <c r="Q11" s="11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20">
        <f t="shared" ref="F12:P12" si="13">SUM(F4:F11)</f>
        <v>0</v>
      </c>
      <c r="G12" s="20">
        <f t="shared" si="13"/>
        <v>48160</v>
      </c>
      <c r="H12" s="20">
        <f t="shared" si="13"/>
        <v>0</v>
      </c>
      <c r="I12" s="20">
        <f t="shared" si="13"/>
        <v>0</v>
      </c>
      <c r="J12" s="20">
        <f t="shared" si="13"/>
        <v>0</v>
      </c>
      <c r="K12" s="20">
        <f t="shared" si="13"/>
        <v>48400</v>
      </c>
      <c r="L12" s="20">
        <f t="shared" si="13"/>
        <v>0</v>
      </c>
      <c r="M12" s="20">
        <f t="shared" si="13"/>
        <v>0</v>
      </c>
      <c r="N12" s="20">
        <f t="shared" si="13"/>
        <v>0</v>
      </c>
      <c r="O12" s="20">
        <f t="shared" si="13"/>
        <v>0</v>
      </c>
      <c r="P12" s="20">
        <f t="shared" si="13"/>
        <v>0</v>
      </c>
      <c r="Q12" s="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4"/>
    </row>
    <row r="14" spans="1:18" ht="24.75" customHeight="1">
      <c r="A14" s="35" t="s">
        <v>17</v>
      </c>
      <c r="B14" s="35"/>
      <c r="C14" s="35"/>
      <c r="D14" s="35"/>
      <c r="E14" s="35"/>
      <c r="F14" s="20">
        <f>F12*F13</f>
        <v>0</v>
      </c>
      <c r="G14" s="20">
        <f t="shared" ref="G14:P14" si="14">G12*G13</f>
        <v>297.1472</v>
      </c>
      <c r="H14" s="20">
        <f t="shared" si="14"/>
        <v>0</v>
      </c>
      <c r="I14" s="20">
        <f t="shared" si="14"/>
        <v>0</v>
      </c>
      <c r="J14" s="20">
        <f t="shared" si="14"/>
        <v>0</v>
      </c>
      <c r="K14" s="20">
        <f t="shared" si="14"/>
        <v>968</v>
      </c>
      <c r="L14" s="20">
        <f>L12*L13</f>
        <v>0</v>
      </c>
      <c r="M14" s="20">
        <f>M12*M13</f>
        <v>0</v>
      </c>
      <c r="N14" s="20">
        <f t="shared" si="14"/>
        <v>0</v>
      </c>
      <c r="O14" s="20">
        <f t="shared" si="14"/>
        <v>0</v>
      </c>
      <c r="P14" s="20">
        <f t="shared" si="14"/>
        <v>0</v>
      </c>
      <c r="Q14" s="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1.265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144F270A-15F0-4A2C-AABB-BB1C5C1479A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325-0FEC-48BC-9E86-371FA6216D89}">
  <sheetPr codeName="Sheet7">
    <tabColor rgb="FFFFC000"/>
    <pageSetUpPr fitToPage="1"/>
  </sheetPr>
  <dimension ref="A1:R21"/>
  <sheetViews>
    <sheetView zoomScaleNormal="100" workbookViewId="0">
      <pane ySplit="3" topLeftCell="A14" activePane="bottomLeft" state="frozen"/>
      <selection pane="bottomLeft" activeCell="E11" sqref="E11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9" t="s">
        <v>21</v>
      </c>
    </row>
    <row r="2" spans="1:18">
      <c r="A2" s="35" t="s">
        <v>0</v>
      </c>
      <c r="B2" s="36" t="s">
        <v>1</v>
      </c>
      <c r="C2" s="35" t="s">
        <v>2</v>
      </c>
      <c r="D2" s="21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21" t="str">
        <f>IF(R2="m","متر","سانتی‌متر")</f>
        <v>سانتی‌متر</v>
      </c>
      <c r="E3" s="35"/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23</v>
      </c>
      <c r="N3" s="21" t="s">
        <v>13</v>
      </c>
      <c r="O3" s="21" t="s">
        <v>14</v>
      </c>
      <c r="P3" s="21" t="s">
        <v>15</v>
      </c>
      <c r="Q3" s="22" t="s">
        <v>16</v>
      </c>
      <c r="R3" s="33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24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12960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1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24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12240</v>
      </c>
      <c r="K5" s="11" t="str">
        <f t="shared" si="5"/>
        <v/>
      </c>
      <c r="L5" s="11" t="str">
        <f t="shared" si="6"/>
        <v/>
      </c>
      <c r="M5" s="11" t="str">
        <f t="shared" ref="M5:M10" si="12">IF($C5=22,($D5*$E5),"")</f>
        <v/>
      </c>
      <c r="N5" s="11" t="str">
        <f t="shared" si="8"/>
        <v/>
      </c>
      <c r="O5" s="11" t="str">
        <f t="shared" si="9"/>
        <v/>
      </c>
      <c r="P5" s="11" t="str">
        <f t="shared" ref="P5:P10" si="13">IF($C5=32,($D5*$E5),"")</f>
        <v/>
      </c>
      <c r="Q5" s="23" t="s">
        <v>33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24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5040</v>
      </c>
      <c r="K6" s="11" t="str">
        <f t="shared" si="5"/>
        <v/>
      </c>
      <c r="L6" s="11" t="str">
        <f t="shared" si="6"/>
        <v/>
      </c>
      <c r="M6" s="11" t="str">
        <f t="shared" si="12"/>
        <v/>
      </c>
      <c r="N6" s="11" t="str">
        <f t="shared" si="8"/>
        <v/>
      </c>
      <c r="O6" s="11" t="str">
        <f t="shared" si="9"/>
        <v/>
      </c>
      <c r="P6" s="11" t="str">
        <f t="shared" si="13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4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1160</v>
      </c>
      <c r="K7" s="11" t="str">
        <f t="shared" si="5"/>
        <v/>
      </c>
      <c r="L7" s="11" t="str">
        <f t="shared" si="6"/>
        <v/>
      </c>
      <c r="M7" s="11" t="str">
        <f t="shared" si="12"/>
        <v/>
      </c>
      <c r="N7" s="11" t="str">
        <f t="shared" si="8"/>
        <v/>
      </c>
      <c r="O7" s="11" t="str">
        <f t="shared" si="9"/>
        <v/>
      </c>
      <c r="P7" s="11" t="str">
        <f t="shared" si="13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8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1440</v>
      </c>
      <c r="K8" s="11" t="str">
        <f t="shared" si="5"/>
        <v/>
      </c>
      <c r="L8" s="11" t="str">
        <f t="shared" si="6"/>
        <v/>
      </c>
      <c r="M8" s="11" t="str">
        <f t="shared" si="12"/>
        <v/>
      </c>
      <c r="N8" s="11" t="str">
        <f t="shared" si="8"/>
        <v/>
      </c>
      <c r="O8" s="11" t="str">
        <f t="shared" si="9"/>
        <v/>
      </c>
      <c r="P8" s="11" t="str">
        <f t="shared" si="13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130</v>
      </c>
      <c r="E9" s="14">
        <v>176</v>
      </c>
      <c r="F9" s="11">
        <f t="shared" si="0"/>
        <v>22880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12"/>
        <v/>
      </c>
      <c r="N9" s="11" t="str">
        <f t="shared" si="8"/>
        <v/>
      </c>
      <c r="O9" s="11" t="str">
        <f t="shared" si="9"/>
        <v/>
      </c>
      <c r="P9" s="11" t="str">
        <f t="shared" si="13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110</v>
      </c>
      <c r="E10" s="14">
        <v>184</v>
      </c>
      <c r="F10" s="11">
        <f t="shared" si="0"/>
        <v>20240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12"/>
        <v/>
      </c>
      <c r="N10" s="11" t="str">
        <f t="shared" si="8"/>
        <v/>
      </c>
      <c r="O10" s="11" t="str">
        <f t="shared" si="9"/>
        <v/>
      </c>
      <c r="P10" s="11" t="str">
        <f t="shared" si="13"/>
        <v/>
      </c>
      <c r="Q10" s="23" t="s">
        <v>35</v>
      </c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ref="F11" si="14">IF($C11=8,($D11*$E11),"")</f>
        <v/>
      </c>
      <c r="G11" s="11" t="str">
        <f t="shared" ref="G11" si="15">IF($C11=10,($D11*$E11),"")</f>
        <v/>
      </c>
      <c r="H11" s="11" t="str">
        <f t="shared" ref="H11" si="16">IF($C11=12,($D11*$E11),"")</f>
        <v/>
      </c>
      <c r="I11" s="11" t="str">
        <f t="shared" ref="I11" si="17">IF($C11=14,($D11*$E11),"")</f>
        <v/>
      </c>
      <c r="J11" s="11" t="str">
        <f t="shared" ref="J11" si="18">IF($C11=16,($D11*$E11),"")</f>
        <v/>
      </c>
      <c r="K11" s="11" t="str">
        <f t="shared" ref="K11" si="19">IF($C11=18,($D11*$E11),"")</f>
        <v/>
      </c>
      <c r="L11" s="11" t="str">
        <f t="shared" ref="L11" si="20">IF($C11=20,($D11*$E11),"")</f>
        <v/>
      </c>
      <c r="M11" s="11" t="str">
        <f t="shared" si="7"/>
        <v/>
      </c>
      <c r="N11" s="11" t="str">
        <f t="shared" ref="N11" si="21">IF($C11=25,($D11*$E11),"")</f>
        <v/>
      </c>
      <c r="O11" s="11" t="str">
        <f t="shared" ref="O11" si="22">IF($C11=28,($D11*$E11),"")</f>
        <v/>
      </c>
      <c r="P11" s="11" t="str">
        <f t="shared" si="10"/>
        <v/>
      </c>
      <c r="Q11" s="23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20">
        <f t="shared" ref="F12:P12" si="23">SUM(F4:F11)</f>
        <v>43120</v>
      </c>
      <c r="G12" s="20">
        <f t="shared" si="23"/>
        <v>0</v>
      </c>
      <c r="H12" s="20">
        <f t="shared" si="23"/>
        <v>0</v>
      </c>
      <c r="I12" s="20">
        <f t="shared" si="23"/>
        <v>0</v>
      </c>
      <c r="J12" s="20">
        <f t="shared" si="23"/>
        <v>32840</v>
      </c>
      <c r="K12" s="20">
        <f t="shared" si="23"/>
        <v>0</v>
      </c>
      <c r="L12" s="20">
        <f t="shared" si="23"/>
        <v>0</v>
      </c>
      <c r="M12" s="20">
        <f t="shared" si="23"/>
        <v>0</v>
      </c>
      <c r="N12" s="20">
        <f t="shared" si="23"/>
        <v>0</v>
      </c>
      <c r="O12" s="20">
        <f t="shared" si="23"/>
        <v>0</v>
      </c>
      <c r="P12" s="20">
        <f t="shared" si="23"/>
        <v>0</v>
      </c>
      <c r="Q12" s="2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20">
        <f>IF($R$2="m",0.395,0.00395)</f>
        <v>3.9500000000000004E-3</v>
      </c>
      <c r="G13" s="20">
        <f>IF($R$2="m",0.617,0.00617)</f>
        <v>6.1700000000000001E-3</v>
      </c>
      <c r="H13" s="20">
        <f>IF($R$2="m",0.888,0.00888)</f>
        <v>8.8800000000000007E-3</v>
      </c>
      <c r="I13" s="20">
        <f>IF($R$2="m",1.21,0.0121)</f>
        <v>1.21E-2</v>
      </c>
      <c r="J13" s="20">
        <f>IF($R$2="m",1.58,0.0158)</f>
        <v>1.5800000000000002E-2</v>
      </c>
      <c r="K13" s="20">
        <f>IF($R$2="m",2,0.02)</f>
        <v>0.02</v>
      </c>
      <c r="L13" s="20">
        <f>IF($R$2="m",2.47,0.0247)</f>
        <v>2.47E-2</v>
      </c>
      <c r="M13" s="20">
        <f>IF($R$2="m",2.98,0.0298)</f>
        <v>2.98E-2</v>
      </c>
      <c r="N13" s="20">
        <f>IF($R$2="m",3.85,0.0385)</f>
        <v>3.85E-2</v>
      </c>
      <c r="O13" s="20">
        <f>IF($R$2="m",4.83,0.0483)</f>
        <v>4.8300000000000003E-2</v>
      </c>
      <c r="P13" s="20">
        <f>IF($R$2="m",6.31,0.0631)</f>
        <v>6.3100000000000003E-2</v>
      </c>
      <c r="Q13" s="24"/>
    </row>
    <row r="14" spans="1:18" ht="24.75" customHeight="1">
      <c r="A14" s="35" t="s">
        <v>17</v>
      </c>
      <c r="B14" s="35"/>
      <c r="C14" s="35"/>
      <c r="D14" s="35"/>
      <c r="E14" s="35"/>
      <c r="F14" s="20">
        <f>F12*F13</f>
        <v>170.32400000000001</v>
      </c>
      <c r="G14" s="20">
        <f t="shared" ref="G14:P14" si="24">G12*G13</f>
        <v>0</v>
      </c>
      <c r="H14" s="20">
        <f t="shared" si="24"/>
        <v>0</v>
      </c>
      <c r="I14" s="20">
        <f t="shared" si="24"/>
        <v>0</v>
      </c>
      <c r="J14" s="20">
        <f t="shared" si="24"/>
        <v>518.87200000000007</v>
      </c>
      <c r="K14" s="20">
        <f t="shared" si="24"/>
        <v>0</v>
      </c>
      <c r="L14" s="20">
        <f>L12*L13</f>
        <v>0</v>
      </c>
      <c r="M14" s="20">
        <f>M12*M13</f>
        <v>0</v>
      </c>
      <c r="N14" s="20">
        <f t="shared" si="24"/>
        <v>0</v>
      </c>
      <c r="O14" s="20">
        <f t="shared" si="24"/>
        <v>0</v>
      </c>
      <c r="P14" s="20">
        <f t="shared" si="24"/>
        <v>0</v>
      </c>
      <c r="Q14" s="2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0.689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A1:Q1"/>
    <mergeCell ref="A2:A3"/>
    <mergeCell ref="B2:B3"/>
    <mergeCell ref="C2:C3"/>
    <mergeCell ref="E2:E3"/>
    <mergeCell ref="F2:Q2"/>
    <mergeCell ref="R2:R3"/>
    <mergeCell ref="A12:E12"/>
    <mergeCell ref="A13:E13"/>
    <mergeCell ref="A14:E14"/>
    <mergeCell ref="A15:E15"/>
    <mergeCell ref="F15:P15"/>
  </mergeCells>
  <dataValidations count="1">
    <dataValidation type="list" allowBlank="1" showInputMessage="1" showErrorMessage="1" sqref="R2:R3" xr:uid="{96977264-228D-4E21-B8F0-13653F5F712F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F73-A833-4DC1-BC4F-DD0D9D0641C2}">
  <sheetPr codeName="Sheet8">
    <tabColor rgb="FFFFC000"/>
    <pageSetUpPr fitToPage="1"/>
  </sheetPr>
  <dimension ref="A1:R21"/>
  <sheetViews>
    <sheetView zoomScaleNormal="100" workbookViewId="0">
      <pane ySplit="3" topLeftCell="A13" activePane="bottomLeft" state="frozen"/>
      <selection pane="bottomLeft" activeCell="E10" sqref="E10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4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27" t="s">
        <v>21</v>
      </c>
    </row>
    <row r="2" spans="1:18">
      <c r="A2" s="35" t="s">
        <v>0</v>
      </c>
      <c r="B2" s="36" t="s">
        <v>1</v>
      </c>
      <c r="C2" s="35" t="s">
        <v>2</v>
      </c>
      <c r="D2" s="28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28" t="str">
        <f>IF(R2="m","متر","سانتی‌متر")</f>
        <v>سانتی‌متر</v>
      </c>
      <c r="E3" s="35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3"/>
    </row>
    <row r="4" spans="1:18" ht="60.75" customHeight="1">
      <c r="A4" s="11">
        <f>ROW()-3</f>
        <v>1</v>
      </c>
      <c r="B4" s="2"/>
      <c r="C4" s="14">
        <v>16</v>
      </c>
      <c r="D4" s="14">
        <v>540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6480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36</v>
      </c>
    </row>
    <row r="5" spans="1:18" ht="60.75" customHeight="1">
      <c r="A5" s="11">
        <f t="shared" ref="A5:A11" si="11">ROW()-3</f>
        <v>2</v>
      </c>
      <c r="B5" s="11"/>
      <c r="C5" s="14">
        <v>16</v>
      </c>
      <c r="D5" s="14">
        <v>510</v>
      </c>
      <c r="E5" s="14">
        <v>12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6120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12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2520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16</v>
      </c>
      <c r="D7" s="14">
        <v>290</v>
      </c>
      <c r="E7" s="14">
        <v>2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>
        <f t="shared" si="4"/>
        <v>580</v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180</v>
      </c>
      <c r="E8" s="14">
        <v>4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720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81.75" customHeight="1">
      <c r="A9" s="11">
        <f t="shared" si="11"/>
        <v>6</v>
      </c>
      <c r="B9" s="2"/>
      <c r="C9" s="14">
        <v>8</v>
      </c>
      <c r="D9" s="14">
        <v>140</v>
      </c>
      <c r="E9" s="14">
        <v>180</v>
      </c>
      <c r="F9" s="11">
        <f t="shared" si="0"/>
        <v>25200</v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35</v>
      </c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26">
        <f t="shared" ref="F12:P12" si="12">SUM(F4:F11)</f>
        <v>25200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16420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5" t="s">
        <v>17</v>
      </c>
      <c r="B14" s="35"/>
      <c r="C14" s="35"/>
      <c r="D14" s="35"/>
      <c r="E14" s="35"/>
      <c r="F14" s="26">
        <f>F12*F13</f>
        <v>99.54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259.43600000000004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0.359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EE70547C-755F-4E05-A26B-89C672F60891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927B-1DBA-4BF0-80F0-0AE2C2C76DC2}">
  <sheetPr codeName="Sheet9">
    <tabColor rgb="FFFFC000"/>
    <pageSetUpPr fitToPage="1"/>
  </sheetPr>
  <dimension ref="A1:R20"/>
  <sheetViews>
    <sheetView tabSelected="1" zoomScale="85" zoomScaleNormal="85" workbookViewId="0">
      <pane ySplit="3" topLeftCell="A4" activePane="bottomLeft" state="frozen"/>
      <selection pane="bottomLeft" activeCell="N5" sqref="N5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4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27" t="s">
        <v>21</v>
      </c>
    </row>
    <row r="2" spans="1:18">
      <c r="A2" s="35" t="s">
        <v>0</v>
      </c>
      <c r="B2" s="36" t="s">
        <v>1</v>
      </c>
      <c r="C2" s="35" t="s">
        <v>2</v>
      </c>
      <c r="D2" s="28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28" t="str">
        <f>IF(R2="m","متر","سانتی‌متر")</f>
        <v>سانتی‌متر</v>
      </c>
      <c r="E3" s="35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3"/>
    </row>
    <row r="4" spans="1:18" ht="60.75" customHeight="1">
      <c r="A4" s="11">
        <f>ROW()-3</f>
        <v>1</v>
      </c>
      <c r="B4" s="2"/>
      <c r="C4" s="14">
        <v>16</v>
      </c>
      <c r="D4" s="14">
        <v>620</v>
      </c>
      <c r="E4" s="14">
        <v>48</v>
      </c>
      <c r="F4" s="11" t="str">
        <f t="shared" ref="F4:F10" si="0">IF($C4=8,($D4*$E4),"")</f>
        <v/>
      </c>
      <c r="G4" s="11" t="str">
        <f t="shared" ref="G4:G10" si="1">IF($C4=10,($D4*$E4),"")</f>
        <v/>
      </c>
      <c r="H4" s="11" t="str">
        <f t="shared" ref="H4:H10" si="2">IF($C4=12,($D4*$E4),"")</f>
        <v/>
      </c>
      <c r="I4" s="11" t="str">
        <f t="shared" ref="I4:I10" si="3">IF($C4=14,($D4*$E4),"")</f>
        <v/>
      </c>
      <c r="J4" s="11">
        <f t="shared" ref="J4:J10" si="4">IF($C4=16,($D4*$E4),"")</f>
        <v>29760</v>
      </c>
      <c r="K4" s="11" t="str">
        <f t="shared" ref="K4:K10" si="5">IF($C4=18,($D4*$E4),"")</f>
        <v/>
      </c>
      <c r="L4" s="11" t="str">
        <f t="shared" ref="L4:L10" si="6">IF($C4=20,($D4*$E4),"")</f>
        <v/>
      </c>
      <c r="M4" s="11" t="str">
        <f t="shared" ref="M4:M10" si="7">IF($C4=22,($D4*$E4),"")</f>
        <v/>
      </c>
      <c r="N4" s="11" t="str">
        <f t="shared" ref="N4:N10" si="8">IF($C4=25,($D4*$E4),"")</f>
        <v/>
      </c>
      <c r="O4" s="11" t="str">
        <f t="shared" ref="O4:O10" si="9">IF($C4=28,($D4*$E4),"")</f>
        <v/>
      </c>
      <c r="P4" s="11" t="str">
        <f t="shared" ref="P4:P10" si="10">IF($C4=32,($D4*$E4),"")</f>
        <v/>
      </c>
      <c r="Q4" s="23" t="s">
        <v>36</v>
      </c>
    </row>
    <row r="5" spans="1:18" ht="60.75" customHeight="1">
      <c r="A5" s="11">
        <f t="shared" ref="A5:A10" si="11">ROW()-3</f>
        <v>2</v>
      </c>
      <c r="B5" s="11"/>
      <c r="C5" s="14">
        <v>16</v>
      </c>
      <c r="D5" s="14">
        <v>280</v>
      </c>
      <c r="E5" s="14">
        <v>48</v>
      </c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>
        <f t="shared" si="4"/>
        <v>13440</v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38</v>
      </c>
    </row>
    <row r="6" spans="1:18" ht="81.75" customHeight="1">
      <c r="A6" s="11">
        <f t="shared" si="11"/>
        <v>3</v>
      </c>
      <c r="B6" s="2"/>
      <c r="C6" s="14">
        <v>16</v>
      </c>
      <c r="D6" s="14">
        <v>210</v>
      </c>
      <c r="E6" s="14">
        <v>18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>
        <f t="shared" si="4"/>
        <v>3780</v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 t="s">
        <v>34</v>
      </c>
    </row>
    <row r="7" spans="1:18" ht="81.75" customHeight="1">
      <c r="A7" s="11">
        <f t="shared" si="11"/>
        <v>4</v>
      </c>
      <c r="B7" s="2"/>
      <c r="C7" s="14">
        <v>14</v>
      </c>
      <c r="D7" s="14">
        <v>210</v>
      </c>
      <c r="E7" s="14">
        <v>36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>
        <f t="shared" si="3"/>
        <v>7560</v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 t="s">
        <v>34</v>
      </c>
    </row>
    <row r="8" spans="1:18" ht="81.75" customHeight="1">
      <c r="A8" s="11">
        <f t="shared" si="11"/>
        <v>5</v>
      </c>
      <c r="B8" s="2"/>
      <c r="C8" s="14">
        <v>16</v>
      </c>
      <c r="D8" s="14">
        <v>290</v>
      </c>
      <c r="E8" s="14">
        <v>12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>
        <f t="shared" si="4"/>
        <v>3480</v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 t="s">
        <v>34</v>
      </c>
    </row>
    <row r="9" spans="1:18" ht="66" customHeight="1">
      <c r="A9" s="11">
        <f t="shared" si="11"/>
        <v>6</v>
      </c>
      <c r="B9" s="2"/>
      <c r="C9" s="14">
        <v>16</v>
      </c>
      <c r="D9" s="14">
        <v>180</v>
      </c>
      <c r="E9" s="14">
        <v>12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>
        <f t="shared" si="4"/>
        <v>2160</v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 t="s">
        <v>34</v>
      </c>
    </row>
    <row r="10" spans="1:18" ht="66" customHeight="1">
      <c r="A10" s="11">
        <f t="shared" si="11"/>
        <v>7</v>
      </c>
      <c r="B10" s="2"/>
      <c r="C10" s="14">
        <v>8</v>
      </c>
      <c r="D10" s="14">
        <v>140</v>
      </c>
      <c r="E10" s="14">
        <v>480</v>
      </c>
      <c r="F10" s="11">
        <f t="shared" si="0"/>
        <v>67200</v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 t="s">
        <v>35</v>
      </c>
    </row>
    <row r="11" spans="1:18" ht="24.75" customHeight="1">
      <c r="A11" s="35" t="str">
        <f>IF(R2="m","جمع طول آرماتورها (متر)","جمع طول آرماتورها (سانتی‌متر)")</f>
        <v>جمع طول آرماتورها (سانتی‌متر)</v>
      </c>
      <c r="B11" s="35"/>
      <c r="C11" s="35"/>
      <c r="D11" s="35"/>
      <c r="E11" s="35"/>
      <c r="F11" s="26">
        <f t="shared" ref="F11:P11" si="12">SUM(F4:F10)</f>
        <v>67200</v>
      </c>
      <c r="G11" s="26">
        <f t="shared" si="12"/>
        <v>0</v>
      </c>
      <c r="H11" s="26">
        <f t="shared" si="12"/>
        <v>0</v>
      </c>
      <c r="I11" s="26">
        <f t="shared" si="12"/>
        <v>7560</v>
      </c>
      <c r="J11" s="26">
        <f t="shared" si="12"/>
        <v>52620</v>
      </c>
      <c r="K11" s="26">
        <f t="shared" si="12"/>
        <v>0</v>
      </c>
      <c r="L11" s="26">
        <f t="shared" si="12"/>
        <v>0</v>
      </c>
      <c r="M11" s="26">
        <f t="shared" si="12"/>
        <v>0</v>
      </c>
      <c r="N11" s="26">
        <f t="shared" si="12"/>
        <v>0</v>
      </c>
      <c r="O11" s="26">
        <f t="shared" si="12"/>
        <v>0</v>
      </c>
      <c r="P11" s="26">
        <f t="shared" si="12"/>
        <v>0</v>
      </c>
      <c r="Q11" s="24"/>
    </row>
    <row r="12" spans="1:18" ht="24.75" customHeight="1">
      <c r="A12" s="35" t="str">
        <f>IF(R2="m","وزن هر متر (kg/m)","وزن هر سانتی‌متر (kg/cm)")</f>
        <v>وزن هر سانتی‌متر (kg/cm)</v>
      </c>
      <c r="B12" s="35"/>
      <c r="C12" s="35"/>
      <c r="D12" s="35"/>
      <c r="E12" s="35"/>
      <c r="F12" s="26">
        <f>IF($R$2="m",0.395,0.00395)</f>
        <v>3.9500000000000004E-3</v>
      </c>
      <c r="G12" s="26">
        <f>IF($R$2="m",0.617,0.00617)</f>
        <v>6.1700000000000001E-3</v>
      </c>
      <c r="H12" s="26">
        <f>IF($R$2="m",0.888,0.00888)</f>
        <v>8.8800000000000007E-3</v>
      </c>
      <c r="I12" s="26">
        <f>IF($R$2="m",1.21,0.0121)</f>
        <v>1.21E-2</v>
      </c>
      <c r="J12" s="26">
        <f>IF($R$2="m",1.58,0.0158)</f>
        <v>1.5800000000000002E-2</v>
      </c>
      <c r="K12" s="26">
        <f>IF($R$2="m",2,0.02)</f>
        <v>0.02</v>
      </c>
      <c r="L12" s="26">
        <f>IF($R$2="m",2.47,0.0247)</f>
        <v>2.47E-2</v>
      </c>
      <c r="M12" s="26">
        <f>IF($R$2="m",2.98,0.0298)</f>
        <v>2.98E-2</v>
      </c>
      <c r="N12" s="26">
        <f>IF($R$2="m",3.85,0.0385)</f>
        <v>3.85E-2</v>
      </c>
      <c r="O12" s="26">
        <f>IF($R$2="m",4.83,0.0483)</f>
        <v>4.8300000000000003E-2</v>
      </c>
      <c r="P12" s="26">
        <f>IF($R$2="m",6.31,0.0631)</f>
        <v>6.3100000000000003E-2</v>
      </c>
      <c r="Q12" s="24"/>
    </row>
    <row r="13" spans="1:18" ht="24.75" customHeight="1">
      <c r="A13" s="35" t="s">
        <v>17</v>
      </c>
      <c r="B13" s="35"/>
      <c r="C13" s="35"/>
      <c r="D13" s="35"/>
      <c r="E13" s="35"/>
      <c r="F13" s="26">
        <f>F11*F12</f>
        <v>265.44</v>
      </c>
      <c r="G13" s="26">
        <f t="shared" ref="G13:P13" si="13">G11*G12</f>
        <v>0</v>
      </c>
      <c r="H13" s="26">
        <f t="shared" si="13"/>
        <v>0</v>
      </c>
      <c r="I13" s="26">
        <f t="shared" si="13"/>
        <v>91.475999999999999</v>
      </c>
      <c r="J13" s="26">
        <f t="shared" si="13"/>
        <v>831.39600000000007</v>
      </c>
      <c r="K13" s="26">
        <f t="shared" si="13"/>
        <v>0</v>
      </c>
      <c r="L13" s="26">
        <f>L11*L12</f>
        <v>0</v>
      </c>
      <c r="M13" s="26">
        <f>M11*M12</f>
        <v>0</v>
      </c>
      <c r="N13" s="26">
        <f t="shared" si="13"/>
        <v>0</v>
      </c>
      <c r="O13" s="26">
        <f t="shared" si="13"/>
        <v>0</v>
      </c>
      <c r="P13" s="26">
        <f t="shared" si="13"/>
        <v>0</v>
      </c>
      <c r="Q13" s="24"/>
    </row>
    <row r="14" spans="1:18" ht="24.75" customHeight="1">
      <c r="A14" s="35" t="s">
        <v>18</v>
      </c>
      <c r="B14" s="35"/>
      <c r="C14" s="35"/>
      <c r="D14" s="35"/>
      <c r="E14" s="35"/>
      <c r="F14" s="39" t="str">
        <f>ROUND(SUM(F13:P13)/1000,3)&amp;" تن"</f>
        <v>1.188 تن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24"/>
    </row>
    <row r="15" spans="1:18" ht="40.5" customHeight="1"/>
    <row r="16" spans="1:18" ht="40.5" customHeight="1"/>
    <row r="17" ht="40.5" customHeight="1"/>
    <row r="18" ht="40.5" customHeight="1"/>
    <row r="19" ht="40.5" customHeight="1"/>
    <row r="20" ht="40.5" customHeight="1"/>
  </sheetData>
  <mergeCells count="12">
    <mergeCell ref="R2:R3"/>
    <mergeCell ref="A11:E11"/>
    <mergeCell ref="A12:E12"/>
    <mergeCell ref="A13:E13"/>
    <mergeCell ref="A14:E14"/>
    <mergeCell ref="F14:P14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B0F19319-7DC2-4DE2-A2D5-476AA81E4DDB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61F-1A7E-4B57-9283-A218926DA1A0}">
  <sheetPr codeName="Sheet10">
    <tabColor rgb="FFFFC000"/>
    <pageSetUpPr fitToPage="1"/>
  </sheetPr>
  <dimension ref="A1:R21"/>
  <sheetViews>
    <sheetView zoomScaleNormal="100" workbookViewId="0">
      <pane ySplit="3" topLeftCell="A4" activePane="bottomLeft" state="frozen"/>
      <selection pane="bottomLeft" activeCell="E6" sqref="E6"/>
    </sheetView>
  </sheetViews>
  <sheetFormatPr defaultColWidth="9.109375" defaultRowHeight="13.8"/>
  <cols>
    <col min="1" max="1" width="9.5546875" style="13" bestFit="1" customWidth="1"/>
    <col min="2" max="2" width="37.88671875" style="13" customWidth="1"/>
    <col min="3" max="5" width="9.5546875" style="13" customWidth="1"/>
    <col min="6" max="16" width="8.44140625" style="13" customWidth="1"/>
    <col min="17" max="17" width="21.44140625" style="25" customWidth="1"/>
    <col min="18" max="16384" width="9.109375" style="1"/>
  </cols>
  <sheetData>
    <row r="1" spans="1:18" ht="30.75" customHeight="1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27" t="s">
        <v>21</v>
      </c>
    </row>
    <row r="2" spans="1:18">
      <c r="A2" s="35" t="s">
        <v>0</v>
      </c>
      <c r="B2" s="36" t="s">
        <v>1</v>
      </c>
      <c r="C2" s="35" t="s">
        <v>2</v>
      </c>
      <c r="D2" s="28" t="s">
        <v>3</v>
      </c>
      <c r="E2" s="35" t="s">
        <v>4</v>
      </c>
      <c r="F2" s="38" t="s">
        <v>5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3" t="s">
        <v>22</v>
      </c>
    </row>
    <row r="3" spans="1:18">
      <c r="A3" s="35"/>
      <c r="B3" s="37"/>
      <c r="C3" s="35"/>
      <c r="D3" s="28" t="str">
        <f>IF(R2="m","متر","سانتی‌متر")</f>
        <v>سانتی‌متر</v>
      </c>
      <c r="E3" s="35"/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23</v>
      </c>
      <c r="N3" s="28" t="s">
        <v>13</v>
      </c>
      <c r="O3" s="28" t="s">
        <v>14</v>
      </c>
      <c r="P3" s="28" t="s">
        <v>15</v>
      </c>
      <c r="Q3" s="22" t="s">
        <v>16</v>
      </c>
      <c r="R3" s="33"/>
    </row>
    <row r="4" spans="1:18" ht="60.75" customHeight="1">
      <c r="A4" s="11">
        <f>ROW()-3</f>
        <v>1</v>
      </c>
      <c r="B4" s="2"/>
      <c r="C4" s="14">
        <v>16</v>
      </c>
      <c r="D4" s="14">
        <v>580</v>
      </c>
      <c r="E4" s="14">
        <v>12</v>
      </c>
      <c r="F4" s="11" t="str">
        <f t="shared" ref="F4:F11" si="0">IF($C4=8,($D4*$E4),"")</f>
        <v/>
      </c>
      <c r="G4" s="11" t="str">
        <f t="shared" ref="G4:G11" si="1">IF($C4=10,($D4*$E4),"")</f>
        <v/>
      </c>
      <c r="H4" s="11" t="str">
        <f t="shared" ref="H4:H11" si="2">IF($C4=12,($D4*$E4),"")</f>
        <v/>
      </c>
      <c r="I4" s="11" t="str">
        <f t="shared" ref="I4:I11" si="3">IF($C4=14,($D4*$E4),"")</f>
        <v/>
      </c>
      <c r="J4" s="11">
        <f t="shared" ref="J4:J11" si="4">IF($C4=16,($D4*$E4),"")</f>
        <v>6960</v>
      </c>
      <c r="K4" s="11" t="str">
        <f t="shared" ref="K4:K11" si="5">IF($C4=18,($D4*$E4),"")</f>
        <v/>
      </c>
      <c r="L4" s="11" t="str">
        <f t="shared" ref="L4:L11" si="6">IF($C4=20,($D4*$E4),"")</f>
        <v/>
      </c>
      <c r="M4" s="11" t="str">
        <f t="shared" ref="M4:M11" si="7">IF($C4=22,($D4*$E4),"")</f>
        <v/>
      </c>
      <c r="N4" s="11" t="str">
        <f t="shared" ref="N4:N11" si="8">IF($C4=25,($D4*$E4),"")</f>
        <v/>
      </c>
      <c r="O4" s="11" t="str">
        <f t="shared" ref="O4:O11" si="9">IF($C4=28,($D4*$E4),"")</f>
        <v/>
      </c>
      <c r="P4" s="11" t="str">
        <f t="shared" ref="P4:P11" si="10">IF($C4=32,($D4*$E4),"")</f>
        <v/>
      </c>
      <c r="Q4" s="23" t="s">
        <v>37</v>
      </c>
    </row>
    <row r="5" spans="1:18" ht="60.75" customHeight="1">
      <c r="A5" s="11">
        <f t="shared" ref="A5:A11" si="11">ROW()-3</f>
        <v>2</v>
      </c>
      <c r="B5" s="11"/>
      <c r="C5" s="14">
        <v>8</v>
      </c>
      <c r="D5" s="14">
        <v>140</v>
      </c>
      <c r="E5" s="14">
        <v>64</v>
      </c>
      <c r="F5" s="11">
        <f t="shared" si="0"/>
        <v>8960</v>
      </c>
      <c r="G5" s="11" t="str">
        <f t="shared" si="1"/>
        <v/>
      </c>
      <c r="H5" s="11" t="str">
        <f t="shared" si="2"/>
        <v/>
      </c>
      <c r="I5" s="11" t="str">
        <f t="shared" si="3"/>
        <v/>
      </c>
      <c r="J5" s="11" t="str">
        <f t="shared" si="4"/>
        <v/>
      </c>
      <c r="K5" s="11" t="str">
        <f t="shared" si="5"/>
        <v/>
      </c>
      <c r="L5" s="11" t="str">
        <f t="shared" si="6"/>
        <v/>
      </c>
      <c r="M5" s="11" t="str">
        <f t="shared" si="7"/>
        <v/>
      </c>
      <c r="N5" s="11" t="str">
        <f t="shared" si="8"/>
        <v/>
      </c>
      <c r="O5" s="11" t="str">
        <f t="shared" si="9"/>
        <v/>
      </c>
      <c r="P5" s="11" t="str">
        <f t="shared" si="10"/>
        <v/>
      </c>
      <c r="Q5" s="23" t="s">
        <v>35</v>
      </c>
    </row>
    <row r="6" spans="1:18" ht="81.75" customHeight="1">
      <c r="A6" s="11">
        <f t="shared" si="11"/>
        <v>3</v>
      </c>
      <c r="B6" s="2"/>
      <c r="C6" s="14"/>
      <c r="D6" s="14"/>
      <c r="E6" s="14"/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  <c r="J6" s="11" t="str">
        <f t="shared" si="4"/>
        <v/>
      </c>
      <c r="K6" s="11" t="str">
        <f t="shared" si="5"/>
        <v/>
      </c>
      <c r="L6" s="11" t="str">
        <f t="shared" si="6"/>
        <v/>
      </c>
      <c r="M6" s="11" t="str">
        <f t="shared" si="7"/>
        <v/>
      </c>
      <c r="N6" s="11" t="str">
        <f t="shared" si="8"/>
        <v/>
      </c>
      <c r="O6" s="11" t="str">
        <f t="shared" si="9"/>
        <v/>
      </c>
      <c r="P6" s="11" t="str">
        <f t="shared" si="10"/>
        <v/>
      </c>
      <c r="Q6" s="23"/>
    </row>
    <row r="7" spans="1:18" ht="81.75" customHeight="1">
      <c r="A7" s="11">
        <f t="shared" si="11"/>
        <v>4</v>
      </c>
      <c r="B7" s="2"/>
      <c r="C7" s="14"/>
      <c r="D7" s="14"/>
      <c r="E7" s="14"/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M7" s="11" t="str">
        <f t="shared" si="7"/>
        <v/>
      </c>
      <c r="N7" s="11" t="str">
        <f t="shared" si="8"/>
        <v/>
      </c>
      <c r="O7" s="11" t="str">
        <f t="shared" si="9"/>
        <v/>
      </c>
      <c r="P7" s="11" t="str">
        <f t="shared" si="10"/>
        <v/>
      </c>
      <c r="Q7" s="23"/>
    </row>
    <row r="8" spans="1:18" ht="81.75" customHeight="1">
      <c r="A8" s="11">
        <f t="shared" si="11"/>
        <v>5</v>
      </c>
      <c r="B8" s="2"/>
      <c r="C8" s="14"/>
      <c r="D8" s="14"/>
      <c r="E8" s="14"/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  <c r="J8" s="11" t="str">
        <f t="shared" si="4"/>
        <v/>
      </c>
      <c r="K8" s="11" t="str">
        <f t="shared" si="5"/>
        <v/>
      </c>
      <c r="L8" s="11" t="str">
        <f t="shared" si="6"/>
        <v/>
      </c>
      <c r="M8" s="11" t="str">
        <f t="shared" si="7"/>
        <v/>
      </c>
      <c r="N8" s="11" t="str">
        <f t="shared" si="8"/>
        <v/>
      </c>
      <c r="O8" s="11" t="str">
        <f t="shared" si="9"/>
        <v/>
      </c>
      <c r="P8" s="11" t="str">
        <f t="shared" si="10"/>
        <v/>
      </c>
      <c r="Q8" s="23"/>
    </row>
    <row r="9" spans="1:18" ht="81.75" customHeight="1">
      <c r="A9" s="11">
        <f t="shared" si="11"/>
        <v>6</v>
      </c>
      <c r="B9" s="2"/>
      <c r="C9" s="14"/>
      <c r="D9" s="14"/>
      <c r="E9" s="14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  <c r="J9" s="11" t="str">
        <f t="shared" si="4"/>
        <v/>
      </c>
      <c r="K9" s="11" t="str">
        <f t="shared" si="5"/>
        <v/>
      </c>
      <c r="L9" s="11" t="str">
        <f t="shared" si="6"/>
        <v/>
      </c>
      <c r="M9" s="11" t="str">
        <f t="shared" si="7"/>
        <v/>
      </c>
      <c r="N9" s="11" t="str">
        <f t="shared" si="8"/>
        <v/>
      </c>
      <c r="O9" s="11" t="str">
        <f t="shared" si="9"/>
        <v/>
      </c>
      <c r="P9" s="11" t="str">
        <f t="shared" si="10"/>
        <v/>
      </c>
      <c r="Q9" s="23"/>
    </row>
    <row r="10" spans="1:18" ht="66" customHeight="1">
      <c r="A10" s="11">
        <f t="shared" si="11"/>
        <v>7</v>
      </c>
      <c r="B10" s="2"/>
      <c r="C10" s="14"/>
      <c r="D10" s="14"/>
      <c r="E10" s="14"/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  <c r="J10" s="11" t="str">
        <f t="shared" si="4"/>
        <v/>
      </c>
      <c r="K10" s="11" t="str">
        <f t="shared" si="5"/>
        <v/>
      </c>
      <c r="L10" s="11" t="str">
        <f t="shared" si="6"/>
        <v/>
      </c>
      <c r="M10" s="11" t="str">
        <f t="shared" si="7"/>
        <v/>
      </c>
      <c r="N10" s="11" t="str">
        <f t="shared" si="8"/>
        <v/>
      </c>
      <c r="O10" s="11" t="str">
        <f t="shared" si="9"/>
        <v/>
      </c>
      <c r="P10" s="11" t="str">
        <f t="shared" si="10"/>
        <v/>
      </c>
      <c r="Q10" s="23"/>
    </row>
    <row r="11" spans="1:18" ht="66" customHeight="1">
      <c r="A11" s="11">
        <f t="shared" si="11"/>
        <v>8</v>
      </c>
      <c r="B11" s="2"/>
      <c r="C11" s="14"/>
      <c r="D11" s="14"/>
      <c r="E11" s="14"/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  <c r="J11" s="11" t="str">
        <f t="shared" si="4"/>
        <v/>
      </c>
      <c r="K11" s="11" t="str">
        <f t="shared" si="5"/>
        <v/>
      </c>
      <c r="L11" s="11" t="str">
        <f t="shared" si="6"/>
        <v/>
      </c>
      <c r="M11" s="11" t="str">
        <f t="shared" si="7"/>
        <v/>
      </c>
      <c r="N11" s="11" t="str">
        <f t="shared" si="8"/>
        <v/>
      </c>
      <c r="O11" s="11" t="str">
        <f t="shared" si="9"/>
        <v/>
      </c>
      <c r="P11" s="11" t="str">
        <f t="shared" si="10"/>
        <v/>
      </c>
      <c r="Q11" s="23"/>
    </row>
    <row r="12" spans="1:18" ht="24.75" customHeight="1">
      <c r="A12" s="35" t="str">
        <f>IF(R2="m","جمع طول آرماتورها (متر)","جمع طول آرماتورها (سانتی‌متر)")</f>
        <v>جمع طول آرماتورها (سانتی‌متر)</v>
      </c>
      <c r="B12" s="35"/>
      <c r="C12" s="35"/>
      <c r="D12" s="35"/>
      <c r="E12" s="35"/>
      <c r="F12" s="26">
        <f t="shared" ref="F12:P12" si="12">SUM(F4:F11)</f>
        <v>8960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26">
        <f t="shared" si="12"/>
        <v>6960</v>
      </c>
      <c r="K12" s="26">
        <f t="shared" si="12"/>
        <v>0</v>
      </c>
      <c r="L12" s="26">
        <f t="shared" si="12"/>
        <v>0</v>
      </c>
      <c r="M12" s="26">
        <f t="shared" si="12"/>
        <v>0</v>
      </c>
      <c r="N12" s="26">
        <f t="shared" si="12"/>
        <v>0</v>
      </c>
      <c r="O12" s="26">
        <f t="shared" si="12"/>
        <v>0</v>
      </c>
      <c r="P12" s="26">
        <f t="shared" si="12"/>
        <v>0</v>
      </c>
      <c r="Q12" s="24"/>
    </row>
    <row r="13" spans="1:18" ht="24.75" customHeight="1">
      <c r="A13" s="35" t="str">
        <f>IF(R2="m","وزن هر متر (kg/m)","وزن هر سانتی‌متر (kg/cm)")</f>
        <v>وزن هر سانتی‌متر (kg/cm)</v>
      </c>
      <c r="B13" s="35"/>
      <c r="C13" s="35"/>
      <c r="D13" s="35"/>
      <c r="E13" s="35"/>
      <c r="F13" s="26">
        <f>IF($R$2="m",0.395,0.00395)</f>
        <v>3.9500000000000004E-3</v>
      </c>
      <c r="G13" s="26">
        <f>IF($R$2="m",0.617,0.00617)</f>
        <v>6.1700000000000001E-3</v>
      </c>
      <c r="H13" s="26">
        <f>IF($R$2="m",0.888,0.00888)</f>
        <v>8.8800000000000007E-3</v>
      </c>
      <c r="I13" s="26">
        <f>IF($R$2="m",1.21,0.0121)</f>
        <v>1.21E-2</v>
      </c>
      <c r="J13" s="26">
        <f>IF($R$2="m",1.58,0.0158)</f>
        <v>1.5800000000000002E-2</v>
      </c>
      <c r="K13" s="26">
        <f>IF($R$2="m",2,0.02)</f>
        <v>0.02</v>
      </c>
      <c r="L13" s="26">
        <f>IF($R$2="m",2.47,0.0247)</f>
        <v>2.47E-2</v>
      </c>
      <c r="M13" s="26">
        <f>IF($R$2="m",2.98,0.0298)</f>
        <v>2.98E-2</v>
      </c>
      <c r="N13" s="26">
        <f>IF($R$2="m",3.85,0.0385)</f>
        <v>3.85E-2</v>
      </c>
      <c r="O13" s="26">
        <f>IF($R$2="m",4.83,0.0483)</f>
        <v>4.8300000000000003E-2</v>
      </c>
      <c r="P13" s="26">
        <f>IF($R$2="m",6.31,0.0631)</f>
        <v>6.3100000000000003E-2</v>
      </c>
      <c r="Q13" s="24"/>
    </row>
    <row r="14" spans="1:18" ht="24.75" customHeight="1">
      <c r="A14" s="35" t="s">
        <v>17</v>
      </c>
      <c r="B14" s="35"/>
      <c r="C14" s="35"/>
      <c r="D14" s="35"/>
      <c r="E14" s="35"/>
      <c r="F14" s="26">
        <f>F12*F13</f>
        <v>35.392000000000003</v>
      </c>
      <c r="G14" s="26">
        <f t="shared" ref="G14:P14" si="13">G12*G13</f>
        <v>0</v>
      </c>
      <c r="H14" s="26">
        <f t="shared" si="13"/>
        <v>0</v>
      </c>
      <c r="I14" s="26">
        <f t="shared" si="13"/>
        <v>0</v>
      </c>
      <c r="J14" s="26">
        <f t="shared" si="13"/>
        <v>109.96800000000002</v>
      </c>
      <c r="K14" s="26">
        <f t="shared" si="13"/>
        <v>0</v>
      </c>
      <c r="L14" s="26">
        <f>L12*L13</f>
        <v>0</v>
      </c>
      <c r="M14" s="26">
        <f>M12*M13</f>
        <v>0</v>
      </c>
      <c r="N14" s="26">
        <f t="shared" si="13"/>
        <v>0</v>
      </c>
      <c r="O14" s="26">
        <f t="shared" si="13"/>
        <v>0</v>
      </c>
      <c r="P14" s="26">
        <f t="shared" si="13"/>
        <v>0</v>
      </c>
      <c r="Q14" s="24"/>
    </row>
    <row r="15" spans="1:18" ht="24.75" customHeight="1">
      <c r="A15" s="35" t="s">
        <v>18</v>
      </c>
      <c r="B15" s="35"/>
      <c r="C15" s="35"/>
      <c r="D15" s="35"/>
      <c r="E15" s="35"/>
      <c r="F15" s="39" t="str">
        <f>ROUND(SUM(F14:P14)/1000,3)&amp;" تن"</f>
        <v>0.145 تن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4"/>
    </row>
    <row r="16" spans="1:18" ht="40.5" customHeight="1"/>
    <row r="17" ht="40.5" customHeight="1"/>
    <row r="18" ht="40.5" customHeight="1"/>
    <row r="19" ht="40.5" customHeight="1"/>
    <row r="20" ht="40.5" customHeight="1"/>
    <row r="21" ht="40.5" customHeight="1"/>
  </sheetData>
  <mergeCells count="12">
    <mergeCell ref="R2:R3"/>
    <mergeCell ref="A12:E12"/>
    <mergeCell ref="A13:E13"/>
    <mergeCell ref="A14:E14"/>
    <mergeCell ref="A15:E15"/>
    <mergeCell ref="F15:P15"/>
    <mergeCell ref="A1:Q1"/>
    <mergeCell ref="A2:A3"/>
    <mergeCell ref="B2:B3"/>
    <mergeCell ref="C2:C3"/>
    <mergeCell ref="E2:E3"/>
    <mergeCell ref="F2:Q2"/>
  </mergeCells>
  <dataValidations count="1">
    <dataValidation type="list" allowBlank="1" showInputMessage="1" showErrorMessage="1" sqref="R2:R3" xr:uid="{64D1204B-C2C0-48CF-9291-30C2F576612A}">
      <formula1>"m,cm"</formula1>
    </dataValidation>
  </dataValidations>
  <pageMargins left="0.51181102362204722" right="0.51181102362204722" top="0.74803149606299213" bottom="0.74803149606299213" header="0.31496062992125984" footer="0.31496062992125984"/>
  <pageSetup paperSize="9" scale="69" fitToHeight="0" orientation="landscape" verticalDpi="0" r:id="rId1"/>
  <colBreaks count="1" manualBreakCount="1">
    <brk id="6" max="34" man="1"/>
  </colBreaks>
  <drawing r:id="rId2"/>
</worksheet>
</file>

<file path=customUI/_rels/customUI14.xml.rels><?xml version="1.0" encoding="UTF-8" standalone="yes"?>
<Relationships xmlns="http://schemas.openxmlformats.org/package/2006/relationships"><Relationship Id="SakhtoEjra_logo" Type="http://schemas.openxmlformats.org/officeDocument/2006/relationships/image" Target="images/SakhtoEjra_logo.jpg"/><Relationship Id="SakhtoEjra_logo2" Type="http://schemas.openxmlformats.org/officeDocument/2006/relationships/image" Target="images/SakhtoEjra_logo2.png"/></Relationships>
</file>

<file path=customUI/customUI14.xml><?xml version="1.0" encoding="utf-8"?>
<customUI xmlns="http://schemas.microsoft.com/office/2009/07/customui">
  <ribbon startFromScratch="false">
    <tabs>
      <tab id="SakhtoEjra" label="SakhtoEjra">
        <group id="customGroup" label="CopyRight">
          <button id="customButton" label="SakhtoEjra.com" image="SakhtoEjra_logo2" size="large" onAction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Shape</vt:lpstr>
      <vt:lpstr>Main</vt:lpstr>
      <vt:lpstr>fondation</vt:lpstr>
      <vt:lpstr>C1</vt:lpstr>
      <vt:lpstr>C2</vt:lpstr>
      <vt:lpstr>B1&amp;B2</vt:lpstr>
      <vt:lpstr>B3</vt:lpstr>
      <vt:lpstr>B4&amp;B5&amp;B6</vt:lpstr>
      <vt:lpstr>B7</vt:lpstr>
      <vt:lpstr>B8</vt:lpstr>
      <vt:lpstr>سقف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2023-06-24T04:31:29Z</dcterms:modified>
</cp:coreProperties>
</file>