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imulators\iFog_Simulator\iFogSim\Report_Saeedeh\Network_Energy_Experiments\"/>
    </mc:Choice>
  </mc:AlternateContent>
  <xr:revisionPtr revIDLastSave="0" documentId="13_ncr:1_{FF48DFD5-8634-4160-9F08-F1A1C1B25421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BW=100000 for Cloud and Proxy_1" sheetId="1" r:id="rId1"/>
    <sheet name="Default BW_ Energy results of a" sheetId="2" r:id="rId2"/>
    <sheet name="Energy Labels Rang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1" i="3" l="1"/>
  <c r="F11" i="3"/>
  <c r="E11" i="3"/>
  <c r="D11" i="3"/>
  <c r="C11" i="3"/>
  <c r="B11" i="3"/>
  <c r="G9" i="3"/>
  <c r="F9" i="3"/>
  <c r="E9" i="3"/>
  <c r="D9" i="3"/>
  <c r="C9" i="3"/>
  <c r="B9" i="3"/>
  <c r="G55" i="2"/>
  <c r="G11" i="2" s="1"/>
  <c r="G20" i="2" s="1"/>
  <c r="F55" i="2"/>
  <c r="F11" i="2" s="1"/>
  <c r="F20" i="2" s="1"/>
  <c r="E55" i="2"/>
  <c r="E11" i="2" s="1"/>
  <c r="E20" i="2" s="1"/>
  <c r="D55" i="2"/>
  <c r="C55" i="2"/>
  <c r="B55" i="2"/>
  <c r="G52" i="2"/>
  <c r="F52" i="2"/>
  <c r="F10" i="2" s="1"/>
  <c r="F19" i="2" s="1"/>
  <c r="E52" i="2"/>
  <c r="E10" i="2" s="1"/>
  <c r="E19" i="2" s="1"/>
  <c r="D52" i="2"/>
  <c r="D10" i="2" s="1"/>
  <c r="D19" i="2" s="1"/>
  <c r="C52" i="2"/>
  <c r="C10" i="2" s="1"/>
  <c r="C19" i="2" s="1"/>
  <c r="B52" i="2"/>
  <c r="G21" i="2"/>
  <c r="F21" i="2"/>
  <c r="E21" i="2"/>
  <c r="D21" i="2"/>
  <c r="C21" i="2"/>
  <c r="B21" i="2"/>
  <c r="B20" i="2"/>
  <c r="G19" i="2"/>
  <c r="D11" i="2"/>
  <c r="D20" i="2" s="1"/>
  <c r="C11" i="2"/>
  <c r="C20" i="2" s="1"/>
  <c r="B11" i="2"/>
  <c r="G10" i="2"/>
  <c r="B10" i="2"/>
  <c r="B19" i="2" s="1"/>
  <c r="G80" i="1"/>
  <c r="B80" i="1"/>
  <c r="G78" i="1"/>
  <c r="F78" i="1"/>
  <c r="F80" i="1" s="1"/>
  <c r="E78" i="1"/>
  <c r="E80" i="1" s="1"/>
  <c r="D78" i="1"/>
  <c r="D80" i="1" s="1"/>
  <c r="C78" i="1"/>
  <c r="C80" i="1" s="1"/>
  <c r="B78" i="1"/>
  <c r="G70" i="1"/>
  <c r="F70" i="1"/>
  <c r="E70" i="1"/>
  <c r="D70" i="1"/>
  <c r="C70" i="1"/>
  <c r="B70" i="1"/>
  <c r="C38" i="1"/>
  <c r="B38" i="1"/>
  <c r="G37" i="1"/>
  <c r="F37" i="1"/>
  <c r="E37" i="1"/>
  <c r="D37" i="1"/>
  <c r="C37" i="1"/>
  <c r="B37" i="1"/>
  <c r="D31" i="1"/>
  <c r="C31" i="1"/>
  <c r="B31" i="1"/>
  <c r="N29" i="1"/>
  <c r="N24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G31" i="1" s="1"/>
  <c r="F19" i="1"/>
  <c r="F31" i="1" s="1"/>
  <c r="E19" i="1"/>
  <c r="E31" i="1" s="1"/>
  <c r="D19" i="1"/>
  <c r="C19" i="1"/>
  <c r="B19" i="1"/>
  <c r="O18" i="1"/>
  <c r="N27" i="1" s="1"/>
  <c r="W9" i="1"/>
  <c r="Y9" i="1" s="1"/>
  <c r="V9" i="1"/>
  <c r="S9" i="1"/>
  <c r="P9" i="1"/>
  <c r="K9" i="1"/>
  <c r="M9" i="1" s="1"/>
  <c r="W8" i="1"/>
  <c r="Y8" i="1" s="1"/>
  <c r="V8" i="1"/>
  <c r="S8" i="1"/>
  <c r="P8" i="1"/>
  <c r="K8" i="1"/>
  <c r="M8" i="1" s="1"/>
  <c r="Y7" i="1"/>
  <c r="W7" i="1"/>
  <c r="V7" i="1"/>
  <c r="S7" i="1"/>
  <c r="P7" i="1"/>
  <c r="K7" i="1"/>
  <c r="M7" i="1" s="1"/>
  <c r="W6" i="1"/>
  <c r="Y6" i="1" s="1"/>
  <c r="V6" i="1"/>
  <c r="S6" i="1"/>
  <c r="P6" i="1"/>
  <c r="K6" i="1"/>
  <c r="M6" i="1" s="1"/>
  <c r="W5" i="1"/>
  <c r="Y5" i="1" s="1"/>
  <c r="V5" i="1"/>
  <c r="S5" i="1"/>
  <c r="P5" i="1"/>
  <c r="M5" i="1"/>
  <c r="K5" i="1"/>
  <c r="W4" i="1"/>
  <c r="Y4" i="1" s="1"/>
  <c r="V4" i="1"/>
  <c r="S4" i="1"/>
  <c r="P4" i="1"/>
  <c r="K4" i="1"/>
  <c r="M4" i="1" s="1"/>
  <c r="N28" i="1" l="1"/>
  <c r="N25" i="1"/>
  <c r="N26" i="1"/>
</calcChain>
</file>

<file path=xl/sharedStrings.xml><?xml version="1.0" encoding="utf-8"?>
<sst xmlns="http://schemas.openxmlformats.org/spreadsheetml/2006/main" count="150" uniqueCount="92">
  <si>
    <t>1 Area_ 4 Cameras per area</t>
  </si>
  <si>
    <t>Cloud=44800, Router=Proxy=2800, Mobile device= 500, camera rate =0.2, Scheduling interval=10, Simulation time=2000, BW= 100000 for up and down link of Cloud and Proxy</t>
  </si>
  <si>
    <t>Router only</t>
  </si>
  <si>
    <t>Proxy only</t>
  </si>
  <si>
    <t>Cloud only</t>
  </si>
  <si>
    <t>Router_Proxy</t>
  </si>
  <si>
    <t>Router_Cloud</t>
  </si>
  <si>
    <t>Proxy_Cloud</t>
  </si>
  <si>
    <t>Cloud Power</t>
  </si>
  <si>
    <t>Cloud_Idle_energy</t>
  </si>
  <si>
    <t>Cloud_busy_energy</t>
  </si>
  <si>
    <t>Proxy_energy</t>
  </si>
  <si>
    <t>proxy_idle_energy</t>
  </si>
  <si>
    <t>Proxy_busy_energy</t>
  </si>
  <si>
    <t>Router energy</t>
  </si>
  <si>
    <t>Router_Idle_energy</t>
  </si>
  <si>
    <t>Router_busy_energy</t>
  </si>
  <si>
    <t>Mobile energy</t>
  </si>
  <si>
    <t>Mobile_Idle_energy</t>
  </si>
  <si>
    <t>Mobile_busy_energy</t>
  </si>
  <si>
    <t>Total energy</t>
  </si>
  <si>
    <t>Total_Idle_energy</t>
  </si>
  <si>
    <t>Total_busy_energy</t>
  </si>
  <si>
    <t>Cloud Energy</t>
  </si>
  <si>
    <t>App_Cloud Energy</t>
  </si>
  <si>
    <t>Proxy Energy</t>
  </si>
  <si>
    <t>App_Proxy Energy</t>
  </si>
  <si>
    <t>Router Energy</t>
  </si>
  <si>
    <t>App_Router Energy</t>
  </si>
  <si>
    <t>Mobile Energy*4</t>
  </si>
  <si>
    <t>App_Mobile Energy*4</t>
  </si>
  <si>
    <t>Execution time</t>
  </si>
  <si>
    <t>[motion_detector, object_detector, object_tracker]</t>
  </si>
  <si>
    <t>[object_tracker, PTZ_CONTROL]</t>
  </si>
  <si>
    <t>MOTION_VIDEO_STREAM</t>
  </si>
  <si>
    <t>DETECTED_OBJECT</t>
  </si>
  <si>
    <t>OBJECT_LOCATION</t>
  </si>
  <si>
    <t>Cloud_idle</t>
  </si>
  <si>
    <t>Proxy_Idle</t>
  </si>
  <si>
    <t>Router_Idle</t>
  </si>
  <si>
    <t>Mobile_Idle(*4)</t>
  </si>
  <si>
    <t>Total_Idle_power</t>
  </si>
  <si>
    <t>CAMERA</t>
  </si>
  <si>
    <t>Total Device Energy(j)= E(cloud+proxy+router+mobile devices)</t>
  </si>
  <si>
    <t>Total Application Energy(j)= E(cloud+proxy+router+mobile devices)</t>
  </si>
  <si>
    <t>Total Delay(ms) (delay1+delay2)</t>
  </si>
  <si>
    <t>Total Idle Energy</t>
  </si>
  <si>
    <t>Cost of execution in cloud</t>
  </si>
  <si>
    <t>Total network usage</t>
  </si>
  <si>
    <r>
      <rPr>
        <sz val="10"/>
        <color rgb="FF000000"/>
        <rFont val="Arial"/>
        <family val="2"/>
        <charset val="1"/>
      </rPr>
      <t>Total Network Energy (</t>
    </r>
    <r>
      <rPr>
        <sz val="10"/>
        <color rgb="FF000000"/>
        <rFont val="Monospace"/>
        <charset val="1"/>
      </rPr>
      <t>(</t>
    </r>
    <r>
      <rPr>
        <sz val="10"/>
        <color rgb="FF6A3E3E"/>
        <rFont val="Monospace"/>
        <charset val="1"/>
      </rPr>
      <t>latency</t>
    </r>
    <r>
      <rPr>
        <sz val="10"/>
        <color rgb="FF000000"/>
        <rFont val="Monospace"/>
        <charset val="1"/>
      </rPr>
      <t>+</t>
    </r>
    <r>
      <rPr>
        <sz val="10"/>
        <color rgb="FF6A3E3E"/>
        <rFont val="Monospace"/>
        <charset val="1"/>
      </rPr>
      <t>delay</t>
    </r>
    <r>
      <rPr>
        <sz val="10"/>
        <color rgb="FF000000"/>
        <rFont val="Monospace"/>
        <charset val="1"/>
      </rPr>
      <t xml:space="preserve">)* </t>
    </r>
    <r>
      <rPr>
        <i/>
        <sz val="10"/>
        <color rgb="FF0000C0"/>
        <rFont val="Monospace"/>
        <charset val="1"/>
      </rPr>
      <t>totalPower</t>
    </r>
    <r>
      <rPr>
        <sz val="10"/>
        <color rgb="FF000000"/>
        <rFont val="Arial"/>
        <family val="2"/>
        <charset val="1"/>
      </rPr>
      <t>)</t>
    </r>
  </si>
  <si>
    <t>Total Networking Time</t>
  </si>
  <si>
    <r>
      <rPr>
        <sz val="10"/>
        <color rgb="FF000000"/>
        <rFont val="Arial"/>
        <family val="2"/>
        <charset val="1"/>
      </rPr>
      <t>Total Network Energy (</t>
    </r>
    <r>
      <rPr>
        <sz val="10"/>
        <color rgb="FF6A3E3E"/>
        <rFont val="Monospace"/>
        <charset val="1"/>
      </rPr>
      <t xml:space="preserve">delay </t>
    </r>
    <r>
      <rPr>
        <sz val="10"/>
        <color rgb="FF000000"/>
        <rFont val="Monospace"/>
        <charset val="1"/>
      </rPr>
      <t xml:space="preserve">* </t>
    </r>
    <r>
      <rPr>
        <i/>
        <sz val="10"/>
        <color rgb="FF0000C0"/>
        <rFont val="Monospace"/>
        <charset val="1"/>
      </rPr>
      <t>totalPower</t>
    </r>
    <r>
      <rPr>
        <sz val="10"/>
        <color rgb="FF000000"/>
        <rFont val="Arial"/>
        <family val="2"/>
        <charset val="1"/>
      </rPr>
      <t>)</t>
    </r>
  </si>
  <si>
    <t>Normalized Device energy to the Idle energy of chain</t>
  </si>
  <si>
    <t>Mobile Energy</t>
  </si>
  <si>
    <t>App_Mobile Energy</t>
  </si>
  <si>
    <t>Cloud_North Link Static Energy</t>
  </si>
  <si>
    <t>Cloud_North Link Dynamic Energy</t>
  </si>
  <si>
    <t>Cloud_North Link Total Energy</t>
  </si>
  <si>
    <t>Cloud_South Link Static Energy</t>
  </si>
  <si>
    <t>Cloud_South Link Dynamic Energy</t>
  </si>
  <si>
    <t>Cloud_South Link Total Energy</t>
  </si>
  <si>
    <t>Proxy_North Link Static Energy</t>
  </si>
  <si>
    <t>Proxy_North Link Dynamic Energy</t>
  </si>
  <si>
    <t>Proxy_North Link Total Energy</t>
  </si>
  <si>
    <t>Proxy_South Link Static Energy</t>
  </si>
  <si>
    <t>Proxy_South Link Dynamic Energy</t>
  </si>
  <si>
    <t>Proxy_South Link Total Energy</t>
  </si>
  <si>
    <t>Router_North Link Static Energy</t>
  </si>
  <si>
    <t>Router_North Link Dynamic Energy</t>
  </si>
  <si>
    <t>Router_North Link Total Energy</t>
  </si>
  <si>
    <t>Router_South Link Static Energy</t>
  </si>
  <si>
    <t>Router_South Link Dynamic Energy</t>
  </si>
  <si>
    <t>Router_South Link Total Energy</t>
  </si>
  <si>
    <t>MobileDevice_North Link Static Energy</t>
  </si>
  <si>
    <t>MobileDevice_North Link Dynamic Energy</t>
  </si>
  <si>
    <t>MobileDevice_North Link Total Energy</t>
  </si>
  <si>
    <t>MobileDevice_South Link Static Energy</t>
  </si>
  <si>
    <t>MobileDevice_South Link Dynamic Energy</t>
  </si>
  <si>
    <t>MobileDevice_South Link Total Energy</t>
  </si>
  <si>
    <t>Total links energy</t>
  </si>
  <si>
    <t>Cloud_South Link Active Energy</t>
  </si>
  <si>
    <t>Proxy_North Link Active Energy</t>
  </si>
  <si>
    <t>Proxy_South Link Active Energy</t>
  </si>
  <si>
    <t>Router_North Link Active Energy</t>
  </si>
  <si>
    <t>Router_South Link Active Energy</t>
  </si>
  <si>
    <t>Mobile Device_North Link Active Energy</t>
  </si>
  <si>
    <t>Mobile Device_North Link Active Energy*4</t>
  </si>
  <si>
    <t>Total Active Energy of Links</t>
  </si>
  <si>
    <t>Cloud=44800, Router=Proxy=2800, Mobile device= 500, camera rate =0.2, Scheduling interval=10, Simulation time=2000, BW= 10000 for up and down link of Cloud and Proxy</t>
  </si>
  <si>
    <t>Total Networking Time (summation of Network delays)</t>
  </si>
  <si>
    <t>Total Device+Link Energy</t>
  </si>
  <si>
    <t>Total App+Active Link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</si>
</sst>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\-0.00\ "/>
    <numFmt numFmtId="165" formatCode="_(* #,##0.00_);_(* \(#,##0.00\);_(* \-??_);_(@_)"/>
    <numFmt numFmtId="166" formatCode="#,##0.00_);\(#,##0.00\)"/>
  </numFmts>
  <fonts count="6">
    <font>
      <sz val="10"/>
      <name val="Arial"/>
      <family val="2"/>
      <charset val="1"/>
    </font>
    <font>
      <sz val="10"/>
      <color rgb="FF000000"/>
      <name val="Monospace"/>
      <charset val="1"/>
    </font>
    <font>
      <sz val="10"/>
      <color rgb="FF000000"/>
      <name val="Arial"/>
      <family val="2"/>
      <charset val="1"/>
    </font>
    <font>
      <sz val="10"/>
      <color rgb="FF6A3E3E"/>
      <name val="Monospace"/>
      <charset val="1"/>
    </font>
    <font>
      <i/>
      <sz val="10"/>
      <color rgb="FF0000C0"/>
      <name val="Monospace"/>
      <charset val="1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D4EA6B"/>
        <bgColor rgb="FFE8F2A1"/>
      </patternFill>
    </fill>
    <fill>
      <patternFill patternType="solid">
        <fgColor rgb="FFBF819E"/>
        <bgColor rgb="FFB3B3B3"/>
      </patternFill>
    </fill>
    <fill>
      <patternFill patternType="solid">
        <fgColor rgb="FFB4C7DC"/>
        <bgColor rgb="FFB3CAC7"/>
      </patternFill>
    </fill>
    <fill>
      <patternFill patternType="solid">
        <fgColor rgb="FFFFA6A6"/>
        <bgColor rgb="FFFFB66C"/>
      </patternFill>
    </fill>
    <fill>
      <patternFill patternType="solid">
        <fgColor rgb="FFFFFF6D"/>
        <bgColor rgb="FFE8F2A1"/>
      </patternFill>
    </fill>
    <fill>
      <patternFill patternType="solid">
        <fgColor rgb="FFFF6D6D"/>
        <bgColor rgb="FFBF819E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DDE8CB"/>
      </patternFill>
    </fill>
    <fill>
      <patternFill patternType="solid">
        <fgColor rgb="FFFFF2CC"/>
        <bgColor rgb="FFFFF5CE"/>
      </patternFill>
    </fill>
    <fill>
      <patternFill patternType="solid">
        <fgColor rgb="FFE2F0D9"/>
        <bgColor rgb="FFDDE8CB"/>
      </patternFill>
    </fill>
    <fill>
      <patternFill patternType="solid">
        <fgColor rgb="FFFBE5D6"/>
        <bgColor rgb="FFFFD8CE"/>
      </patternFill>
    </fill>
    <fill>
      <patternFill patternType="solid">
        <fgColor rgb="FFDEE6EF"/>
        <bgColor rgb="FFDDDDDD"/>
      </patternFill>
    </fill>
    <fill>
      <patternFill patternType="solid">
        <fgColor rgb="FFE0C2CD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FFFFD7"/>
        <bgColor rgb="FFFFF5CE"/>
      </patternFill>
    </fill>
    <fill>
      <patternFill patternType="solid">
        <fgColor rgb="FFB3CAC7"/>
        <bgColor rgb="FFB4C7DC"/>
      </patternFill>
    </fill>
    <fill>
      <patternFill patternType="solid">
        <fgColor rgb="FFFFB66C"/>
        <bgColor rgb="FFFFA6A6"/>
      </patternFill>
    </fill>
    <fill>
      <patternFill patternType="solid">
        <fgColor rgb="FFFFF5CE"/>
        <bgColor rgb="FFFFF2CC"/>
      </patternFill>
    </fill>
    <fill>
      <patternFill patternType="solid">
        <fgColor rgb="FFDDE8CB"/>
        <bgColor rgb="FFE2F0D9"/>
      </patternFill>
    </fill>
    <fill>
      <patternFill patternType="solid">
        <fgColor rgb="FFFFD8CE"/>
        <bgColor rgb="FFFFD7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5" fontId="2" fillId="1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2" fillId="16" borderId="0" xfId="0" applyFont="1" applyFill="1" applyAlignment="1">
      <alignment horizontal="center"/>
    </xf>
    <xf numFmtId="164" fontId="0" fillId="16" borderId="0" xfId="0" applyNumberForma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2" fontId="0" fillId="17" borderId="0" xfId="0" applyNumberForma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2" fontId="0" fillId="18" borderId="0" xfId="0" applyNumberFormat="1" applyFill="1" applyAlignment="1">
      <alignment horizontal="center"/>
    </xf>
    <xf numFmtId="2" fontId="5" fillId="16" borderId="0" xfId="0" applyNumberFormat="1" applyFon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2" fontId="5" fillId="9" borderId="0" xfId="0" applyNumberFormat="1" applyFont="1" applyFill="1" applyAlignment="1">
      <alignment horizontal="center"/>
    </xf>
    <xf numFmtId="2" fontId="5" fillId="18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19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20" borderId="0" xfId="0" applyNumberFormat="1" applyFill="1" applyAlignment="1">
      <alignment horizontal="center"/>
    </xf>
    <xf numFmtId="164" fontId="0" fillId="21" borderId="0" xfId="0" applyNumberFormat="1" applyFill="1" applyAlignment="1">
      <alignment horizontal="center"/>
    </xf>
    <xf numFmtId="166" fontId="0" fillId="21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166" fontId="0" fillId="22" borderId="0" xfId="0" applyNumberFormat="1" applyFill="1" applyAlignment="1">
      <alignment horizontal="center"/>
    </xf>
    <xf numFmtId="166" fontId="0" fillId="14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5CE"/>
      <rgbColor rgb="FFFF4000"/>
      <rgbColor rgb="FF00FF00"/>
      <rgbColor rgb="FF0000C0"/>
      <rgbColor rgb="FFFFD320"/>
      <rgbColor rgb="FFFF00FF"/>
      <rgbColor rgb="FFFFF2CC"/>
      <rgbColor rgb="FF800000"/>
      <rgbColor rgb="FF008000"/>
      <rgbColor rgb="FF000080"/>
      <rgbColor rgb="FFFFD7D7"/>
      <rgbColor rgb="FF800080"/>
      <rgbColor rgb="FF008080"/>
      <rgbColor rgb="FFB3CAC7"/>
      <rgbColor rgb="FFDDDDDD"/>
      <rgbColor rgb="FFE0C2CD"/>
      <rgbColor rgb="FF6A3E3E"/>
      <rgbColor rgb="FFFFFFD7"/>
      <rgbColor rgb="FFDEE6EF"/>
      <rgbColor rgb="FF660066"/>
      <rgbColor rgb="FFFF6D6D"/>
      <rgbColor rgb="FF0066CC"/>
      <rgbColor rgb="FFD9D9D9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FBE5D6"/>
      <rgbColor rgb="FFDDE8CB"/>
      <rgbColor rgb="FFE2F0D9"/>
      <rgbColor rgb="FFFFFF6D"/>
      <rgbColor rgb="FFB4C7DC"/>
      <rgbColor rgb="FFFFA6A6"/>
      <rgbColor rgb="FFB3B3B3"/>
      <rgbColor rgb="FFFFD8CE"/>
      <rgbColor rgb="FF4472C4"/>
      <rgbColor rgb="FFE8F2A1"/>
      <rgbColor rgb="FF81D41A"/>
      <rgbColor rgb="FFFFBF00"/>
      <rgbColor rgb="FFFFB66C"/>
      <rgbColor rgb="FFFF420E"/>
      <rgbColor rgb="FF595959"/>
      <rgbColor rgb="FFBF819E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3338885253703"/>
          <c:y val="4.47647951441578E-2"/>
          <c:w val="0.51704241270596596"/>
          <c:h val="0.70624683864441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Proxy_1'!$B$4:$G$4</c:f>
              <c:numCache>
                <c:formatCode>0.00_ ;\-0.00\ </c:formatCode>
                <c:ptCount val="6"/>
                <c:pt idx="0">
                  <c:v>2669181.09005102</c:v>
                </c:pt>
                <c:pt idx="1">
                  <c:v>2669181.9364795899</c:v>
                </c:pt>
                <c:pt idx="2">
                  <c:v>2734317.7871428402</c:v>
                </c:pt>
                <c:pt idx="3">
                  <c:v>2669181.1323724501</c:v>
                </c:pt>
                <c:pt idx="4">
                  <c:v>2693927.3652449301</c:v>
                </c:pt>
                <c:pt idx="5">
                  <c:v>2693491.3021735102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427E-9C94-02002DBB3595}"/>
            </c:ext>
          </c:extLst>
        </c:ser>
        <c:ser>
          <c:idx val="1"/>
          <c:order val="1"/>
          <c:tx>
            <c:strRef>
              <c:f>'BW=100000 for Cloud and Proxy_1'!$A$5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Proxy_1'!$B$5:$G$5</c:f>
              <c:numCache>
                <c:formatCode>0.00_ ;\-0.00\ </c:formatCode>
                <c:ptCount val="6"/>
                <c:pt idx="0">
                  <c:v>263072.10755101801</c:v>
                </c:pt>
                <c:pt idx="1">
                  <c:v>263152.87397959002</c:v>
                </c:pt>
                <c:pt idx="2">
                  <c:v>554112.55571425997</c:v>
                </c:pt>
                <c:pt idx="3">
                  <c:v>263076.145872447</c:v>
                </c:pt>
                <c:pt idx="4">
                  <c:v>356790.65095915803</c:v>
                </c:pt>
                <c:pt idx="5">
                  <c:v>354612.331887729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7-427E-9C94-02002DBB3595}"/>
            </c:ext>
          </c:extLst>
        </c:ser>
        <c:ser>
          <c:idx val="2"/>
          <c:order val="2"/>
          <c:tx>
            <c:strRef>
              <c:f>'BW=100000 for Cloud and Proxy_1'!$A$6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Proxy_1'!$B$6:$G$6</c:f>
              <c:numCache>
                <c:formatCode>0.00_ ;\-0.00\ </c:formatCode>
                <c:ptCount val="6"/>
                <c:pt idx="0">
                  <c:v>166866.6</c:v>
                </c:pt>
                <c:pt idx="1">
                  <c:v>210475.173034003</c:v>
                </c:pt>
                <c:pt idx="2">
                  <c:v>166866.6</c:v>
                </c:pt>
                <c:pt idx="3">
                  <c:v>182190.48740405901</c:v>
                </c:pt>
                <c:pt idx="4">
                  <c:v>166866.6</c:v>
                </c:pt>
                <c:pt idx="5">
                  <c:v>195907.24436000301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7-427E-9C94-02002DBB3595}"/>
            </c:ext>
          </c:extLst>
        </c:ser>
        <c:ser>
          <c:idx val="3"/>
          <c:order val="3"/>
          <c:tx>
            <c:strRef>
              <c:f>'BW=100000 for Cloud and Proxy_1'!$A$7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Proxy_1'!$B$7:$G$7</c:f>
              <c:numCache>
                <c:formatCode>0.00_ ;\-0.00\ </c:formatCode>
                <c:ptCount val="6"/>
                <c:pt idx="0">
                  <c:v>0</c:v>
                </c:pt>
                <c:pt idx="1">
                  <c:v>195806.88375142901</c:v>
                </c:pt>
                <c:pt idx="2">
                  <c:v>0</c:v>
                </c:pt>
                <c:pt idx="3">
                  <c:v>70366.194184939493</c:v>
                </c:pt>
                <c:pt idx="4">
                  <c:v>0</c:v>
                </c:pt>
                <c:pt idx="5">
                  <c:v>131883.39051028201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7-427E-9C94-02002DBB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501065"/>
        <c:axId val="2009290"/>
      </c:barChart>
      <c:catAx>
        <c:axId val="195010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2009290"/>
        <c:crosses val="autoZero"/>
        <c:auto val="1"/>
        <c:lblAlgn val="ctr"/>
        <c:lblOffset val="100"/>
        <c:noMultiLvlLbl val="0"/>
      </c:catAx>
      <c:valAx>
        <c:axId val="20092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195010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App/Link/Link_Active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4840-AFDC-9980922FB795}"/>
            </c:ext>
          </c:extLst>
        </c:ser>
        <c:ser>
          <c:idx val="1"/>
          <c:order val="1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F-4840-AFDC-9980922FB795}"/>
            </c:ext>
          </c:extLst>
        </c:ser>
        <c:ser>
          <c:idx val="2"/>
          <c:order val="2"/>
          <c:tx>
            <c:strRef>
              <c:f>'BW=100000 for Cloud and Proxy_1'!$A$80</c:f>
              <c:strCache>
                <c:ptCount val="1"/>
                <c:pt idx="0">
                  <c:v>Total Active Energy of Links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Proxy_1'!$B$80:$G$80</c:f>
              <c:numCache>
                <c:formatCode>0.00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14203.810000000001</c:v>
                </c:pt>
                <c:pt idx="3">
                  <c:v>2710.64</c:v>
                </c:pt>
                <c:pt idx="4">
                  <c:v>3023.8100000000004</c:v>
                </c:pt>
                <c:pt idx="5">
                  <c:v>8613.41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F-4840-AFDC-9980922F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630952"/>
        <c:axId val="25841419"/>
      </c:barChart>
      <c:catAx>
        <c:axId val="10630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25841419"/>
        <c:crosses val="autoZero"/>
        <c:auto val="1"/>
        <c:lblAlgn val="ctr"/>
        <c:lblOffset val="100"/>
        <c:noMultiLvlLbl val="0"/>
      </c:catAx>
      <c:valAx>
        <c:axId val="258414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consumption (mj)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106309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Active Energy of Links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Proxy_1'!$A$80</c:f>
              <c:strCache>
                <c:ptCount val="1"/>
                <c:pt idx="0">
                  <c:v>Total Active Energy of Links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Proxy_1'!$B$43:$G$43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Proxy_1'!$B$80:$G$80</c:f>
              <c:numCache>
                <c:formatCode>0.00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14203.810000000001</c:v>
                </c:pt>
                <c:pt idx="3">
                  <c:v>2710.64</c:v>
                </c:pt>
                <c:pt idx="4">
                  <c:v>3023.8100000000004</c:v>
                </c:pt>
                <c:pt idx="5">
                  <c:v>8613.41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47E1-8566-390F6A94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907085"/>
        <c:axId val="42492333"/>
      </c:barChart>
      <c:catAx>
        <c:axId val="19907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Mapping 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42492333"/>
        <c:crosses val="autoZero"/>
        <c:auto val="1"/>
        <c:lblAlgn val="ctr"/>
        <c:lblOffset val="100"/>
        <c:noMultiLvlLbl val="0"/>
      </c:catAx>
      <c:valAx>
        <c:axId val="424923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Consumption (mj)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199070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Range of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5-406C-A444-9AF83DB62352}"/>
            </c:ext>
          </c:extLst>
        </c:ser>
        <c:ser>
          <c:idx val="1"/>
          <c:order val="1"/>
          <c:tx>
            <c:strRef>
              <c:f>'BW=100000 for Cloud and Proxy_1'!$A$80</c:f>
              <c:strCache>
                <c:ptCount val="1"/>
                <c:pt idx="0">
                  <c:v>Total Active Energy of Links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Proxy_1'!$B$80:$G$80</c:f>
              <c:numCache>
                <c:formatCode>0.00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14203.810000000001</c:v>
                </c:pt>
                <c:pt idx="3">
                  <c:v>2710.64</c:v>
                </c:pt>
                <c:pt idx="4">
                  <c:v>3023.8100000000004</c:v>
                </c:pt>
                <c:pt idx="5">
                  <c:v>8613.41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5-406C-A444-9AF83DB6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412623"/>
        <c:axId val="200272207"/>
      </c:barChart>
      <c:catAx>
        <c:axId val="7054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272207"/>
        <c:crosses val="autoZero"/>
        <c:auto val="1"/>
        <c:lblAlgn val="ctr"/>
        <c:lblOffset val="100"/>
        <c:noMultiLvlLbl val="0"/>
      </c:catAx>
      <c:valAx>
        <c:axId val="200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54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Range</a:t>
            </a:r>
            <a:r>
              <a:rPr lang="en-US" baseline="0"/>
              <a:t> of Chain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'BW=100000 for Cloud and Proxy_1'!$A$19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Proxy_1'!$B$19:$G$19</c:f>
              <c:numCache>
                <c:formatCode>0.00_ ;\-0.00\ </c:formatCode>
                <c:ptCount val="6"/>
                <c:pt idx="0">
                  <c:v>3723644.1206510211</c:v>
                </c:pt>
                <c:pt idx="1">
                  <c:v>3724202.7895135931</c:v>
                </c:pt>
                <c:pt idx="2">
                  <c:v>3745730.0671428405</c:v>
                </c:pt>
                <c:pt idx="3">
                  <c:v>3724559.0604565074</c:v>
                </c:pt>
                <c:pt idx="4">
                  <c:v>3733981.4059249284</c:v>
                </c:pt>
                <c:pt idx="5">
                  <c:v>3733944.2265335135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E-46CC-AE5C-14F67728138A}"/>
            </c:ext>
          </c:extLst>
        </c:ser>
        <c:ser>
          <c:idx val="1"/>
          <c:order val="1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E-46CC-AE5C-14F67728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41407"/>
        <c:axId val="707321999"/>
      </c:barChart>
      <c:catAx>
        <c:axId val="703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321999"/>
        <c:crosses val="autoZero"/>
        <c:auto val="1"/>
        <c:lblAlgn val="ctr"/>
        <c:lblOffset val="100"/>
        <c:noMultiLvlLbl val="0"/>
      </c:catAx>
      <c:valAx>
        <c:axId val="707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3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and Comunication Energy from Device Perspective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Proxy_1'!$B$19:$G$19</c:f>
              <c:numCache>
                <c:formatCode>0.00_ ;\-0.00\ </c:formatCode>
                <c:ptCount val="6"/>
                <c:pt idx="0">
                  <c:v>3723644.1206510211</c:v>
                </c:pt>
                <c:pt idx="1">
                  <c:v>3724202.7895135931</c:v>
                </c:pt>
                <c:pt idx="2">
                  <c:v>3745730.0671428405</c:v>
                </c:pt>
                <c:pt idx="3">
                  <c:v>3724559.0604565074</c:v>
                </c:pt>
                <c:pt idx="4">
                  <c:v>3733981.4059249284</c:v>
                </c:pt>
                <c:pt idx="5">
                  <c:v>3733944.2265335135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7E7-984C-9568B24B71AF}"/>
            </c:ext>
          </c:extLst>
        </c:ser>
        <c:ser>
          <c:idx val="1"/>
          <c:order val="1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F-47E7-984C-9568B24B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27103"/>
        <c:axId val="1985757759"/>
      </c:barChart>
      <c:catAx>
        <c:axId val="2221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Mapping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5757759"/>
        <c:crosses val="autoZero"/>
        <c:auto val="1"/>
        <c:lblAlgn val="ctr"/>
        <c:lblOffset val="100"/>
        <c:noMultiLvlLbl val="0"/>
      </c:catAx>
      <c:valAx>
        <c:axId val="1985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Consumption()mj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21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and Communication Energy from</a:t>
            </a:r>
            <a:r>
              <a:rPr lang="en-US" baseline="0"/>
              <a:t> Application perspective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8-4BA3-B44D-400E18A21483}"/>
            </c:ext>
          </c:extLst>
        </c:ser>
        <c:ser>
          <c:idx val="1"/>
          <c:order val="1"/>
          <c:tx>
            <c:strRef>
              <c:f>'BW=100000 for Cloud and Proxy_1'!$A$80</c:f>
              <c:strCache>
                <c:ptCount val="1"/>
                <c:pt idx="0">
                  <c:v>Total Active Energy of Links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Proxy_1'!$B$80:$G$80</c:f>
              <c:numCache>
                <c:formatCode>0.00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14203.810000000001</c:v>
                </c:pt>
                <c:pt idx="3">
                  <c:v>2710.64</c:v>
                </c:pt>
                <c:pt idx="4">
                  <c:v>3023.8100000000004</c:v>
                </c:pt>
                <c:pt idx="5">
                  <c:v>8613.41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8-4BA3-B44D-400E18A2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01279"/>
        <c:axId val="276115183"/>
      </c:barChart>
      <c:catAx>
        <c:axId val="28990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Mapping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6115183"/>
        <c:crosses val="autoZero"/>
        <c:auto val="1"/>
        <c:lblAlgn val="ctr"/>
        <c:lblOffset val="100"/>
        <c:noMultiLvlLbl val="0"/>
      </c:catAx>
      <c:valAx>
        <c:axId val="2761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Consumption()mj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99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Energy of Device+App+Network (Bw= default=10000)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BW_ Energy results of a'!$A$19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a'!$B$19:$G$19</c:f>
              <c:numCache>
                <c:formatCode>#,##0.00_);\(#,##0.00\)</c:formatCode>
                <c:ptCount val="6"/>
                <c:pt idx="0">
                  <c:v>3723649.2032224508</c:v>
                </c:pt>
                <c:pt idx="1">
                  <c:v>3728265.1612871448</c:v>
                </c:pt>
                <c:pt idx="2">
                  <c:v>3775951.3518570606</c:v>
                </c:pt>
                <c:pt idx="3">
                  <c:v>3725145.8012615992</c:v>
                </c:pt>
                <c:pt idx="4">
                  <c:v>3736975.5776391784</c:v>
                </c:pt>
                <c:pt idx="5">
                  <c:v>3742391.3343549017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465-A6FC-FB2DDCE808BE}"/>
            </c:ext>
          </c:extLst>
        </c:ser>
        <c:ser>
          <c:idx val="1"/>
          <c:order val="1"/>
          <c:tx>
            <c:strRef>
              <c:f>'Default BW_ Energy results of a'!$A$20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a'!$B$20:$G$20</c:f>
              <c:numCache>
                <c:formatCode>#,##0.00_);\(#,##0.00\)</c:formatCode>
                <c:ptCount val="6"/>
                <c:pt idx="0">
                  <c:v>769130.93897958577</c:v>
                </c:pt>
                <c:pt idx="1">
                  <c:v>799097.92267142888</c:v>
                </c:pt>
                <c:pt idx="2">
                  <c:v>1024409.5994286297</c:v>
                </c:pt>
                <c:pt idx="3">
                  <c:v>778889.72954330151</c:v>
                </c:pt>
                <c:pt idx="4">
                  <c:v>814743.87707915669</c:v>
                </c:pt>
                <c:pt idx="5">
                  <c:v>840088.10196772974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4465-A6FC-FB2DDCE808BE}"/>
            </c:ext>
          </c:extLst>
        </c:ser>
        <c:ser>
          <c:idx val="2"/>
          <c:order val="2"/>
          <c:tx>
            <c:strRef>
              <c:f>'Default BW_ Energy results of a'!$A$26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a'!$B$26:$G$26</c:f>
              <c:numCache>
                <c:formatCode>#,##0.00_);\(#,##0.00\)</c:formatCode>
                <c:ptCount val="6"/>
                <c:pt idx="0">
                  <c:v>42634.027200000899</c:v>
                </c:pt>
                <c:pt idx="1">
                  <c:v>52238.286000002103</c:v>
                </c:pt>
                <c:pt idx="2">
                  <c:v>611676.21480001498</c:v>
                </c:pt>
                <c:pt idx="3">
                  <c:v>54380.708400002302</c:v>
                </c:pt>
                <c:pt idx="4">
                  <c:v>637325.61480002897</c:v>
                </c:pt>
                <c:pt idx="5">
                  <c:v>637792.40040003601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6-4465-A6FC-FB2DDCE8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024788"/>
        <c:axId val="7295122"/>
      </c:barChart>
      <c:catAx>
        <c:axId val="610247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Mapping 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7295122"/>
        <c:crosses val="autoZero"/>
        <c:auto val="1"/>
        <c:lblAlgn val="ctr"/>
        <c:lblOffset val="100"/>
        <c:noMultiLvlLbl val="0"/>
      </c:catAx>
      <c:valAx>
        <c:axId val="72951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Energy(mj)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610247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Energy of App+Network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BW_ Energy results of a'!$A$20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a'!$B$20:$G$20</c:f>
              <c:numCache>
                <c:formatCode>#,##0.00_);\(#,##0.00\)</c:formatCode>
                <c:ptCount val="6"/>
                <c:pt idx="0">
                  <c:v>769130.93897958577</c:v>
                </c:pt>
                <c:pt idx="1">
                  <c:v>799097.92267142888</c:v>
                </c:pt>
                <c:pt idx="2">
                  <c:v>1024409.5994286297</c:v>
                </c:pt>
                <c:pt idx="3">
                  <c:v>778889.72954330151</c:v>
                </c:pt>
                <c:pt idx="4">
                  <c:v>814743.87707915669</c:v>
                </c:pt>
                <c:pt idx="5">
                  <c:v>840088.10196772974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2-46A1-88E0-466089265620}"/>
            </c:ext>
          </c:extLst>
        </c:ser>
        <c:ser>
          <c:idx val="1"/>
          <c:order val="1"/>
          <c:tx>
            <c:strRef>
              <c:f>'Default BW_ Energy results of a'!$A$26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a'!$B$26:$G$26</c:f>
              <c:numCache>
                <c:formatCode>#,##0.00_);\(#,##0.00\)</c:formatCode>
                <c:ptCount val="6"/>
                <c:pt idx="0">
                  <c:v>42634.027200000899</c:v>
                </c:pt>
                <c:pt idx="1">
                  <c:v>52238.286000002103</c:v>
                </c:pt>
                <c:pt idx="2">
                  <c:v>611676.21480001498</c:v>
                </c:pt>
                <c:pt idx="3">
                  <c:v>54380.708400002302</c:v>
                </c:pt>
                <c:pt idx="4">
                  <c:v>637325.61480002897</c:v>
                </c:pt>
                <c:pt idx="5">
                  <c:v>637792.40040003601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2-46A1-88E0-46608926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853490"/>
        <c:axId val="19193213"/>
      </c:barChart>
      <c:catAx>
        <c:axId val="71853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Mapping 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19193213"/>
        <c:crosses val="autoZero"/>
        <c:auto val="1"/>
        <c:lblAlgn val="ctr"/>
        <c:lblOffset val="100"/>
        <c:noMultiLvlLbl val="0"/>
      </c:catAx>
      <c:valAx>
        <c:axId val="191932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Energy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718534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Network energy in 2 approach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BW_ Energy results of a'!$A$26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a'!$B$26:$G$26</c:f>
              <c:numCache>
                <c:formatCode>#,##0.00_);\(#,##0.00\)</c:formatCode>
                <c:ptCount val="6"/>
                <c:pt idx="0">
                  <c:v>42634.027200000899</c:v>
                </c:pt>
                <c:pt idx="1">
                  <c:v>52238.286000002103</c:v>
                </c:pt>
                <c:pt idx="2">
                  <c:v>611676.21480001498</c:v>
                </c:pt>
                <c:pt idx="3">
                  <c:v>54380.708400002302</c:v>
                </c:pt>
                <c:pt idx="4">
                  <c:v>637325.61480002897</c:v>
                </c:pt>
                <c:pt idx="5">
                  <c:v>637792.40040003601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B-429A-8896-98D3C6BB5B02}"/>
            </c:ext>
          </c:extLst>
        </c:ser>
        <c:ser>
          <c:idx val="1"/>
          <c:order val="1"/>
          <c:tx>
            <c:strRef>
              <c:f>'Default BW_ Energy results of a'!$A$30</c:f>
              <c:strCache>
                <c:ptCount val="1"/>
                <c:pt idx="0">
                  <c:v>Total Network Energy (delay * totalPower)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'Default BW_ Energy results of a'!$B$3:$G$3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'Default BW_ Energy results of a'!$B$30:$G$30</c:f>
              <c:numCache>
                <c:formatCode>_(* #,##0.00_);_(* \(#,##0.00\);_(* \-??_);_(@_)</c:formatCode>
                <c:ptCount val="6"/>
                <c:pt idx="0">
                  <c:v>1275.0672</c:v>
                </c:pt>
                <c:pt idx="1">
                  <c:v>2367.9659999999699</c:v>
                </c:pt>
                <c:pt idx="2">
                  <c:v>3471.0948000001899</c:v>
                </c:pt>
                <c:pt idx="3">
                  <c:v>1333.5083999999699</c:v>
                </c:pt>
                <c:pt idx="4">
                  <c:v>1391.61479999995</c:v>
                </c:pt>
                <c:pt idx="5">
                  <c:v>2431.2804000000201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B-429A-8896-98D3C6BB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825640"/>
        <c:axId val="7240626"/>
      </c:barChart>
      <c:catAx>
        <c:axId val="3882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7240626"/>
        <c:crosses val="autoZero"/>
        <c:auto val="1"/>
        <c:lblAlgn val="ctr"/>
        <c:lblOffset val="100"/>
        <c:noMultiLvlLbl val="0"/>
      </c:catAx>
      <c:valAx>
        <c:axId val="72406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88256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Energy Labelling Range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Labels Range Data'!$A$9</c:f>
              <c:strCache>
                <c:ptCount val="1"/>
                <c:pt idx="0">
                  <c:v>Total Device+Link Energy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2FC0-4D9E-8F3B-69BCBE23B47B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NL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C0-4D9E-8F3B-69BCBE23B4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('Energy Labels Range Data'!$B$2,'Energy Labels Range Data'!$D$2)</c:f>
              <c:strCache>
                <c:ptCount val="2"/>
                <c:pt idx="0">
                  <c:v>Router only</c:v>
                </c:pt>
                <c:pt idx="1">
                  <c:v>Cloud only</c:v>
                </c:pt>
              </c:strCache>
            </c:strRef>
          </c:cat>
          <c:val>
            <c:numRef>
              <c:f>('Energy Labels Range Data'!$B$9,'Energy Labels Range Data'!$D$9)</c:f>
              <c:numCache>
                <c:formatCode>General</c:formatCode>
                <c:ptCount val="2"/>
                <c:pt idx="0">
                  <c:v>4533677.3499999996</c:v>
                </c:pt>
                <c:pt idx="1">
                  <c:v>4561666.96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0-4D9E-8F3B-69BCBE23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971562"/>
        <c:axId val="19141662"/>
      </c:barChart>
      <c:catAx>
        <c:axId val="33971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Mapping 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19141662"/>
        <c:crosses val="autoZero"/>
        <c:auto val="1"/>
        <c:lblAlgn val="ctr"/>
        <c:lblOffset val="100"/>
        <c:noMultiLvlLbl val="0"/>
      </c:catAx>
      <c:valAx>
        <c:axId val="1914166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Consumption (mj)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3397156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Proxy_1'!$A$21:$A$21</c:f>
              <c:strCache>
                <c:ptCount val="1"/>
                <c:pt idx="0">
                  <c:v>Total Delay(ms) (delay1+delay2)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Proxy_1'!$B$16:$G$16</c:f>
              <c:numCache>
                <c:formatCode>0.00_ ;\-0.00\ </c:formatCode>
                <c:ptCount val="6"/>
                <c:pt idx="0">
                  <c:v>0.11116071428568799</c:v>
                </c:pt>
                <c:pt idx="1">
                  <c:v>0.11116071428568799</c:v>
                </c:pt>
                <c:pt idx="2">
                  <c:v>0.27857142857146799</c:v>
                </c:pt>
                <c:pt idx="3">
                  <c:v>0.11116071428568799</c:v>
                </c:pt>
                <c:pt idx="4">
                  <c:v>0.27957142857144401</c:v>
                </c:pt>
                <c:pt idx="5">
                  <c:v>0.27957142857144401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7-42F7-9E37-B47CE223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970369"/>
        <c:axId val="53862123"/>
      </c:barChart>
      <c:catAx>
        <c:axId val="679703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3862123"/>
        <c:crosses val="autoZero"/>
        <c:auto val="1"/>
        <c:lblAlgn val="ctr"/>
        <c:lblOffset val="100"/>
        <c:noMultiLvlLbl val="0"/>
      </c:catAx>
      <c:valAx>
        <c:axId val="538621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679703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Energy of App and Network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E-4283-8145-DAD124914EF4}"/>
            </c:ext>
          </c:extLst>
        </c:ser>
        <c:ser>
          <c:idx val="1"/>
          <c:order val="1"/>
          <c:tx>
            <c:strRef>
              <c:f>'BW=100000 for Cloud and Proxy_1'!$A$26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Proxy_1'!$B$26:$G$26</c:f>
              <c:numCache>
                <c:formatCode>General</c:formatCode>
                <c:ptCount val="6"/>
                <c:pt idx="0">
                  <c:v>42528.36</c:v>
                </c:pt>
                <c:pt idx="1">
                  <c:v>53753.53</c:v>
                </c:pt>
                <c:pt idx="2">
                  <c:v>609594.12699999998</c:v>
                </c:pt>
                <c:pt idx="3">
                  <c:v>54222.447999999997</c:v>
                </c:pt>
                <c:pt idx="4">
                  <c:v>637115.05900000001</c:v>
                </c:pt>
                <c:pt idx="5">
                  <c:v>636646.14500000002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E-4283-8145-DAD12491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15237"/>
        <c:axId val="83943551"/>
      </c:barChart>
      <c:catAx>
        <c:axId val="158152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83943551"/>
        <c:crosses val="autoZero"/>
        <c:auto val="1"/>
        <c:lblAlgn val="ctr"/>
        <c:lblOffset val="100"/>
        <c:noMultiLvlLbl val="0"/>
      </c:catAx>
      <c:valAx>
        <c:axId val="839435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158152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Energy chart of Device-App-Network 
(BW=100000 for Cloud and Proxy)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Proxy_1'!$B$19:$G$19</c:f>
              <c:numCache>
                <c:formatCode>0.00_ ;\-0.00\ </c:formatCode>
                <c:ptCount val="6"/>
                <c:pt idx="0">
                  <c:v>3723644.1206510211</c:v>
                </c:pt>
                <c:pt idx="1">
                  <c:v>3724202.7895135931</c:v>
                </c:pt>
                <c:pt idx="2">
                  <c:v>3745730.0671428405</c:v>
                </c:pt>
                <c:pt idx="3">
                  <c:v>3724559.0604565074</c:v>
                </c:pt>
                <c:pt idx="4">
                  <c:v>3733981.4059249284</c:v>
                </c:pt>
                <c:pt idx="5">
                  <c:v>3733944.2265335135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4-4191-B2DA-4B882B804C0D}"/>
            </c:ext>
          </c:extLst>
        </c:ser>
        <c:ser>
          <c:idx val="1"/>
          <c:order val="1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4-4191-B2DA-4B882B804C0D}"/>
            </c:ext>
          </c:extLst>
        </c:ser>
        <c:ser>
          <c:idx val="2"/>
          <c:order val="2"/>
          <c:tx>
            <c:strRef>
              <c:f>'BW=100000 for Cloud and Proxy_1'!$A$26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Proxy_1'!$B$26:$G$26</c:f>
              <c:numCache>
                <c:formatCode>General</c:formatCode>
                <c:ptCount val="6"/>
                <c:pt idx="0">
                  <c:v>42528.36</c:v>
                </c:pt>
                <c:pt idx="1">
                  <c:v>53753.53</c:v>
                </c:pt>
                <c:pt idx="2">
                  <c:v>609594.12699999998</c:v>
                </c:pt>
                <c:pt idx="3">
                  <c:v>54222.447999999997</c:v>
                </c:pt>
                <c:pt idx="4">
                  <c:v>637115.05900000001</c:v>
                </c:pt>
                <c:pt idx="5">
                  <c:v>636646.14500000002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4-4191-B2DA-4B882B80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950030"/>
        <c:axId val="5025125"/>
      </c:barChart>
      <c:catAx>
        <c:axId val="42950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Mapping 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025125"/>
        <c:crosses val="autoZero"/>
        <c:auto val="1"/>
        <c:lblAlgn val="ctr"/>
        <c:lblOffset val="100"/>
        <c:noMultiLvlLbl val="0"/>
      </c:catAx>
      <c:valAx>
        <c:axId val="50251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Energy (w*msec=mj)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429500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Networks 1 and 2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Proxy_1'!$A$26</c:f>
              <c:strCache>
                <c:ptCount val="1"/>
                <c:pt idx="0">
                  <c:v>Total Network Energy ((latency+delay)* totalPower)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Proxy_1'!$B$26:$G$26</c:f>
              <c:numCache>
                <c:formatCode>General</c:formatCode>
                <c:ptCount val="6"/>
                <c:pt idx="0">
                  <c:v>42528.36</c:v>
                </c:pt>
                <c:pt idx="1">
                  <c:v>53753.53</c:v>
                </c:pt>
                <c:pt idx="2">
                  <c:v>609594.12699999998</c:v>
                </c:pt>
                <c:pt idx="3">
                  <c:v>54222.447999999997</c:v>
                </c:pt>
                <c:pt idx="4">
                  <c:v>637115.05900000001</c:v>
                </c:pt>
                <c:pt idx="5">
                  <c:v>636646.14500000002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4-420B-B707-B12F193CEBEA}"/>
            </c:ext>
          </c:extLst>
        </c:ser>
        <c:ser>
          <c:idx val="1"/>
          <c:order val="1"/>
          <c:tx>
            <c:strRef>
              <c:f>'BW=100000 for Cloud and Proxy_1'!$A$29</c:f>
              <c:strCache>
                <c:ptCount val="1"/>
                <c:pt idx="0">
                  <c:v>Total Network Energy (delay * totalPower)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Proxy_1'!$B$29:$G$29</c:f>
              <c:numCache>
                <c:formatCode>_(* #,##0.00_);_(* \(#,##0.00\);_(* \-??_);_(@_)</c:formatCode>
                <c:ptCount val="6"/>
                <c:pt idx="0">
                  <c:v>1169.4043200000101</c:v>
                </c:pt>
                <c:pt idx="1">
                  <c:v>1279.2149999999799</c:v>
                </c:pt>
                <c:pt idx="2">
                  <c:v>1389.0070799999401</c:v>
                </c:pt>
                <c:pt idx="3">
                  <c:v>1175.2484400000201</c:v>
                </c:pt>
                <c:pt idx="4">
                  <c:v>1181.05908000003</c:v>
                </c:pt>
                <c:pt idx="5">
                  <c:v>1285.0256399999801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4-420B-B707-B12F193C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82576"/>
        <c:axId val="31313110"/>
      </c:barChart>
      <c:catAx>
        <c:axId val="5918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1313110"/>
        <c:crosses val="autoZero"/>
        <c:auto val="1"/>
        <c:lblAlgn val="ctr"/>
        <c:lblOffset val="100"/>
        <c:noMultiLvlLbl val="0"/>
      </c:catAx>
      <c:valAx>
        <c:axId val="313131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91825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Wired+Wifi Links Energy model/ device/App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Proxy_1'!$B$19:$G$19</c:f>
              <c:numCache>
                <c:formatCode>0.00_ ;\-0.00\ </c:formatCode>
                <c:ptCount val="6"/>
                <c:pt idx="0">
                  <c:v>3723644.1206510211</c:v>
                </c:pt>
                <c:pt idx="1">
                  <c:v>3724202.7895135931</c:v>
                </c:pt>
                <c:pt idx="2">
                  <c:v>3745730.0671428405</c:v>
                </c:pt>
                <c:pt idx="3">
                  <c:v>3724559.0604565074</c:v>
                </c:pt>
                <c:pt idx="4">
                  <c:v>3733981.4059249284</c:v>
                </c:pt>
                <c:pt idx="5">
                  <c:v>3733944.2265335135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137-B78F-845526580504}"/>
            </c:ext>
          </c:extLst>
        </c:ser>
        <c:ser>
          <c:idx val="1"/>
          <c:order val="1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4-4137-B78F-845526580504}"/>
            </c:ext>
          </c:extLst>
        </c:ser>
        <c:ser>
          <c:idx val="2"/>
          <c:order val="2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4-4137-B78F-84552658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06998"/>
        <c:axId val="31671371"/>
      </c:barChart>
      <c:catAx>
        <c:axId val="17406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1671371"/>
        <c:crosses val="autoZero"/>
        <c:auto val="1"/>
        <c:lblAlgn val="ctr"/>
        <c:lblOffset val="100"/>
        <c:noMultiLvlLbl val="0"/>
      </c:catAx>
      <c:valAx>
        <c:axId val="316713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_ ;\-0.00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174069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App/Wired+Wifi links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7-45EC-A5E4-483BFB8A6DA2}"/>
            </c:ext>
          </c:extLst>
        </c:ser>
        <c:ser>
          <c:idx val="1"/>
          <c:order val="1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7-45EC-A5E4-483BFB8A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23736"/>
        <c:axId val="61751230"/>
      </c:barChart>
      <c:catAx>
        <c:axId val="5912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61751230"/>
        <c:crosses val="autoZero"/>
        <c:auto val="1"/>
        <c:lblAlgn val="ctr"/>
        <c:lblOffset val="100"/>
        <c:noMultiLvlLbl val="0"/>
      </c:catAx>
      <c:valAx>
        <c:axId val="617512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_ ;\-0.00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91237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links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Proxy_1'!$B$43:$G$43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8-4BE7-B974-C792A0B4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9813"/>
        <c:axId val="70424172"/>
      </c:barChart>
      <c:catAx>
        <c:axId val="61839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0424172"/>
        <c:crosses val="autoZero"/>
        <c:auto val="1"/>
        <c:lblAlgn val="ctr"/>
        <c:lblOffset val="100"/>
        <c:noMultiLvlLbl val="0"/>
      </c:catAx>
      <c:valAx>
        <c:axId val="704241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18398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Energy consumption comparison/Link/Link_Active/Device/App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'BW=100000 for Cloud and Proxy_1'!$A$19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Proxy_1'!$B$19:$G$19</c:f>
              <c:numCache>
                <c:formatCode>0.00_ ;\-0.00\ </c:formatCode>
                <c:ptCount val="6"/>
                <c:pt idx="0">
                  <c:v>3723644.1206510211</c:v>
                </c:pt>
                <c:pt idx="1">
                  <c:v>3724202.7895135931</c:v>
                </c:pt>
                <c:pt idx="2">
                  <c:v>3745730.0671428405</c:v>
                </c:pt>
                <c:pt idx="3">
                  <c:v>3724559.0604565074</c:v>
                </c:pt>
                <c:pt idx="4">
                  <c:v>3733981.4059249284</c:v>
                </c:pt>
                <c:pt idx="5">
                  <c:v>3733944.2265335135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94B-8A81-057D536D3266}"/>
            </c:ext>
          </c:extLst>
        </c:ser>
        <c:ser>
          <c:idx val="1"/>
          <c:order val="1"/>
          <c:tx>
            <c:strRef>
              <c:f>'BW=100000 for Cloud and Proxy_1'!$A$20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Proxy_1'!$B$20:$G$20</c:f>
              <c:numCache>
                <c:formatCode>0.00_ ;\-0.00\ </c:formatCode>
                <c:ptCount val="6"/>
                <c:pt idx="0">
                  <c:v>768646.34240815998</c:v>
                </c:pt>
                <c:pt idx="1">
                  <c:v>771231.78773101908</c:v>
                </c:pt>
                <c:pt idx="2">
                  <c:v>866384.58571426</c:v>
                </c:pt>
                <c:pt idx="3">
                  <c:v>775758.57974881551</c:v>
                </c:pt>
                <c:pt idx="4">
                  <c:v>799106.89065058704</c:v>
                </c:pt>
                <c:pt idx="5">
                  <c:v>798767.75239801104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0-494B-8A81-057D536D3266}"/>
            </c:ext>
          </c:extLst>
        </c:ser>
        <c:ser>
          <c:idx val="2"/>
          <c:order val="2"/>
          <c:tx>
            <c:strRef>
              <c:f>'BW=100000 for Cloud and Proxy_1'!$A$70</c:f>
              <c:strCache>
                <c:ptCount val="1"/>
                <c:pt idx="0">
                  <c:v>Total links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Proxy_1'!$B$70:$G$70</c:f>
              <c:numCache>
                <c:formatCode>0.00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815936.89279000007</c:v>
                </c:pt>
                <c:pt idx="3">
                  <c:v>810190.3223900001</c:v>
                </c:pt>
                <c:pt idx="4">
                  <c:v>810346.89279000019</c:v>
                </c:pt>
                <c:pt idx="5">
                  <c:v>813141.69279000012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0-494B-8A81-057D536D3266}"/>
            </c:ext>
          </c:extLst>
        </c:ser>
        <c:ser>
          <c:idx val="3"/>
          <c:order val="3"/>
          <c:tx>
            <c:strRef>
              <c:f>'BW=100000 for Cloud and Proxy_1'!$A$80</c:f>
              <c:strCache>
                <c:ptCount val="1"/>
                <c:pt idx="0">
                  <c:v>Total Active Energy of Links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'BW=100000 for Cloud and Proxy_1'!$B$3:$G$3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'BW=100000 for Cloud and Proxy_1'!$B$80:$G$80</c:f>
              <c:numCache>
                <c:formatCode>0.00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14203.810000000001</c:v>
                </c:pt>
                <c:pt idx="3">
                  <c:v>2710.64</c:v>
                </c:pt>
                <c:pt idx="4">
                  <c:v>3023.8100000000004</c:v>
                </c:pt>
                <c:pt idx="5">
                  <c:v>8613.41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0-494B-8A81-057D536D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730707"/>
        <c:axId val="95616628"/>
      </c:barChart>
      <c:catAx>
        <c:axId val="42730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95616628"/>
        <c:crosses val="autoZero"/>
        <c:auto val="1"/>
        <c:lblAlgn val="ctr"/>
        <c:lblOffset val="100"/>
        <c:noMultiLvlLbl val="0"/>
      </c:catAx>
      <c:valAx>
        <c:axId val="956166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consumption(mj)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427307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574560</xdr:colOff>
      <xdr:row>0</xdr:row>
      <xdr:rowOff>0</xdr:rowOff>
    </xdr:from>
    <xdr:to>
      <xdr:col>68</xdr:col>
      <xdr:colOff>113760</xdr:colOff>
      <xdr:row>18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614520</xdr:colOff>
      <xdr:row>21</xdr:row>
      <xdr:rowOff>111960</xdr:rowOff>
    </xdr:from>
    <xdr:to>
      <xdr:col>67</xdr:col>
      <xdr:colOff>671760</xdr:colOff>
      <xdr:row>38</xdr:row>
      <xdr:rowOff>108000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442080</xdr:colOff>
      <xdr:row>85</xdr:row>
      <xdr:rowOff>85680</xdr:rowOff>
    </xdr:from>
    <xdr:to>
      <xdr:col>9</xdr:col>
      <xdr:colOff>394560</xdr:colOff>
      <xdr:row>106</xdr:row>
      <xdr:rowOff>120240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319320</xdr:colOff>
      <xdr:row>84</xdr:row>
      <xdr:rowOff>138960</xdr:rowOff>
    </xdr:from>
    <xdr:to>
      <xdr:col>0</xdr:col>
      <xdr:colOff>6077880</xdr:colOff>
      <xdr:row>106</xdr:row>
      <xdr:rowOff>24840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6755760</xdr:colOff>
      <xdr:row>86</xdr:row>
      <xdr:rowOff>22320</xdr:rowOff>
    </xdr:from>
    <xdr:to>
      <xdr:col>3</xdr:col>
      <xdr:colOff>300960</xdr:colOff>
      <xdr:row>107</xdr:row>
      <xdr:rowOff>65520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776160</xdr:colOff>
      <xdr:row>83</xdr:row>
      <xdr:rowOff>110880</xdr:rowOff>
    </xdr:from>
    <xdr:to>
      <xdr:col>0</xdr:col>
      <xdr:colOff>6440400</xdr:colOff>
      <xdr:row>104</xdr:row>
      <xdr:rowOff>99000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707760</xdr:colOff>
      <xdr:row>108</xdr:row>
      <xdr:rowOff>71640</xdr:rowOff>
    </xdr:from>
    <xdr:to>
      <xdr:col>8</xdr:col>
      <xdr:colOff>356760</xdr:colOff>
      <xdr:row>129</xdr:row>
      <xdr:rowOff>106920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424807</xdr:colOff>
      <xdr:row>68</xdr:row>
      <xdr:rowOff>6925</xdr:rowOff>
    </xdr:from>
    <xdr:to>
      <xdr:col>15</xdr:col>
      <xdr:colOff>594975</xdr:colOff>
      <xdr:row>85</xdr:row>
      <xdr:rowOff>44495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568572</xdr:colOff>
      <xdr:row>42</xdr:row>
      <xdr:rowOff>72869</xdr:rowOff>
    </xdr:from>
    <xdr:to>
      <xdr:col>15</xdr:col>
      <xdr:colOff>1075218</xdr:colOff>
      <xdr:row>63</xdr:row>
      <xdr:rowOff>93029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285285</xdr:colOff>
      <xdr:row>20</xdr:row>
      <xdr:rowOff>51398</xdr:rowOff>
    </xdr:from>
    <xdr:to>
      <xdr:col>15</xdr:col>
      <xdr:colOff>785581</xdr:colOff>
      <xdr:row>41</xdr:row>
      <xdr:rowOff>71558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300074</xdr:colOff>
      <xdr:row>91</xdr:row>
      <xdr:rowOff>106835</xdr:rowOff>
    </xdr:from>
    <xdr:to>
      <xdr:col>15</xdr:col>
      <xdr:colOff>842130</xdr:colOff>
      <xdr:row>112</xdr:row>
      <xdr:rowOff>152425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929531</xdr:colOff>
      <xdr:row>34</xdr:row>
      <xdr:rowOff>12002</xdr:rowOff>
    </xdr:from>
    <xdr:to>
      <xdr:col>11</xdr:col>
      <xdr:colOff>402393</xdr:colOff>
      <xdr:row>51</xdr:row>
      <xdr:rowOff>59829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C1A7D-3AEB-048D-8FAA-5F241940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82213</xdr:colOff>
      <xdr:row>15</xdr:row>
      <xdr:rowOff>122766</xdr:rowOff>
    </xdr:from>
    <xdr:to>
      <xdr:col>10</xdr:col>
      <xdr:colOff>361613</xdr:colOff>
      <xdr:row>33</xdr:row>
      <xdr:rowOff>8466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B67E87-9D44-AD1D-0090-3372C34D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8268511</xdr:colOff>
      <xdr:row>15</xdr:row>
      <xdr:rowOff>148616</xdr:rowOff>
    </xdr:from>
    <xdr:to>
      <xdr:col>6</xdr:col>
      <xdr:colOff>522861</xdr:colOff>
      <xdr:row>42</xdr:row>
      <xdr:rowOff>67823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7D5A13-5F00-44FD-CC76-77A3E36EC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1364574</xdr:colOff>
      <xdr:row>15</xdr:row>
      <xdr:rowOff>94574</xdr:rowOff>
    </xdr:from>
    <xdr:to>
      <xdr:col>0</xdr:col>
      <xdr:colOff>9237223</xdr:colOff>
      <xdr:row>48</xdr:row>
      <xdr:rowOff>135376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665719-B5CC-4407-ACF1-07625246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1747800</xdr:colOff>
      <xdr:row>32</xdr:row>
      <xdr:rowOff>132120</xdr:rowOff>
    </xdr:from>
    <xdr:to>
      <xdr:col>0</xdr:col>
      <xdr:colOff>7504200</xdr:colOff>
      <xdr:row>52</xdr:row>
      <xdr:rowOff>115560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7658640</xdr:colOff>
      <xdr:row>33</xdr:row>
      <xdr:rowOff>46800</xdr:rowOff>
    </xdr:from>
    <xdr:to>
      <xdr:col>4</xdr:col>
      <xdr:colOff>326880</xdr:colOff>
      <xdr:row>53</xdr:row>
      <xdr:rowOff>30240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290160</xdr:colOff>
      <xdr:row>52</xdr:row>
      <xdr:rowOff>118800</xdr:rowOff>
    </xdr:from>
    <xdr:to>
      <xdr:col>0</xdr:col>
      <xdr:colOff>6049080</xdr:colOff>
      <xdr:row>72</xdr:row>
      <xdr:rowOff>106560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3243600</xdr:colOff>
      <xdr:row>17</xdr:row>
      <xdr:rowOff>154080</xdr:rowOff>
    </xdr:from>
    <xdr:to>
      <xdr:col>3</xdr:col>
      <xdr:colOff>804960</xdr:colOff>
      <xdr:row>37</xdr:row>
      <xdr:rowOff>145440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0"/>
  <sheetViews>
    <sheetView tabSelected="1" topLeftCell="A28" zoomScale="47" zoomScaleNormal="47" workbookViewId="0">
      <selection activeCell="A70" sqref="A70:G70"/>
    </sheetView>
  </sheetViews>
  <sheetFormatPr defaultColWidth="11.54296875" defaultRowHeight="12.5"/>
  <cols>
    <col min="1" max="1" width="134.26953125" style="1" customWidth="1"/>
    <col min="2" max="2" width="19.54296875" style="1" customWidth="1"/>
    <col min="3" max="3" width="19.1796875" style="1" customWidth="1"/>
    <col min="4" max="4" width="16" style="1" customWidth="1"/>
    <col min="5" max="5" width="16.453125" style="1" customWidth="1"/>
    <col min="6" max="6" width="17.26953125" style="1" customWidth="1"/>
    <col min="7" max="8" width="18.36328125" style="1" customWidth="1"/>
    <col min="9" max="9" width="11.7265625" style="1" customWidth="1"/>
    <col min="10" max="10" width="12.6328125" style="1" customWidth="1"/>
    <col min="11" max="11" width="11.7265625" style="1" customWidth="1"/>
    <col min="12" max="12" width="15.90625" style="1" customWidth="1"/>
    <col min="13" max="13" width="16.81640625" style="1" customWidth="1"/>
    <col min="14" max="14" width="13.7265625" style="1" customWidth="1"/>
    <col min="15" max="15" width="16.54296875" style="1" customWidth="1"/>
    <col min="16" max="16" width="17.81640625" style="1" customWidth="1"/>
    <col min="17" max="17" width="12.54296875" style="1" customWidth="1"/>
    <col min="18" max="18" width="16.6328125" style="1" customWidth="1"/>
    <col min="19" max="19" width="17.6328125" style="1" customWidth="1"/>
    <col min="20" max="20" width="12.54296875" style="1" customWidth="1"/>
    <col min="21" max="21" width="16.6328125" style="1" customWidth="1"/>
    <col min="22" max="22" width="17.6328125" style="1" customWidth="1"/>
    <col min="23" max="23" width="12.36328125" style="1" customWidth="1"/>
    <col min="24" max="24" width="16.54296875" style="1" customWidth="1"/>
    <col min="25" max="25" width="17.453125" style="1" customWidth="1"/>
    <col min="26" max="1024" width="11.54296875" style="1"/>
  </cols>
  <sheetData>
    <row r="1" spans="1:32">
      <c r="A1" s="2" t="s">
        <v>0</v>
      </c>
    </row>
    <row r="2" spans="1:32">
      <c r="A2" s="1" t="s">
        <v>1</v>
      </c>
    </row>
    <row r="3" spans="1:32">
      <c r="A3" s="3"/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3"/>
      <c r="I3" s="3"/>
      <c r="J3" s="3"/>
      <c r="K3" s="6" t="s">
        <v>8</v>
      </c>
      <c r="L3" s="10" t="s">
        <v>9</v>
      </c>
      <c r="M3" s="11" t="s">
        <v>10</v>
      </c>
      <c r="N3" s="6" t="s">
        <v>11</v>
      </c>
      <c r="O3" s="10" t="s">
        <v>12</v>
      </c>
      <c r="P3" s="11" t="s">
        <v>13</v>
      </c>
      <c r="Q3" s="6" t="s">
        <v>14</v>
      </c>
      <c r="R3" s="10" t="s">
        <v>15</v>
      </c>
      <c r="S3" s="11" t="s">
        <v>16</v>
      </c>
      <c r="T3" s="6" t="s">
        <v>17</v>
      </c>
      <c r="U3" s="10" t="s">
        <v>18</v>
      </c>
      <c r="V3" s="11" t="s">
        <v>19</v>
      </c>
      <c r="W3" s="6" t="s">
        <v>20</v>
      </c>
      <c r="X3" s="10" t="s">
        <v>21</v>
      </c>
      <c r="Y3" s="11" t="s">
        <v>22</v>
      </c>
      <c r="Z3" s="3"/>
      <c r="AA3" s="3"/>
      <c r="AB3" s="3"/>
      <c r="AC3" s="3"/>
      <c r="AD3" s="3"/>
      <c r="AE3" s="3"/>
      <c r="AF3" s="3"/>
    </row>
    <row r="4" spans="1:32">
      <c r="A4" s="3" t="s">
        <v>23</v>
      </c>
      <c r="B4" s="3">
        <v>2669181.09005102</v>
      </c>
      <c r="C4" s="3">
        <v>2669181.9364795899</v>
      </c>
      <c r="D4" s="3">
        <v>2734317.7871428402</v>
      </c>
      <c r="E4" s="3">
        <v>2669181.1323724501</v>
      </c>
      <c r="F4" s="3">
        <v>2693927.3652449301</v>
      </c>
      <c r="G4" s="3">
        <v>2693491.3021735102</v>
      </c>
      <c r="H4" s="3"/>
      <c r="I4" s="3"/>
      <c r="J4" s="4" t="s">
        <v>2</v>
      </c>
      <c r="K4" s="3">
        <f>B4</f>
        <v>2669181.09005102</v>
      </c>
      <c r="L4" s="3">
        <v>2664000</v>
      </c>
      <c r="M4" s="3">
        <f t="shared" ref="M4:M9" si="0">K4-L4</f>
        <v>5181.0900510200299</v>
      </c>
      <c r="N4" s="3">
        <v>166866.6</v>
      </c>
      <c r="O4" s="3">
        <v>166866.6</v>
      </c>
      <c r="P4" s="3">
        <f t="shared" ref="P4:P9" si="1">N4-O4</f>
        <v>0</v>
      </c>
      <c r="Q4" s="3">
        <v>209917.35060000099</v>
      </c>
      <c r="R4" s="3">
        <v>166866.6</v>
      </c>
      <c r="S4" s="3">
        <f t="shared" ref="S4:S9" si="2">Q4-R4</f>
        <v>43050.750600000989</v>
      </c>
      <c r="T4" s="3">
        <v>677679.08</v>
      </c>
      <c r="U4" s="3">
        <v>659520</v>
      </c>
      <c r="V4" s="3">
        <f t="shared" ref="V4:V9" si="3">T4-U4</f>
        <v>18159.079999999958</v>
      </c>
      <c r="W4" s="3">
        <f>B4+B6+B8+B10</f>
        <v>3723644.1206510211</v>
      </c>
      <c r="X4" s="3">
        <v>3657253.2</v>
      </c>
      <c r="Y4" s="3">
        <f t="shared" ref="Y4:Y9" si="4">W4-X4</f>
        <v>66390.920651020948</v>
      </c>
      <c r="Z4" s="3"/>
      <c r="AA4" s="3"/>
      <c r="AB4" s="3"/>
      <c r="AC4" s="3"/>
      <c r="AD4" s="3"/>
      <c r="AE4" s="3"/>
      <c r="AF4" s="3"/>
    </row>
    <row r="5" spans="1:32">
      <c r="A5" s="12" t="s">
        <v>24</v>
      </c>
      <c r="B5" s="12">
        <v>263072.10755101801</v>
      </c>
      <c r="C5" s="12">
        <v>263152.87397959002</v>
      </c>
      <c r="D5" s="12">
        <v>554112.55571425997</v>
      </c>
      <c r="E5" s="12">
        <v>263076.145872447</v>
      </c>
      <c r="F5" s="12">
        <v>356790.65095915803</v>
      </c>
      <c r="G5" s="12">
        <v>354612.331887729</v>
      </c>
      <c r="H5" s="3"/>
      <c r="I5" s="3"/>
      <c r="J5" s="5" t="s">
        <v>3</v>
      </c>
      <c r="K5" s="3">
        <f>C4</f>
        <v>2669181.9364795899</v>
      </c>
      <c r="L5" s="3">
        <v>2664000</v>
      </c>
      <c r="M5" s="3">
        <f t="shared" si="0"/>
        <v>5181.9364795899019</v>
      </c>
      <c r="N5" s="3">
        <v>210475.173034003</v>
      </c>
      <c r="O5" s="3">
        <v>166866.6</v>
      </c>
      <c r="P5" s="3">
        <f t="shared" si="1"/>
        <v>43608.573034002999</v>
      </c>
      <c r="Q5" s="3">
        <v>166866.6</v>
      </c>
      <c r="R5" s="3">
        <v>166866.6</v>
      </c>
      <c r="S5" s="3">
        <f t="shared" si="2"/>
        <v>0</v>
      </c>
      <c r="T5" s="3">
        <v>677679.08</v>
      </c>
      <c r="U5" s="3">
        <v>659520</v>
      </c>
      <c r="V5" s="3">
        <f t="shared" si="3"/>
        <v>18159.079999999958</v>
      </c>
      <c r="W5" s="3">
        <f>C4+C6+C8+C10</f>
        <v>3724202.7895135931</v>
      </c>
      <c r="X5" s="3">
        <v>3657253.2</v>
      </c>
      <c r="Y5" s="3">
        <f t="shared" si="4"/>
        <v>66949.589513592888</v>
      </c>
      <c r="Z5" s="3"/>
      <c r="AA5" s="3"/>
      <c r="AB5" s="3"/>
      <c r="AC5" s="3"/>
      <c r="AD5" s="3"/>
      <c r="AE5" s="3"/>
      <c r="AF5" s="3"/>
    </row>
    <row r="6" spans="1:32">
      <c r="A6" s="3" t="s">
        <v>25</v>
      </c>
      <c r="B6" s="3">
        <v>166866.6</v>
      </c>
      <c r="C6" s="3">
        <v>210475.173034003</v>
      </c>
      <c r="D6" s="3">
        <v>166866.6</v>
      </c>
      <c r="E6" s="3">
        <v>182190.48740405901</v>
      </c>
      <c r="F6" s="3">
        <v>166866.6</v>
      </c>
      <c r="G6" s="3">
        <v>195907.24436000301</v>
      </c>
      <c r="H6" s="3"/>
      <c r="I6" s="3"/>
      <c r="J6" s="6" t="s">
        <v>4</v>
      </c>
      <c r="K6" s="3">
        <f>D4</f>
        <v>2734317.7871428402</v>
      </c>
      <c r="L6" s="3">
        <v>2664000</v>
      </c>
      <c r="M6" s="3">
        <f t="shared" si="0"/>
        <v>70317.787142840214</v>
      </c>
      <c r="N6" s="3">
        <v>166866.6</v>
      </c>
      <c r="O6" s="3">
        <v>166866.6</v>
      </c>
      <c r="P6" s="3">
        <f t="shared" si="1"/>
        <v>0</v>
      </c>
      <c r="Q6" s="3">
        <v>166866.6</v>
      </c>
      <c r="R6" s="3">
        <v>166866.6</v>
      </c>
      <c r="S6" s="3">
        <f t="shared" si="2"/>
        <v>0</v>
      </c>
      <c r="T6" s="3">
        <v>677679.08</v>
      </c>
      <c r="U6" s="3">
        <v>659520</v>
      </c>
      <c r="V6" s="3">
        <f t="shared" si="3"/>
        <v>18159.079999999958</v>
      </c>
      <c r="W6" s="3">
        <f>D4+D6+D8+D10</f>
        <v>3745730.0671428405</v>
      </c>
      <c r="X6" s="3">
        <v>3657253.2</v>
      </c>
      <c r="Y6" s="3">
        <f t="shared" si="4"/>
        <v>88476.867142840289</v>
      </c>
      <c r="Z6" s="3"/>
      <c r="AA6" s="3"/>
      <c r="AB6" s="3"/>
      <c r="AC6" s="3"/>
      <c r="AD6" s="3"/>
      <c r="AE6" s="3"/>
      <c r="AF6" s="3"/>
    </row>
    <row r="7" spans="1:32">
      <c r="A7" s="12" t="s">
        <v>26</v>
      </c>
      <c r="B7" s="12">
        <v>0</v>
      </c>
      <c r="C7" s="12">
        <v>195806.88375142901</v>
      </c>
      <c r="D7" s="12">
        <v>0</v>
      </c>
      <c r="E7" s="12">
        <v>70366.194184939493</v>
      </c>
      <c r="F7" s="12">
        <v>0</v>
      </c>
      <c r="G7" s="12">
        <v>131883.39051028201</v>
      </c>
      <c r="H7" s="3"/>
      <c r="I7" s="3"/>
      <c r="J7" s="7" t="s">
        <v>5</v>
      </c>
      <c r="K7" s="3">
        <f>E4</f>
        <v>2669181.1323724501</v>
      </c>
      <c r="L7" s="3">
        <v>2664000</v>
      </c>
      <c r="M7" s="3">
        <f t="shared" si="0"/>
        <v>5181.1323724500835</v>
      </c>
      <c r="N7" s="3">
        <v>182190.48740405901</v>
      </c>
      <c r="O7" s="3">
        <v>166866.6</v>
      </c>
      <c r="P7" s="3">
        <f t="shared" si="1"/>
        <v>15323.887404059002</v>
      </c>
      <c r="Q7" s="3">
        <v>195508.360679998</v>
      </c>
      <c r="R7" s="3">
        <v>166866.6</v>
      </c>
      <c r="S7" s="3">
        <f t="shared" si="2"/>
        <v>28641.760679997999</v>
      </c>
      <c r="T7" s="3">
        <v>677679.08</v>
      </c>
      <c r="U7" s="3">
        <v>659520</v>
      </c>
      <c r="V7" s="3">
        <f t="shared" si="3"/>
        <v>18159.079999999958</v>
      </c>
      <c r="W7" s="3">
        <f>E4+E6+E8+E10</f>
        <v>3724559.0604565074</v>
      </c>
      <c r="X7" s="3">
        <v>3657253.2</v>
      </c>
      <c r="Y7" s="3">
        <f t="shared" si="4"/>
        <v>67305.860456507187</v>
      </c>
      <c r="Z7" s="3"/>
      <c r="AA7" s="3"/>
      <c r="AB7" s="3"/>
      <c r="AC7" s="3"/>
      <c r="AD7" s="3"/>
      <c r="AE7" s="3"/>
      <c r="AF7" s="3"/>
    </row>
    <row r="8" spans="1:32">
      <c r="A8" s="3" t="s">
        <v>27</v>
      </c>
      <c r="B8" s="3">
        <v>209917.35060000099</v>
      </c>
      <c r="C8" s="3">
        <v>166866.6</v>
      </c>
      <c r="D8" s="3">
        <v>166866.6</v>
      </c>
      <c r="E8" s="3">
        <v>195508.360679998</v>
      </c>
      <c r="F8" s="3">
        <v>195508.360679998</v>
      </c>
      <c r="G8" s="3">
        <v>166866.6</v>
      </c>
      <c r="H8" s="3"/>
      <c r="I8" s="3"/>
      <c r="J8" s="8" t="s">
        <v>6</v>
      </c>
      <c r="K8" s="3">
        <f>F4</f>
        <v>2693927.3652449301</v>
      </c>
      <c r="L8" s="3">
        <v>2664000</v>
      </c>
      <c r="M8" s="3">
        <f t="shared" si="0"/>
        <v>29927.365244930144</v>
      </c>
      <c r="N8" s="3">
        <v>166866.6</v>
      </c>
      <c r="O8" s="3">
        <v>166866.6</v>
      </c>
      <c r="P8" s="3">
        <f t="shared" si="1"/>
        <v>0</v>
      </c>
      <c r="Q8" s="3">
        <v>195508.360679998</v>
      </c>
      <c r="R8" s="3">
        <v>166866.6</v>
      </c>
      <c r="S8" s="3">
        <f t="shared" si="2"/>
        <v>28641.760679997999</v>
      </c>
      <c r="T8" s="3">
        <v>677679.08</v>
      </c>
      <c r="U8" s="3">
        <v>659520</v>
      </c>
      <c r="V8" s="3">
        <f t="shared" si="3"/>
        <v>18159.079999999958</v>
      </c>
      <c r="W8" s="3">
        <f>F4+F6+F8+F10</f>
        <v>3733981.4059249284</v>
      </c>
      <c r="X8" s="3">
        <v>3657253.2</v>
      </c>
      <c r="Y8" s="3">
        <f t="shared" si="4"/>
        <v>76728.205924928188</v>
      </c>
      <c r="Z8" s="3"/>
      <c r="AA8" s="3"/>
      <c r="AB8" s="3"/>
      <c r="AC8" s="3"/>
      <c r="AD8" s="3"/>
      <c r="AE8" s="3"/>
      <c r="AF8" s="3"/>
    </row>
    <row r="9" spans="1:32">
      <c r="A9" s="12" t="s">
        <v>28</v>
      </c>
      <c r="B9" s="12">
        <v>193302.204857142</v>
      </c>
      <c r="C9" s="12">
        <v>0</v>
      </c>
      <c r="D9" s="12">
        <v>0</v>
      </c>
      <c r="E9" s="12">
        <v>130044.209691429</v>
      </c>
      <c r="F9" s="12">
        <v>130044.209691429</v>
      </c>
      <c r="G9" s="12">
        <v>0</v>
      </c>
      <c r="H9" s="3"/>
      <c r="I9" s="3"/>
      <c r="J9" s="9" t="s">
        <v>7</v>
      </c>
      <c r="K9" s="3">
        <f>G4</f>
        <v>2693491.3021735102</v>
      </c>
      <c r="L9" s="3">
        <v>2664000</v>
      </c>
      <c r="M9" s="3">
        <f t="shared" si="0"/>
        <v>29491.302173510194</v>
      </c>
      <c r="N9" s="3">
        <v>195907.24436000301</v>
      </c>
      <c r="O9" s="3">
        <v>166866.6</v>
      </c>
      <c r="P9" s="3">
        <f t="shared" si="1"/>
        <v>29040.644360003003</v>
      </c>
      <c r="Q9" s="3">
        <v>166866.6</v>
      </c>
      <c r="R9" s="3">
        <v>166866.6</v>
      </c>
      <c r="S9" s="3">
        <f t="shared" si="2"/>
        <v>0</v>
      </c>
      <c r="T9" s="3">
        <v>677679.08</v>
      </c>
      <c r="U9" s="3">
        <v>659520</v>
      </c>
      <c r="V9" s="3">
        <f t="shared" si="3"/>
        <v>18159.079999999958</v>
      </c>
      <c r="W9" s="3">
        <f>G4+G6+G8+G10</f>
        <v>3733944.2265335135</v>
      </c>
      <c r="X9" s="3">
        <v>3657253.2</v>
      </c>
      <c r="Y9" s="3">
        <f t="shared" si="4"/>
        <v>76691.02653351333</v>
      </c>
      <c r="Z9" s="3"/>
      <c r="AA9" s="3"/>
      <c r="AB9" s="3"/>
      <c r="AC9" s="3"/>
      <c r="AD9" s="3"/>
      <c r="AE9" s="3"/>
      <c r="AF9" s="3"/>
    </row>
    <row r="10" spans="1:32">
      <c r="A10" s="3" t="s">
        <v>29</v>
      </c>
      <c r="B10" s="3">
        <v>677679.08</v>
      </c>
      <c r="C10" s="3">
        <v>677679.08</v>
      </c>
      <c r="D10" s="3">
        <v>677679.08</v>
      </c>
      <c r="E10" s="3">
        <v>677679.08</v>
      </c>
      <c r="F10" s="3">
        <v>677679.08</v>
      </c>
      <c r="G10" s="3">
        <v>677679.08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12" t="s">
        <v>30</v>
      </c>
      <c r="B11" s="12">
        <v>312272.03000000003</v>
      </c>
      <c r="C11" s="12">
        <v>312272.03000000003</v>
      </c>
      <c r="D11" s="12">
        <v>312272.03000000003</v>
      </c>
      <c r="E11" s="12">
        <v>312272.03000000003</v>
      </c>
      <c r="F11" s="12">
        <v>312272.03000000003</v>
      </c>
      <c r="G11" s="12">
        <v>312272.03000000003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 t="s">
        <v>31</v>
      </c>
      <c r="B12" s="3">
        <v>214</v>
      </c>
      <c r="C12" s="3">
        <v>188</v>
      </c>
      <c r="D12" s="3">
        <v>279</v>
      </c>
      <c r="E12" s="3">
        <v>203</v>
      </c>
      <c r="F12" s="3">
        <v>206</v>
      </c>
      <c r="G12" s="3">
        <v>207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13" t="s">
        <v>32</v>
      </c>
      <c r="B13" s="3">
        <v>5.3571428571429598</v>
      </c>
      <c r="C13" s="3">
        <v>7.4371428571429998</v>
      </c>
      <c r="D13" s="3">
        <v>104.778571428573</v>
      </c>
      <c r="E13" s="3">
        <v>7.3606376891841396</v>
      </c>
      <c r="F13" s="3">
        <v>107.36258223044</v>
      </c>
      <c r="G13" s="3">
        <v>107.44063740755099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13" t="s">
        <v>33</v>
      </c>
      <c r="B14" s="3">
        <v>3.1009999999999498</v>
      </c>
      <c r="C14" s="3">
        <v>5.1019999999999301</v>
      </c>
      <c r="D14" s="3">
        <v>105.10299999999999</v>
      </c>
      <c r="E14" s="3">
        <v>5.1019999999999301</v>
      </c>
      <c r="F14" s="3">
        <v>105.10299999999999</v>
      </c>
      <c r="G14" s="3">
        <v>105.10299999999999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 t="s">
        <v>34</v>
      </c>
      <c r="B15" s="3">
        <v>2.9571428571428</v>
      </c>
      <c r="C15" s="3">
        <v>2.97180952380945</v>
      </c>
      <c r="D15" s="3">
        <v>0.293238095238121</v>
      </c>
      <c r="E15" s="3">
        <v>2.9571428571428</v>
      </c>
      <c r="F15" s="3">
        <v>2.9571428571428</v>
      </c>
      <c r="G15" s="3">
        <v>2.97180952380945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 t="s">
        <v>35</v>
      </c>
      <c r="B16" s="3">
        <v>0.11116071428568799</v>
      </c>
      <c r="C16" s="3">
        <v>0.11116071428568799</v>
      </c>
      <c r="D16" s="3">
        <v>0.27857142857146799</v>
      </c>
      <c r="E16" s="3">
        <v>0.11116071428568799</v>
      </c>
      <c r="F16" s="3">
        <v>0.27957142857144401</v>
      </c>
      <c r="G16" s="3">
        <v>0.27957142857144401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 t="s">
        <v>36</v>
      </c>
      <c r="B17" s="3">
        <v>1.52857142857147</v>
      </c>
      <c r="C17" s="3">
        <v>1.52857142857147</v>
      </c>
      <c r="D17" s="3">
        <v>0.18930615018338601</v>
      </c>
      <c r="E17" s="3">
        <v>1.5293389416248799</v>
      </c>
      <c r="F17" s="3">
        <v>0.19041267243635901</v>
      </c>
      <c r="G17" s="3">
        <v>0.19038020170226699</v>
      </c>
      <c r="H17" s="3"/>
      <c r="I17" s="3"/>
      <c r="J17" s="3"/>
      <c r="K17" s="3" t="s">
        <v>37</v>
      </c>
      <c r="L17" s="3" t="s">
        <v>38</v>
      </c>
      <c r="M17" s="3" t="s">
        <v>39</v>
      </c>
      <c r="N17" s="3" t="s">
        <v>40</v>
      </c>
      <c r="O17" s="3" t="s">
        <v>41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 t="s">
        <v>42</v>
      </c>
      <c r="B18" s="3">
        <v>2.0999999999999099</v>
      </c>
      <c r="C18" s="3">
        <v>2.0999999999999099</v>
      </c>
      <c r="D18" s="3">
        <v>2.0999999999999099</v>
      </c>
      <c r="E18" s="3">
        <v>2.0999999999999099</v>
      </c>
      <c r="F18" s="3">
        <v>2.0999999999999099</v>
      </c>
      <c r="G18" s="3">
        <v>2.0999999999999099</v>
      </c>
      <c r="H18" s="3"/>
      <c r="I18" s="3"/>
      <c r="J18" s="3"/>
      <c r="K18" s="3">
        <v>2664000</v>
      </c>
      <c r="L18" s="3">
        <v>166866.6</v>
      </c>
      <c r="M18" s="3">
        <v>166866.6</v>
      </c>
      <c r="N18" s="3">
        <v>659520</v>
      </c>
      <c r="O18" s="3">
        <f>K18+L18+M18+N18</f>
        <v>3657253.2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14" t="s">
        <v>43</v>
      </c>
      <c r="B19" s="14">
        <f t="shared" ref="B19:G20" si="5">B4+B6+B8+B10</f>
        <v>3723644.1206510211</v>
      </c>
      <c r="C19" s="14">
        <f t="shared" si="5"/>
        <v>3724202.7895135931</v>
      </c>
      <c r="D19" s="14">
        <f t="shared" si="5"/>
        <v>3745730.0671428405</v>
      </c>
      <c r="E19" s="14">
        <f t="shared" si="5"/>
        <v>3724559.0604565074</v>
      </c>
      <c r="F19" s="14">
        <f t="shared" si="5"/>
        <v>3733981.4059249284</v>
      </c>
      <c r="G19" s="14">
        <f t="shared" si="5"/>
        <v>3733944.2265335135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12" t="s">
        <v>44</v>
      </c>
      <c r="B20" s="12">
        <f t="shared" si="5"/>
        <v>768646.34240815998</v>
      </c>
      <c r="C20" s="12">
        <f t="shared" si="5"/>
        <v>771231.78773101908</v>
      </c>
      <c r="D20" s="12">
        <f t="shared" si="5"/>
        <v>866384.58571426</v>
      </c>
      <c r="E20" s="12">
        <f t="shared" si="5"/>
        <v>775758.57974881551</v>
      </c>
      <c r="F20" s="12">
        <f t="shared" si="5"/>
        <v>799106.89065058704</v>
      </c>
      <c r="G20" s="12">
        <f t="shared" si="5"/>
        <v>798767.75239801104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15" t="s">
        <v>45</v>
      </c>
      <c r="B21" s="15">
        <f t="shared" ref="B21:G21" si="6">B13+B14</f>
        <v>8.45814285714291</v>
      </c>
      <c r="C21" s="15">
        <f t="shared" si="6"/>
        <v>12.539142857142931</v>
      </c>
      <c r="D21" s="15">
        <f t="shared" si="6"/>
        <v>209.88157142857301</v>
      </c>
      <c r="E21" s="15">
        <f t="shared" si="6"/>
        <v>12.462637689184071</v>
      </c>
      <c r="F21" s="15">
        <f t="shared" si="6"/>
        <v>212.46558223043999</v>
      </c>
      <c r="G21" s="15">
        <f t="shared" si="6"/>
        <v>212.54363740755099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>
      <c r="A22" s="3" t="s">
        <v>46</v>
      </c>
      <c r="B22" s="3">
        <f>K18+L18+M18+N18</f>
        <v>3657253.2</v>
      </c>
      <c r="C22" s="3">
        <f>K18+L18+M18+N18</f>
        <v>3657253.2</v>
      </c>
      <c r="D22" s="3">
        <f>K18+L18+M18+N18</f>
        <v>3657253.2</v>
      </c>
      <c r="E22" s="3">
        <f>K18+L18+M18+N18</f>
        <v>3657253.2</v>
      </c>
      <c r="F22" s="3">
        <f>K18+L18+M18+N18</f>
        <v>3657253.2</v>
      </c>
      <c r="G22" s="3">
        <f>K18+L18+M18+N18</f>
        <v>3657253.2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3" t="s">
        <v>47</v>
      </c>
      <c r="B23" s="3">
        <v>7345.34285714205</v>
      </c>
      <c r="C23" s="16">
        <v>7346.54</v>
      </c>
      <c r="D23" s="3">
        <v>99691.039999994493</v>
      </c>
      <c r="E23" s="3">
        <v>7345.4028571420504</v>
      </c>
      <c r="F23" s="3">
        <v>42428.669714272597</v>
      </c>
      <c r="G23" s="3">
        <v>41810.453714272699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H24" s="3"/>
      <c r="I24" s="3"/>
      <c r="J24" s="3"/>
      <c r="K24" s="3"/>
      <c r="L24" s="3"/>
      <c r="M24" s="3"/>
      <c r="N24" s="3">
        <f>I4-O18</f>
        <v>-3657253.2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>
      <c r="A25" s="3" t="s">
        <v>48</v>
      </c>
      <c r="B25" s="3">
        <v>10973.6</v>
      </c>
      <c r="C25" s="3">
        <v>13925.5</v>
      </c>
      <c r="D25" s="3">
        <v>161520</v>
      </c>
      <c r="E25" s="3">
        <v>11130.7</v>
      </c>
      <c r="F25" s="3">
        <v>18965.2</v>
      </c>
      <c r="G25" s="3">
        <v>21760</v>
      </c>
      <c r="H25" s="3"/>
      <c r="I25" s="3"/>
      <c r="J25" s="3"/>
      <c r="K25" s="3"/>
      <c r="L25" s="3"/>
      <c r="M25" s="3"/>
      <c r="N25" s="3">
        <f>I5-O18</f>
        <v>-3657253.2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3">
      <c r="A26" s="17" t="s">
        <v>49</v>
      </c>
      <c r="B26" s="18">
        <v>42528.36</v>
      </c>
      <c r="C26" s="18">
        <v>53753.53</v>
      </c>
      <c r="D26" s="18">
        <v>609594.12699999998</v>
      </c>
      <c r="E26" s="18">
        <v>54222.447999999997</v>
      </c>
      <c r="F26" s="18">
        <v>637115.05900000001</v>
      </c>
      <c r="G26" s="18">
        <v>636646.14500000002</v>
      </c>
      <c r="H26" s="3"/>
      <c r="I26" s="3"/>
      <c r="J26" s="3"/>
      <c r="K26" s="3"/>
      <c r="L26" s="3"/>
      <c r="M26" s="3"/>
      <c r="N26" s="3">
        <f>I6-O18</f>
        <v>-3657253.2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3" t="s">
        <v>50</v>
      </c>
      <c r="B27" s="19">
        <v>314.35599999999999</v>
      </c>
      <c r="C27" s="19">
        <v>343.875</v>
      </c>
      <c r="D27" s="19">
        <v>373.38799999999998</v>
      </c>
      <c r="E27" s="19">
        <v>315.92599999999999</v>
      </c>
      <c r="F27" s="19">
        <v>317.488</v>
      </c>
      <c r="G27" s="19">
        <v>345.43700000000001</v>
      </c>
      <c r="H27" s="3"/>
      <c r="I27" s="3"/>
      <c r="J27" s="3"/>
      <c r="K27" s="3"/>
      <c r="L27" s="3"/>
      <c r="M27" s="3"/>
      <c r="N27" s="3">
        <f>I7-O18</f>
        <v>-3657253.2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>I8-O18</f>
        <v>-3657253.2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3">
      <c r="A29" s="20" t="s">
        <v>51</v>
      </c>
      <c r="B29" s="21">
        <v>1169.4043200000101</v>
      </c>
      <c r="C29" s="21">
        <v>1279.2149999999799</v>
      </c>
      <c r="D29" s="21">
        <v>1389.0070799999401</v>
      </c>
      <c r="E29" s="21">
        <v>1175.2484400000201</v>
      </c>
      <c r="F29" s="21">
        <v>1181.05908000003</v>
      </c>
      <c r="G29" s="21">
        <v>1285.0256399999801</v>
      </c>
      <c r="H29" s="3"/>
      <c r="I29" s="3"/>
      <c r="J29" s="3"/>
      <c r="K29" s="3"/>
      <c r="L29" s="3"/>
      <c r="M29" s="3"/>
      <c r="N29" s="3">
        <f>I9-O18</f>
        <v>-3657253.2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>
      <c r="A30" s="3"/>
      <c r="B30" s="3"/>
      <c r="C30" s="3"/>
      <c r="D30" s="3"/>
      <c r="E30" s="3"/>
      <c r="F30" s="3"/>
      <c r="G30" s="3"/>
      <c r="H30" s="3"/>
      <c r="I30" s="3"/>
      <c r="J30" s="2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3" t="s">
        <v>52</v>
      </c>
      <c r="B31" s="3">
        <f t="shared" ref="B31:G31" si="7">B19/B22</f>
        <v>1.0181532196488394</v>
      </c>
      <c r="C31" s="3">
        <f t="shared" si="7"/>
        <v>1.0183059760570017</v>
      </c>
      <c r="D31" s="3">
        <f t="shared" si="7"/>
        <v>1.0241921634364393</v>
      </c>
      <c r="E31" s="3">
        <f t="shared" si="7"/>
        <v>1.0184033909537646</v>
      </c>
      <c r="F31" s="3">
        <f t="shared" si="7"/>
        <v>1.0209797358096311</v>
      </c>
      <c r="G31" s="3">
        <f t="shared" si="7"/>
        <v>1.0209695698765164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1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>
      <c r="A35" s="3" t="s">
        <v>53</v>
      </c>
      <c r="B35" s="3">
        <v>169419.77100000001</v>
      </c>
      <c r="C35" s="3">
        <v>169419.77100000001</v>
      </c>
      <c r="D35" s="3">
        <v>169419.77100000001</v>
      </c>
      <c r="E35" s="3">
        <v>169419.77100000001</v>
      </c>
      <c r="F35" s="3">
        <v>169419.77100000001</v>
      </c>
      <c r="G35" s="3">
        <v>169419.77100000001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>
      <c r="A36" s="3" t="s">
        <v>54</v>
      </c>
      <c r="B36" s="3">
        <v>78068.006999999197</v>
      </c>
      <c r="C36" s="3">
        <v>78068.006999999197</v>
      </c>
      <c r="D36" s="3">
        <v>78068.006999999197</v>
      </c>
      <c r="E36" s="3">
        <v>78068.006999999197</v>
      </c>
      <c r="F36" s="3">
        <v>78068.006999999197</v>
      </c>
      <c r="G36" s="3">
        <v>78068.006999999197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 t="s">
        <v>29</v>
      </c>
      <c r="B37" s="3">
        <f t="shared" ref="B37:G37" si="8">B35*4</f>
        <v>677679.08400000003</v>
      </c>
      <c r="C37" s="3">
        <f t="shared" si="8"/>
        <v>677679.08400000003</v>
      </c>
      <c r="D37" s="3">
        <f t="shared" si="8"/>
        <v>677679.08400000003</v>
      </c>
      <c r="E37" s="3">
        <f t="shared" si="8"/>
        <v>677679.08400000003</v>
      </c>
      <c r="F37" s="3">
        <f t="shared" si="8"/>
        <v>677679.08400000003</v>
      </c>
      <c r="G37" s="3">
        <f t="shared" si="8"/>
        <v>677679.08400000003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 t="s">
        <v>30</v>
      </c>
      <c r="B38" s="3">
        <f>B36*4</f>
        <v>312272.02799999679</v>
      </c>
      <c r="C38" s="3">
        <f>C36*4</f>
        <v>312272.02799999679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1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4" t="s">
        <v>2</v>
      </c>
      <c r="C43" s="5" t="s">
        <v>3</v>
      </c>
      <c r="D43" s="6" t="s">
        <v>4</v>
      </c>
      <c r="E43" s="7" t="s">
        <v>5</v>
      </c>
      <c r="F43" s="8" t="s">
        <v>6</v>
      </c>
      <c r="G43" s="9" t="s">
        <v>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23" t="s">
        <v>55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23" t="s">
        <v>56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23" t="s">
        <v>57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>
      <c r="A47" s="23" t="s">
        <v>58</v>
      </c>
      <c r="B47" s="25">
        <v>200000</v>
      </c>
      <c r="C47" s="25">
        <v>200000</v>
      </c>
      <c r="D47" s="23">
        <v>200000</v>
      </c>
      <c r="E47" s="25">
        <v>200000</v>
      </c>
      <c r="F47" s="23">
        <v>200000</v>
      </c>
      <c r="G47" s="23">
        <v>200000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23" t="s">
        <v>59</v>
      </c>
      <c r="B48" s="24">
        <v>0</v>
      </c>
      <c r="C48" s="24">
        <v>0</v>
      </c>
      <c r="D48" s="23">
        <v>1.89</v>
      </c>
      <c r="E48" s="24">
        <v>0</v>
      </c>
      <c r="F48" s="23">
        <v>1.89</v>
      </c>
      <c r="G48" s="23">
        <v>1.89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23" t="s">
        <v>60</v>
      </c>
      <c r="B49" s="25">
        <v>200000</v>
      </c>
      <c r="C49" s="25">
        <v>200000</v>
      </c>
      <c r="D49" s="23">
        <v>200001.89</v>
      </c>
      <c r="E49" s="25">
        <v>200000</v>
      </c>
      <c r="F49" s="23">
        <v>200001.89</v>
      </c>
      <c r="G49" s="23">
        <v>200001.89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26" t="s">
        <v>61</v>
      </c>
      <c r="B50" s="26">
        <v>200000</v>
      </c>
      <c r="C50" s="26">
        <v>200000</v>
      </c>
      <c r="D50" s="26">
        <v>200000</v>
      </c>
      <c r="E50" s="26">
        <v>200000</v>
      </c>
      <c r="F50" s="26">
        <v>200000</v>
      </c>
      <c r="G50" s="26">
        <v>200000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26" t="s">
        <v>62</v>
      </c>
      <c r="B51" s="26">
        <v>153.99</v>
      </c>
      <c r="C51" s="26">
        <v>153.99</v>
      </c>
      <c r="D51" s="26">
        <v>3103.99</v>
      </c>
      <c r="E51" s="26">
        <v>153.99</v>
      </c>
      <c r="F51" s="26">
        <v>308.79000000000002</v>
      </c>
      <c r="G51" s="26">
        <v>308.79000000000002</v>
      </c>
    </row>
    <row r="52" spans="1:32">
      <c r="A52" s="26" t="s">
        <v>63</v>
      </c>
      <c r="B52" s="26">
        <v>200153.99</v>
      </c>
      <c r="C52" s="26">
        <v>200153.99</v>
      </c>
      <c r="D52" s="26">
        <v>203103.99</v>
      </c>
      <c r="E52" s="26">
        <v>200153.99</v>
      </c>
      <c r="F52" s="26">
        <v>200308.79</v>
      </c>
      <c r="G52" s="26">
        <v>200308.79</v>
      </c>
    </row>
    <row r="53" spans="1:32">
      <c r="A53" s="26" t="s">
        <v>64</v>
      </c>
      <c r="B53" s="26">
        <v>200000</v>
      </c>
      <c r="C53" s="26">
        <v>200000</v>
      </c>
      <c r="D53" s="26">
        <v>200000</v>
      </c>
      <c r="E53" s="26">
        <v>200000</v>
      </c>
      <c r="F53" s="26">
        <v>200000</v>
      </c>
      <c r="G53" s="26">
        <v>200000</v>
      </c>
    </row>
    <row r="54" spans="1:32">
      <c r="A54" s="26" t="s">
        <v>65</v>
      </c>
      <c r="B54" s="27">
        <v>0</v>
      </c>
      <c r="C54" s="26">
        <v>1.899</v>
      </c>
      <c r="D54" s="26">
        <v>1.79</v>
      </c>
      <c r="E54" s="26">
        <v>1.899</v>
      </c>
      <c r="F54" s="26">
        <v>1.7989999999999999</v>
      </c>
      <c r="G54" s="26">
        <v>1.7989999999999999</v>
      </c>
    </row>
    <row r="55" spans="1:32">
      <c r="A55" s="26" t="s">
        <v>66</v>
      </c>
      <c r="B55" s="26">
        <v>200000</v>
      </c>
      <c r="C55" s="26">
        <v>200001.89</v>
      </c>
      <c r="D55" s="26">
        <v>200001.79</v>
      </c>
      <c r="E55" s="26">
        <v>200001.89</v>
      </c>
      <c r="F55" s="26">
        <v>200001.79</v>
      </c>
      <c r="G55" s="26">
        <v>200001.79</v>
      </c>
    </row>
    <row r="56" spans="1:32">
      <c r="A56" s="28" t="s">
        <v>67</v>
      </c>
      <c r="B56" s="28">
        <v>200000</v>
      </c>
      <c r="C56" s="28">
        <v>200000</v>
      </c>
      <c r="D56" s="28">
        <v>200000</v>
      </c>
      <c r="E56" s="28">
        <v>200000</v>
      </c>
      <c r="F56" s="28">
        <v>200000</v>
      </c>
      <c r="G56" s="28">
        <v>200000</v>
      </c>
    </row>
    <row r="57" spans="1:32">
      <c r="A57" s="28" t="s">
        <v>68</v>
      </c>
      <c r="B57" s="28">
        <v>153.99</v>
      </c>
      <c r="C57" s="28">
        <v>3103.99</v>
      </c>
      <c r="D57" s="28">
        <v>3103.99</v>
      </c>
      <c r="E57" s="28">
        <v>309.19</v>
      </c>
      <c r="F57" s="28">
        <v>309.19</v>
      </c>
      <c r="G57" s="28">
        <v>3103.99</v>
      </c>
    </row>
    <row r="58" spans="1:32">
      <c r="A58" s="28" t="s">
        <v>69</v>
      </c>
      <c r="B58" s="28">
        <v>200153.99</v>
      </c>
      <c r="C58" s="28">
        <v>203103.99</v>
      </c>
      <c r="D58" s="28">
        <v>203103.99</v>
      </c>
      <c r="E58" s="28">
        <v>200309.19</v>
      </c>
      <c r="F58" s="28">
        <v>200309.19</v>
      </c>
      <c r="G58" s="28">
        <v>203103.99</v>
      </c>
    </row>
    <row r="59" spans="1:32">
      <c r="A59" s="28" t="s">
        <v>70</v>
      </c>
      <c r="B59" s="28">
        <v>1640</v>
      </c>
      <c r="C59" s="28">
        <v>1640</v>
      </c>
      <c r="D59" s="28">
        <v>1640</v>
      </c>
      <c r="E59" s="28">
        <v>1640</v>
      </c>
      <c r="F59" s="28">
        <v>1640</v>
      </c>
      <c r="G59" s="28">
        <v>1640</v>
      </c>
    </row>
    <row r="60" spans="1:32">
      <c r="A60" s="28" t="s">
        <v>71</v>
      </c>
      <c r="B60" s="28">
        <v>0.37239</v>
      </c>
      <c r="C60" s="28">
        <v>0.37239</v>
      </c>
      <c r="D60" s="28">
        <v>0.35278999999999999</v>
      </c>
      <c r="E60" s="28">
        <v>0.37239</v>
      </c>
      <c r="F60" s="28">
        <v>0.35278999999999999</v>
      </c>
      <c r="G60" s="28">
        <v>0.35278999999999999</v>
      </c>
    </row>
    <row r="61" spans="1:32">
      <c r="A61" s="28" t="s">
        <v>72</v>
      </c>
      <c r="B61" s="28">
        <v>1640.3720000000001</v>
      </c>
      <c r="C61" s="28">
        <v>1640.3720000000001</v>
      </c>
      <c r="D61" s="28">
        <v>1640.3527899999999</v>
      </c>
      <c r="E61" s="28">
        <v>1640.37239</v>
      </c>
      <c r="F61" s="28">
        <v>1640.3527899999999</v>
      </c>
      <c r="G61" s="28">
        <v>1640.3527899999999</v>
      </c>
    </row>
    <row r="62" spans="1:32">
      <c r="A62" s="29" t="s">
        <v>73</v>
      </c>
      <c r="B62" s="29">
        <v>1640</v>
      </c>
      <c r="C62" s="29">
        <v>1640</v>
      </c>
      <c r="D62" s="29">
        <v>1640</v>
      </c>
      <c r="E62" s="29">
        <v>1640</v>
      </c>
      <c r="F62" s="29">
        <v>1640</v>
      </c>
      <c r="G62" s="29">
        <v>1640</v>
      </c>
    </row>
    <row r="63" spans="1:32">
      <c r="A63" s="29" t="s">
        <v>74</v>
      </c>
      <c r="B63" s="29">
        <v>381.22</v>
      </c>
      <c r="C63" s="29">
        <v>381.22</v>
      </c>
      <c r="D63" s="29">
        <v>381.22</v>
      </c>
      <c r="E63" s="29">
        <v>381.22</v>
      </c>
      <c r="F63" s="29">
        <v>381.22</v>
      </c>
      <c r="G63" s="29">
        <v>381.22</v>
      </c>
    </row>
    <row r="64" spans="1:32">
      <c r="A64" s="29" t="s">
        <v>75</v>
      </c>
      <c r="B64" s="29">
        <v>2021.22</v>
      </c>
      <c r="C64" s="29">
        <v>2021.22</v>
      </c>
      <c r="D64" s="29">
        <v>2021.22</v>
      </c>
      <c r="E64" s="29">
        <v>2021.22</v>
      </c>
      <c r="F64" s="29">
        <v>2021.22</v>
      </c>
      <c r="G64" s="29">
        <v>2021.22</v>
      </c>
    </row>
    <row r="65" spans="1:7">
      <c r="A65" s="29" t="s">
        <v>76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</row>
    <row r="66" spans="1:7">
      <c r="A66" s="29" t="s">
        <v>77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</row>
    <row r="67" spans="1:7">
      <c r="A67" s="29" t="s">
        <v>78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</row>
    <row r="70" spans="1:7">
      <c r="A70" s="1" t="s">
        <v>79</v>
      </c>
      <c r="B70" s="1">
        <f t="shared" ref="B70:G70" si="9">B46+B49+B52+B55+B58+B61+(4*B64)</f>
        <v>810033.23199999996</v>
      </c>
      <c r="C70" s="1">
        <f t="shared" si="9"/>
        <v>812985.12199999997</v>
      </c>
      <c r="D70" s="1">
        <f t="shared" si="9"/>
        <v>815936.89279000007</v>
      </c>
      <c r="E70" s="1">
        <f t="shared" si="9"/>
        <v>810190.3223900001</v>
      </c>
      <c r="F70" s="1">
        <f t="shared" si="9"/>
        <v>810346.89279000019</v>
      </c>
      <c r="G70" s="1">
        <f t="shared" si="9"/>
        <v>813141.69279000012</v>
      </c>
    </row>
    <row r="72" spans="1:7">
      <c r="A72" s="31" t="s">
        <v>80</v>
      </c>
      <c r="B72" s="32">
        <v>0</v>
      </c>
      <c r="C72" s="32">
        <v>0</v>
      </c>
      <c r="D72" s="23">
        <v>3.79</v>
      </c>
      <c r="E72" s="32">
        <v>0</v>
      </c>
      <c r="F72" s="23">
        <v>3.79</v>
      </c>
      <c r="G72" s="23">
        <v>3.79</v>
      </c>
    </row>
    <row r="73" spans="1:7">
      <c r="A73" s="33" t="s">
        <v>81</v>
      </c>
      <c r="B73" s="26">
        <v>307.99</v>
      </c>
      <c r="C73" s="26">
        <v>307.99</v>
      </c>
      <c r="D73" s="26">
        <v>6207.99</v>
      </c>
      <c r="E73" s="26">
        <v>307.99</v>
      </c>
      <c r="F73" s="26">
        <v>617.59</v>
      </c>
      <c r="G73" s="26">
        <v>617.59</v>
      </c>
    </row>
    <row r="74" spans="1:7">
      <c r="A74" s="33" t="s">
        <v>82</v>
      </c>
      <c r="B74" s="27">
        <v>0</v>
      </c>
      <c r="C74" s="26">
        <v>3.79</v>
      </c>
      <c r="D74" s="26">
        <v>3.59</v>
      </c>
      <c r="E74" s="26">
        <v>3.79</v>
      </c>
      <c r="F74" s="26">
        <v>3.59</v>
      </c>
      <c r="G74" s="26">
        <v>3.59</v>
      </c>
    </row>
    <row r="75" spans="1:7">
      <c r="A75" s="34" t="s">
        <v>83</v>
      </c>
      <c r="B75" s="28">
        <v>307.99</v>
      </c>
      <c r="C75" s="28">
        <v>6207.99</v>
      </c>
      <c r="D75" s="28">
        <v>6207.99</v>
      </c>
      <c r="E75" s="28">
        <v>618.39</v>
      </c>
      <c r="F75" s="28">
        <v>618.39</v>
      </c>
      <c r="G75" s="28">
        <v>6207.99</v>
      </c>
    </row>
    <row r="76" spans="1:7">
      <c r="A76" s="34" t="s">
        <v>84</v>
      </c>
      <c r="B76" s="28">
        <v>0.43</v>
      </c>
      <c r="C76" s="28">
        <v>0.43</v>
      </c>
      <c r="D76" s="28">
        <v>0.41</v>
      </c>
      <c r="E76" s="28">
        <v>0.43</v>
      </c>
      <c r="F76" s="28">
        <v>0.41</v>
      </c>
      <c r="G76" s="28">
        <v>0.41</v>
      </c>
    </row>
    <row r="77" spans="1:7">
      <c r="A77" s="35" t="s">
        <v>85</v>
      </c>
      <c r="B77" s="29">
        <v>445.01</v>
      </c>
      <c r="C77" s="29">
        <v>445.01</v>
      </c>
      <c r="D77" s="29">
        <v>445.01</v>
      </c>
      <c r="E77" s="29">
        <v>445.01</v>
      </c>
      <c r="F77" s="29">
        <v>445.01</v>
      </c>
      <c r="G77" s="29">
        <v>445.01</v>
      </c>
    </row>
    <row r="78" spans="1:7">
      <c r="A78" s="36" t="s">
        <v>86</v>
      </c>
      <c r="B78" s="1">
        <f t="shared" ref="B78:G78" si="10">4*B77</f>
        <v>1780.04</v>
      </c>
      <c r="C78" s="1">
        <f t="shared" si="10"/>
        <v>1780.04</v>
      </c>
      <c r="D78" s="1">
        <f t="shared" si="10"/>
        <v>1780.04</v>
      </c>
      <c r="E78" s="1">
        <f t="shared" si="10"/>
        <v>1780.04</v>
      </c>
      <c r="F78" s="1">
        <f t="shared" si="10"/>
        <v>1780.04</v>
      </c>
      <c r="G78" s="1">
        <f t="shared" si="10"/>
        <v>1780.04</v>
      </c>
    </row>
    <row r="80" spans="1:7">
      <c r="A80" s="37" t="s">
        <v>87</v>
      </c>
      <c r="B80" s="37">
        <f t="shared" ref="B80:G80" si="11">B72+B73+B74+B75+B76+B78</f>
        <v>2396.4499999999998</v>
      </c>
      <c r="C80" s="37">
        <f t="shared" si="11"/>
        <v>8300.24</v>
      </c>
      <c r="D80" s="37">
        <f t="shared" si="11"/>
        <v>14203.810000000001</v>
      </c>
      <c r="E80" s="37">
        <f t="shared" si="11"/>
        <v>2710.64</v>
      </c>
      <c r="F80" s="37">
        <f t="shared" si="11"/>
        <v>3023.8100000000004</v>
      </c>
      <c r="G80" s="37">
        <f t="shared" si="11"/>
        <v>8613.41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43" zoomScale="90" zoomScaleNormal="90" workbookViewId="0">
      <selection activeCell="A2" sqref="A2"/>
    </sheetView>
  </sheetViews>
  <sheetFormatPr defaultColWidth="11.54296875" defaultRowHeight="12.5"/>
  <cols>
    <col min="1" max="1" width="142.6328125" customWidth="1"/>
    <col min="2" max="2" width="13.6328125" customWidth="1"/>
    <col min="3" max="3" width="15.453125" customWidth="1"/>
    <col min="4" max="4" width="13.7265625" customWidth="1"/>
    <col min="5" max="5" width="14.7265625" customWidth="1"/>
    <col min="6" max="6" width="12.7265625" customWidth="1"/>
    <col min="7" max="7" width="15.6328125" customWidth="1"/>
  </cols>
  <sheetData>
    <row r="1" spans="1:7">
      <c r="A1" s="2" t="s">
        <v>0</v>
      </c>
    </row>
    <row r="2" spans="1:7">
      <c r="A2" s="1" t="s">
        <v>88</v>
      </c>
    </row>
    <row r="3" spans="1:7">
      <c r="A3" s="3"/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9" t="s">
        <v>7</v>
      </c>
    </row>
    <row r="4" spans="1:7">
      <c r="A4" s="3" t="s">
        <v>23</v>
      </c>
      <c r="B4" s="38">
        <v>2669186.16862245</v>
      </c>
      <c r="C4" s="38">
        <v>2669043.86785714</v>
      </c>
      <c r="D4" s="38">
        <v>2764539.0678570601</v>
      </c>
      <c r="E4" s="38">
        <v>2669186.5918367398</v>
      </c>
      <c r="F4" s="38">
        <v>2696921.53295918</v>
      </c>
      <c r="G4" s="38">
        <v>2696943.8222448998</v>
      </c>
    </row>
    <row r="5" spans="1:7">
      <c r="A5" s="12" t="s">
        <v>24</v>
      </c>
      <c r="B5" s="39">
        <v>263556.70612244698</v>
      </c>
      <c r="C5" s="39">
        <v>272158.62857142702</v>
      </c>
      <c r="D5" s="39">
        <v>712137.57142863295</v>
      </c>
      <c r="E5" s="39">
        <v>263597.08933673298</v>
      </c>
      <c r="F5" s="39">
        <v>372427.63938773097</v>
      </c>
      <c r="G5" s="39">
        <v>373502.20867344498</v>
      </c>
    </row>
    <row r="6" spans="1:7">
      <c r="A6" s="3" t="s">
        <v>25</v>
      </c>
      <c r="B6" s="38">
        <v>166866.6</v>
      </c>
      <c r="C6" s="38">
        <v>214675.60943000499</v>
      </c>
      <c r="D6" s="38">
        <v>166866.6</v>
      </c>
      <c r="E6" s="38">
        <v>182771.76474486099</v>
      </c>
      <c r="F6" s="38">
        <v>166866.6</v>
      </c>
      <c r="G6" s="38">
        <v>200901.82811000201</v>
      </c>
    </row>
    <row r="7" spans="1:7">
      <c r="A7" s="12" t="s">
        <v>26</v>
      </c>
      <c r="B7" s="39">
        <v>0</v>
      </c>
      <c r="C7" s="39">
        <v>214667.26610000501</v>
      </c>
      <c r="D7" s="39">
        <v>0</v>
      </c>
      <c r="E7" s="39">
        <v>72976.402515142705</v>
      </c>
      <c r="F7" s="39">
        <v>0</v>
      </c>
      <c r="G7" s="39">
        <v>154313.865294288</v>
      </c>
    </row>
    <row r="8" spans="1:7">
      <c r="A8" s="3" t="s">
        <v>27</v>
      </c>
      <c r="B8" s="38">
        <v>209917.35060000099</v>
      </c>
      <c r="C8" s="38">
        <v>166866.6</v>
      </c>
      <c r="D8" s="38">
        <v>166866.6</v>
      </c>
      <c r="E8" s="38">
        <v>195508.360679998</v>
      </c>
      <c r="F8" s="38">
        <v>195508.360679998</v>
      </c>
      <c r="G8" s="38">
        <v>166866.6</v>
      </c>
    </row>
    <row r="9" spans="1:7">
      <c r="A9" s="12" t="s">
        <v>28</v>
      </c>
      <c r="B9" s="39">
        <v>193302.204857142</v>
      </c>
      <c r="C9" s="39">
        <v>0</v>
      </c>
      <c r="D9" s="39">
        <v>0</v>
      </c>
      <c r="E9" s="39">
        <v>130044.209691429</v>
      </c>
      <c r="F9" s="39">
        <v>130044.209691429</v>
      </c>
      <c r="G9" s="39">
        <v>0</v>
      </c>
    </row>
    <row r="10" spans="1:7">
      <c r="A10" s="3" t="s">
        <v>29</v>
      </c>
      <c r="B10" s="38">
        <f t="shared" ref="B10:G10" si="0">B52</f>
        <v>677679.08400000003</v>
      </c>
      <c r="C10" s="38">
        <f t="shared" si="0"/>
        <v>677679.08400000003</v>
      </c>
      <c r="D10" s="38">
        <f t="shared" si="0"/>
        <v>677679.08400000003</v>
      </c>
      <c r="E10" s="38">
        <f t="shared" si="0"/>
        <v>677679.08400000003</v>
      </c>
      <c r="F10" s="38">
        <f t="shared" si="0"/>
        <v>677679.08400000003</v>
      </c>
      <c r="G10" s="38">
        <f t="shared" si="0"/>
        <v>677679.08400000003</v>
      </c>
    </row>
    <row r="11" spans="1:7">
      <c r="A11" s="12" t="s">
        <v>30</v>
      </c>
      <c r="B11" s="39">
        <f t="shared" ref="B11:G11" si="1">B55</f>
        <v>312272.02799999679</v>
      </c>
      <c r="C11" s="39">
        <f t="shared" si="1"/>
        <v>312272.02799999679</v>
      </c>
      <c r="D11" s="39">
        <f t="shared" si="1"/>
        <v>312272.02799999679</v>
      </c>
      <c r="E11" s="39">
        <f t="shared" si="1"/>
        <v>312272.02799999679</v>
      </c>
      <c r="F11" s="39">
        <f t="shared" si="1"/>
        <v>312272.02799999679</v>
      </c>
      <c r="G11" s="39">
        <f t="shared" si="1"/>
        <v>312272.02799999679</v>
      </c>
    </row>
    <row r="12" spans="1:7">
      <c r="A12" s="3" t="s">
        <v>31</v>
      </c>
      <c r="B12" s="38">
        <v>173</v>
      </c>
      <c r="C12" s="38">
        <v>390</v>
      </c>
      <c r="D12" s="38">
        <v>229</v>
      </c>
      <c r="E12" s="38">
        <v>185</v>
      </c>
      <c r="F12" s="38">
        <v>218</v>
      </c>
      <c r="G12" s="38">
        <v>204</v>
      </c>
    </row>
    <row r="13" spans="1:7">
      <c r="A13" s="13" t="s">
        <v>32</v>
      </c>
      <c r="B13" s="38">
        <v>5.3571428571429598</v>
      </c>
      <c r="C13" s="38">
        <v>94.517471590910205</v>
      </c>
      <c r="D13" s="38">
        <v>105.253125</v>
      </c>
      <c r="E13" s="38">
        <v>7.3920911775562796</v>
      </c>
      <c r="F13" s="38">
        <v>107.411536590113</v>
      </c>
      <c r="G13" s="38">
        <v>108.192088361231</v>
      </c>
    </row>
    <row r="14" spans="1:7">
      <c r="A14" s="13" t="s">
        <v>33</v>
      </c>
      <c r="B14" s="38">
        <v>3.1099999999999599</v>
      </c>
      <c r="C14" s="38">
        <v>5.1199999999999504</v>
      </c>
      <c r="D14" s="38">
        <v>105.13</v>
      </c>
      <c r="E14" s="38">
        <v>5.1199999999999504</v>
      </c>
      <c r="F14" s="38">
        <v>105.13</v>
      </c>
      <c r="G14" s="38">
        <v>105.13</v>
      </c>
    </row>
    <row r="15" spans="1:7">
      <c r="A15" s="3" t="s">
        <v>34</v>
      </c>
      <c r="B15" s="38">
        <v>2.9571428571428</v>
      </c>
      <c r="C15" s="38">
        <v>179.54612675443599</v>
      </c>
      <c r="D15" s="38">
        <v>0.15964285714270199</v>
      </c>
      <c r="E15" s="38">
        <v>2.9571428571428</v>
      </c>
      <c r="F15" s="38">
        <v>2.9571428571428</v>
      </c>
      <c r="G15" s="38">
        <v>3.1038095238094998</v>
      </c>
    </row>
    <row r="16" spans="1:7">
      <c r="A16" s="3" t="s">
        <v>35</v>
      </c>
      <c r="B16" s="38">
        <v>0.11116071428568799</v>
      </c>
      <c r="C16" s="38">
        <v>0.11116071428568799</v>
      </c>
      <c r="D16" s="38">
        <v>0.14464285714279901</v>
      </c>
      <c r="E16" s="38">
        <v>0.11116071428568799</v>
      </c>
      <c r="F16" s="38">
        <v>0.15464285714279</v>
      </c>
      <c r="G16" s="38">
        <v>0.15464285714279</v>
      </c>
    </row>
    <row r="17" spans="1:7">
      <c r="A17" s="3" t="s">
        <v>36</v>
      </c>
      <c r="B17" s="38">
        <v>1.52857142857147</v>
      </c>
      <c r="C17" s="38">
        <v>4.8985162283693802</v>
      </c>
      <c r="D17" s="38">
        <v>0.13559796288179199</v>
      </c>
      <c r="E17" s="38">
        <v>1.5362465591057599</v>
      </c>
      <c r="F17" s="38">
        <v>0.19647661758641999</v>
      </c>
      <c r="G17" s="38">
        <v>0.19647661758641999</v>
      </c>
    </row>
    <row r="18" spans="1:7">
      <c r="A18" s="3" t="s">
        <v>42</v>
      </c>
      <c r="B18" s="38">
        <v>2.0999999999999099</v>
      </c>
      <c r="C18" s="38">
        <v>2.0999999999999099</v>
      </c>
      <c r="D18" s="38">
        <v>2.0999999999999099</v>
      </c>
      <c r="E18" s="38">
        <v>2.0999999999999099</v>
      </c>
      <c r="F18" s="38">
        <v>2.0999999999999099</v>
      </c>
      <c r="G18" s="38">
        <v>2.0999999999999099</v>
      </c>
    </row>
    <row r="19" spans="1:7">
      <c r="A19" s="40" t="s">
        <v>43</v>
      </c>
      <c r="B19" s="41">
        <f t="shared" ref="B19:G20" si="2">B4+B6+B8+B10</f>
        <v>3723649.2032224508</v>
      </c>
      <c r="C19" s="41">
        <f t="shared" si="2"/>
        <v>3728265.1612871448</v>
      </c>
      <c r="D19" s="41">
        <f t="shared" si="2"/>
        <v>3775951.3518570606</v>
      </c>
      <c r="E19" s="41">
        <f t="shared" si="2"/>
        <v>3725145.8012615992</v>
      </c>
      <c r="F19" s="41">
        <f t="shared" si="2"/>
        <v>3736975.5776391784</v>
      </c>
      <c r="G19" s="41">
        <f t="shared" si="2"/>
        <v>3742391.3343549017</v>
      </c>
    </row>
    <row r="20" spans="1:7">
      <c r="A20" s="12" t="s">
        <v>44</v>
      </c>
      <c r="B20" s="39">
        <f t="shared" si="2"/>
        <v>769130.93897958577</v>
      </c>
      <c r="C20" s="39">
        <f t="shared" si="2"/>
        <v>799097.92267142888</v>
      </c>
      <c r="D20" s="39">
        <f t="shared" si="2"/>
        <v>1024409.5994286297</v>
      </c>
      <c r="E20" s="39">
        <f t="shared" si="2"/>
        <v>778889.72954330151</v>
      </c>
      <c r="F20" s="39">
        <f t="shared" si="2"/>
        <v>814743.87707915669</v>
      </c>
      <c r="G20" s="39">
        <f t="shared" si="2"/>
        <v>840088.10196772974</v>
      </c>
    </row>
    <row r="21" spans="1:7">
      <c r="A21" s="42" t="s">
        <v>45</v>
      </c>
      <c r="B21" s="43">
        <f t="shared" ref="B21:G21" si="3">B13+B14</f>
        <v>8.4671428571429193</v>
      </c>
      <c r="C21" s="43">
        <f t="shared" si="3"/>
        <v>99.637471590910152</v>
      </c>
      <c r="D21" s="43">
        <f t="shared" si="3"/>
        <v>210.38312500000001</v>
      </c>
      <c r="E21" s="43">
        <f t="shared" si="3"/>
        <v>12.512091177556229</v>
      </c>
      <c r="F21" s="43">
        <f t="shared" si="3"/>
        <v>212.541536590113</v>
      </c>
      <c r="G21" s="43">
        <f t="shared" si="3"/>
        <v>213.32208836123101</v>
      </c>
    </row>
    <row r="22" spans="1:7">
      <c r="A22" s="3" t="s">
        <v>46</v>
      </c>
      <c r="B22" s="38"/>
      <c r="C22" s="38"/>
      <c r="D22" s="38"/>
      <c r="E22" s="38"/>
      <c r="F22" s="38"/>
      <c r="G22" s="38"/>
    </row>
    <row r="23" spans="1:7">
      <c r="A23" s="3" t="s">
        <v>47</v>
      </c>
      <c r="B23" s="38">
        <v>7352.5428571420498</v>
      </c>
      <c r="C23" s="38">
        <v>7150.7999999992599</v>
      </c>
      <c r="D23" s="38">
        <v>142536.40000001699</v>
      </c>
      <c r="E23" s="38">
        <v>7353.1428571420502</v>
      </c>
      <c r="F23" s="38">
        <v>46673.565714278702</v>
      </c>
      <c r="G23" s="38">
        <v>46705.165714278701</v>
      </c>
    </row>
    <row r="24" spans="1:7">
      <c r="B24" s="38"/>
      <c r="C24" s="38"/>
      <c r="D24" s="38"/>
      <c r="E24" s="38"/>
      <c r="F24" s="38"/>
      <c r="G24" s="38"/>
    </row>
    <row r="25" spans="1:7">
      <c r="A25" s="3" t="s">
        <v>48</v>
      </c>
      <c r="B25" s="38">
        <v>10973.6</v>
      </c>
      <c r="C25" s="38">
        <v>13225.5</v>
      </c>
      <c r="D25" s="38">
        <v>161520</v>
      </c>
      <c r="E25" s="38">
        <v>11130.7</v>
      </c>
      <c r="F25" s="38">
        <v>18965.2</v>
      </c>
      <c r="G25" s="38">
        <v>21760</v>
      </c>
    </row>
    <row r="26" spans="1:7" ht="13">
      <c r="A26" s="17" t="s">
        <v>49</v>
      </c>
      <c r="B26" s="44">
        <v>42634.027200000899</v>
      </c>
      <c r="C26" s="44">
        <v>52238.286000002103</v>
      </c>
      <c r="D26" s="44">
        <v>611676.21480001498</v>
      </c>
      <c r="E26" s="44">
        <v>54380.708400002302</v>
      </c>
      <c r="F26" s="44">
        <v>637325.61480002897</v>
      </c>
      <c r="G26" s="44">
        <v>637792.40040003601</v>
      </c>
    </row>
    <row r="27" spans="1:7">
      <c r="A27" s="3" t="s">
        <v>89</v>
      </c>
      <c r="B27" s="38">
        <v>342.75999999998902</v>
      </c>
      <c r="C27" s="38">
        <v>636.550000000007</v>
      </c>
      <c r="D27" s="38">
        <v>933.09000000007404</v>
      </c>
      <c r="E27" s="38">
        <v>358.46999999998002</v>
      </c>
      <c r="F27" s="38">
        <v>374.08999999997201</v>
      </c>
      <c r="G27" s="38">
        <v>653.57000000000005</v>
      </c>
    </row>
    <row r="30" spans="1:7" ht="13">
      <c r="A30" s="20" t="s">
        <v>51</v>
      </c>
      <c r="B30" s="21">
        <v>1275.0672</v>
      </c>
      <c r="C30" s="21">
        <v>2367.9659999999699</v>
      </c>
      <c r="D30" s="21">
        <v>3471.0948000001899</v>
      </c>
      <c r="E30" s="21">
        <v>1333.5083999999699</v>
      </c>
      <c r="F30" s="21">
        <v>1391.61479999995</v>
      </c>
      <c r="G30" s="21">
        <v>2431.2804000000201</v>
      </c>
    </row>
    <row r="51" spans="1:7">
      <c r="A51" s="3" t="s">
        <v>53</v>
      </c>
      <c r="B51">
        <v>169419.77100000001</v>
      </c>
      <c r="C51">
        <v>169419.77100000001</v>
      </c>
      <c r="D51">
        <v>169419.77100000001</v>
      </c>
      <c r="E51">
        <v>169419.77100000001</v>
      </c>
      <c r="F51">
        <v>169419.77100000001</v>
      </c>
      <c r="G51">
        <v>169419.77100000001</v>
      </c>
    </row>
    <row r="52" spans="1:7">
      <c r="A52" s="3" t="s">
        <v>29</v>
      </c>
      <c r="B52">
        <f t="shared" ref="B52:G52" si="4">B51*4</f>
        <v>677679.08400000003</v>
      </c>
      <c r="C52">
        <f t="shared" si="4"/>
        <v>677679.08400000003</v>
      </c>
      <c r="D52">
        <f t="shared" si="4"/>
        <v>677679.08400000003</v>
      </c>
      <c r="E52">
        <f t="shared" si="4"/>
        <v>677679.08400000003</v>
      </c>
      <c r="F52">
        <f t="shared" si="4"/>
        <v>677679.08400000003</v>
      </c>
      <c r="G52">
        <f t="shared" si="4"/>
        <v>677679.08400000003</v>
      </c>
    </row>
    <row r="54" spans="1:7">
      <c r="A54" s="12" t="s">
        <v>54</v>
      </c>
      <c r="B54">
        <v>78068.006999999197</v>
      </c>
      <c r="C54">
        <v>78068.006999999197</v>
      </c>
      <c r="D54">
        <v>78068.006999999197</v>
      </c>
      <c r="E54">
        <v>78068.006999999197</v>
      </c>
      <c r="F54">
        <v>78068.006999999197</v>
      </c>
      <c r="G54">
        <v>78068.006999999197</v>
      </c>
    </row>
    <row r="55" spans="1:7">
      <c r="A55" s="12" t="s">
        <v>30</v>
      </c>
      <c r="B55">
        <f t="shared" ref="B55:G55" si="5">B54*4</f>
        <v>312272.02799999679</v>
      </c>
      <c r="C55">
        <f t="shared" si="5"/>
        <v>312272.02799999679</v>
      </c>
      <c r="D55">
        <f t="shared" si="5"/>
        <v>312272.02799999679</v>
      </c>
      <c r="E55">
        <f t="shared" si="5"/>
        <v>312272.02799999679</v>
      </c>
      <c r="F55">
        <f t="shared" si="5"/>
        <v>312272.02799999679</v>
      </c>
      <c r="G55">
        <f t="shared" si="5"/>
        <v>312272.02799999679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1"/>
  <sheetViews>
    <sheetView zoomScale="90" zoomScaleNormal="90" workbookViewId="0">
      <selection activeCell="E25" sqref="E25"/>
    </sheetView>
  </sheetViews>
  <sheetFormatPr defaultColWidth="11.54296875" defaultRowHeight="12.5"/>
  <cols>
    <col min="1" max="1" width="63.7265625" customWidth="1"/>
    <col min="2" max="2" width="26.453125" customWidth="1"/>
    <col min="3" max="3" width="26" customWidth="1"/>
    <col min="4" max="4" width="25.08984375" customWidth="1"/>
    <col min="5" max="5" width="24.6328125" customWidth="1"/>
    <col min="6" max="6" width="28.1796875" customWidth="1"/>
    <col min="7" max="7" width="20.90625" customWidth="1"/>
  </cols>
  <sheetData>
    <row r="2" spans="1:7">
      <c r="A2" s="3"/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spans="1:7">
      <c r="A3" s="45" t="s">
        <v>43</v>
      </c>
      <c r="B3" s="45">
        <v>3723644.12</v>
      </c>
      <c r="C3" s="45">
        <v>3724202.79</v>
      </c>
      <c r="D3" s="45">
        <v>3745730.07</v>
      </c>
      <c r="E3" s="45">
        <v>3724559.06</v>
      </c>
      <c r="F3" s="45">
        <v>3733981.41</v>
      </c>
      <c r="G3" s="45">
        <v>3733944.23</v>
      </c>
    </row>
    <row r="4" spans="1:7">
      <c r="A4" s="45" t="s">
        <v>44</v>
      </c>
      <c r="B4" s="45">
        <v>768646.34</v>
      </c>
      <c r="C4" s="45">
        <v>771231.79</v>
      </c>
      <c r="D4" s="45">
        <v>866384.59</v>
      </c>
      <c r="E4" s="45">
        <v>775758.58</v>
      </c>
      <c r="F4" s="45">
        <v>799106.89</v>
      </c>
      <c r="G4" s="45">
        <v>798767.75</v>
      </c>
    </row>
    <row r="5" spans="1:7">
      <c r="A5" s="45" t="s">
        <v>79</v>
      </c>
      <c r="B5" s="45">
        <v>810033.23</v>
      </c>
      <c r="C5" s="45">
        <v>812985.12</v>
      </c>
      <c r="D5" s="45">
        <v>815936.89</v>
      </c>
      <c r="E5" s="45">
        <v>810190.32</v>
      </c>
      <c r="F5" s="45">
        <v>810346.89</v>
      </c>
      <c r="G5" s="45">
        <v>813141.69</v>
      </c>
    </row>
    <row r="6" spans="1:7">
      <c r="A6" s="45" t="s">
        <v>87</v>
      </c>
      <c r="B6" s="45">
        <v>2396.4499999999998</v>
      </c>
      <c r="C6" s="45">
        <v>8300.24</v>
      </c>
      <c r="D6" s="45">
        <v>14203.81</v>
      </c>
      <c r="E6" s="45">
        <v>2710.64</v>
      </c>
      <c r="F6" s="45">
        <v>3023.81</v>
      </c>
      <c r="G6" s="45">
        <v>8613.41</v>
      </c>
    </row>
    <row r="9" spans="1:7">
      <c r="A9" s="45" t="s">
        <v>90</v>
      </c>
      <c r="B9">
        <f t="shared" ref="B9:G9" si="0">B3+B5</f>
        <v>4533677.3499999996</v>
      </c>
      <c r="C9">
        <f t="shared" si="0"/>
        <v>4537187.91</v>
      </c>
      <c r="D9">
        <f t="shared" si="0"/>
        <v>4561666.96</v>
      </c>
      <c r="E9">
        <f t="shared" si="0"/>
        <v>4534749.38</v>
      </c>
      <c r="F9">
        <f t="shared" si="0"/>
        <v>4544328.3</v>
      </c>
      <c r="G9">
        <f t="shared" si="0"/>
        <v>4547085.92</v>
      </c>
    </row>
    <row r="11" spans="1:7">
      <c r="A11" s="45" t="s">
        <v>91</v>
      </c>
      <c r="B11">
        <f t="shared" ref="B11:G11" si="1">B4+B6</f>
        <v>771042.78999999992</v>
      </c>
      <c r="C11">
        <f t="shared" si="1"/>
        <v>779532.03</v>
      </c>
      <c r="D11">
        <f t="shared" si="1"/>
        <v>880588.4</v>
      </c>
      <c r="E11">
        <f t="shared" si="1"/>
        <v>778469.22</v>
      </c>
      <c r="F11">
        <f t="shared" si="1"/>
        <v>802130.70000000007</v>
      </c>
      <c r="G11">
        <f t="shared" si="1"/>
        <v>807381.16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BW=100000 for Cloud and Proxy_1</vt:lpstr>
      <vt:lpstr>Default BW_ Energy results of a</vt:lpstr>
      <vt:lpstr>Energy Labels Range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Saeedeh Baneshi</dc:creator>
  <dc:description/>
  <cp:lastModifiedBy>Saeedeh Baneshi</cp:lastModifiedBy>
  <cp:revision>36</cp:revision>
  <dcterms:created xsi:type="dcterms:W3CDTF">2022-12-06T19:17:42Z</dcterms:created>
  <dcterms:modified xsi:type="dcterms:W3CDTF">2024-01-08T12:37:24Z</dcterms:modified>
  <dc:language>en-US</dc:language>
</cp:coreProperties>
</file>