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eyeonn/Desktop/IS Lab/"/>
    </mc:Choice>
  </mc:AlternateContent>
  <xr:revisionPtr revIDLastSave="0" documentId="13_ncr:1_{67507CA9-4709-E44E-A672-FECD5ADCDE6B}" xr6:coauthVersionLast="47" xr6:coauthVersionMax="47" xr10:uidLastSave="{00000000-0000-0000-0000-000000000000}"/>
  <bookViews>
    <workbookView xWindow="-1300" yWindow="780" windowWidth="28520" windowHeight="11740" xr2:uid="{00000000-000D-0000-FFFF-FFFF00000000}"/>
  </bookViews>
  <sheets>
    <sheet name="샴페인 판매량 - 데이터 스케일링 적용" sheetId="1" r:id="rId1"/>
    <sheet name="전기 사용량 - 데이터 스케일링 적용" sheetId="2" r:id="rId2"/>
    <sheet name="원유 가격 - 데이터 스케일링 적용" sheetId="3" r:id="rId3"/>
    <sheet name="실린더의 압력" sheetId="4" r:id="rId4"/>
    <sheet name="일조량에 따른 방사선량" sheetId="5" r:id="rId5"/>
    <sheet name="담배 판매량 및 평균 판매 가격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7" l="1"/>
  <c r="B10" i="7"/>
  <c r="C9" i="7"/>
  <c r="D9" i="7" s="1"/>
  <c r="D8" i="7"/>
  <c r="E8" i="7" s="1"/>
  <c r="D33" i="6"/>
  <c r="D17" i="6"/>
  <c r="D11" i="6"/>
  <c r="D36" i="5"/>
  <c r="D16" i="5"/>
  <c r="D11" i="5"/>
  <c r="D36" i="4"/>
  <c r="D15" i="4"/>
  <c r="D10" i="4"/>
  <c r="D37" i="3"/>
  <c r="D15" i="3"/>
  <c r="D10" i="3"/>
  <c r="D34" i="2"/>
  <c r="D15" i="2"/>
  <c r="D10" i="2"/>
  <c r="D33" i="1"/>
  <c r="K15" i="1"/>
  <c r="D15" i="1"/>
  <c r="D10" i="1"/>
</calcChain>
</file>

<file path=xl/sharedStrings.xml><?xml version="1.0" encoding="utf-8"?>
<sst xmlns="http://schemas.openxmlformats.org/spreadsheetml/2006/main" count="243" uniqueCount="145">
  <si>
    <t>answer</t>
  </si>
  <si>
    <t>reason</t>
  </si>
  <si>
    <t>다른 데이터셋을 사용한 결과 값에 비해, t값의 오차가 상당히 크게 나타남. t값 검정에 있어 0.6의 p-value 차이는 유의 수준의 위치에 따라 상당히 큰 차이이므로, 이유를 알아야 하지 않을까?</t>
  </si>
  <si>
    <t>스케일링 적용 이전의 값(min: 1413, max: 13916)</t>
  </si>
  <si>
    <t>2달의 간격 기준으로, 미 서부의 담배 판매량과 실제 가격을 측정함.</t>
  </si>
  <si>
    <t>스케일링 적용 이전의 값(min: 26.10, max: 110.62)</t>
  </si>
  <si>
    <t>스웨덴에서 2시간 간격으로 측정된 지상에서의 방사선량에 대한 측정량임.</t>
  </si>
  <si>
    <t>case10</t>
  </si>
  <si>
    <t>0:04:00.834107 sec</t>
  </si>
  <si>
    <t>Oil</t>
  </si>
  <si>
    <t>차이</t>
  </si>
  <si>
    <t>원값</t>
  </si>
  <si>
    <t>설명</t>
  </si>
  <si>
    <t>단위</t>
  </si>
  <si>
    <t>1차</t>
  </si>
  <si>
    <t>54개</t>
  </si>
  <si>
    <t>`</t>
  </si>
  <si>
    <t>상수항</t>
  </si>
  <si>
    <t>3차</t>
  </si>
  <si>
    <t>2차</t>
  </si>
  <si>
    <t>4차</t>
  </si>
  <si>
    <t>통계량</t>
  </si>
  <si>
    <t>n</t>
  </si>
  <si>
    <t>0:00:00.002513 sec</t>
  </si>
  <si>
    <t>상대오차(상수항, 동형 암호 기준)</t>
  </si>
  <si>
    <t>0:02:55.520199 sec</t>
  </si>
  <si>
    <t>0:02:50.531250 sec</t>
  </si>
  <si>
    <t>0:00:00.002472 sec</t>
  </si>
  <si>
    <t>모델의 상수항(동형 암호 구현)</t>
  </si>
  <si>
    <t>모델의 회귀 계수(라이브러리)</t>
  </si>
  <si>
    <t>0:00:00.002551 sec</t>
  </si>
  <si>
    <t>모델의 회귀 계수(동형 암호 구현)</t>
  </si>
  <si>
    <t>상대오차(계수, 동형 암호 기준)</t>
  </si>
  <si>
    <t>0:00:00.002389 sec</t>
  </si>
  <si>
    <t>0:02:49.983412 sec</t>
  </si>
  <si>
    <t>측정 시간(동형 암호 구현 - )</t>
  </si>
  <si>
    <t>0:03:58.930172 sec</t>
  </si>
  <si>
    <t>0:03:58.265122 sec</t>
  </si>
  <si>
    <t>2013년 1월부터 2017년 8월까지, 주말을 제외하고 기록된 에콰도르의 원유의 평균 가격에 대해 측정을 진행함.</t>
  </si>
  <si>
    <t>측정 시간(라이브러리)</t>
  </si>
  <si>
    <t>모델의 상수항(라이브러리)</t>
  </si>
  <si>
    <t>Electricity(2)</t>
  </si>
  <si>
    <t>t 통계량(동형 암호 구현)</t>
  </si>
  <si>
    <t>t 통계량(라이브러리)</t>
  </si>
  <si>
    <t>수정된 부분</t>
  </si>
  <si>
    <t>1개, 달러</t>
  </si>
  <si>
    <t>밀리시버트</t>
  </si>
  <si>
    <t>회귀 계수</t>
  </si>
  <si>
    <t>상대오차</t>
  </si>
  <si>
    <t>데이터의 개수</t>
  </si>
  <si>
    <t>시간 차이</t>
  </si>
  <si>
    <t>짐작가는 이유</t>
  </si>
  <si>
    <t>상대 오차</t>
  </si>
  <si>
    <t>0:04:00.757704 sec</t>
  </si>
  <si>
    <t>maybe not?</t>
  </si>
  <si>
    <t>2. 데이터의 길이가 길다(데이터의 크기는 작음) -&gt; 혜안 연산범위가 보통 min 2^-18까지인데, 이것은 10^-6 정도에 해당하기 때문. 그런데, 이 데이터셋의 범위는 소수점 15자리 정도, 10e-15~16까지 접근해야 한다.</t>
  </si>
  <si>
    <t xml:space="preserve">스케일링 적용 이전의 값(min: 55.3151, max: </t>
  </si>
  <si>
    <t>(-7.240276725994651-0.00020346783154044992j)</t>
  </si>
  <si>
    <t>(-7.2417416768158525-0.00011681550661186036j</t>
  </si>
  <si>
    <t>(-7.241577645788658+5.7305804153678686e-05j)</t>
  </si>
  <si>
    <t>(-7.241189064519514+4.8405752254186956e-05j)</t>
  </si>
  <si>
    <t>0.0026363344799634793+7.893166839313521e-08j</t>
  </si>
  <si>
    <t>Perrin Freres monthly champagne sales millions</t>
  </si>
  <si>
    <t>-0.003700033196509512-3.863209946020778e-05j</t>
  </si>
  <si>
    <t>-0.0013337416602568553-2.831783777676525e-08j</t>
  </si>
  <si>
    <t>(-7.242499197873481-5.5177516685879103e-05j)</t>
  </si>
  <si>
    <t>-0.12175871529475286+2.0700637113508451e-07j</t>
  </si>
  <si>
    <t>0.0028198513487898863+3.992752594318119e-05j</t>
  </si>
  <si>
    <t>-0.027781966835774746-1.8364226339885997e-08j</t>
  </si>
  <si>
    <t>-0.08559174085726148+2.0533087987487733e-05j</t>
  </si>
  <si>
    <t>(-7.239112556105237-0.00019188670656795968j)</t>
  </si>
  <si>
    <t>(-7.236434611275619-1.7286603117001433e-05j)</t>
  </si>
  <si>
    <t>(-7.245737695191313-0.00019953616462384683j)</t>
  </si>
  <si>
    <t>-0.536403161131613-3.3604713116112756e-05j</t>
  </si>
  <si>
    <t>0.1094919795612243-8.806221240377637e-08j</t>
  </si>
  <si>
    <t>(-7.2416164324276036-0.000193356167831652j)</t>
  </si>
  <si>
    <t>-7.378627971954595+0.0017701010814236465j</t>
  </si>
  <si>
    <t>-6.126762112387638-0.0003838319585493513j</t>
  </si>
  <si>
    <t>0.05848404665921052-1.5263088853661546e-05j</t>
  </si>
  <si>
    <t>-7.241166834453283-0.00018972664379038565j)</t>
  </si>
  <si>
    <t>-4.907180874140696-4.850319073900172e-05j</t>
  </si>
  <si>
    <t>2.5776655187507926+0.00022515909797185334j</t>
  </si>
  <si>
    <t>-7.240732109923098+4.803615926305137e-05j)</t>
  </si>
  <si>
    <t>-7.241586394033422-4.786921311312139e-06j)</t>
  </si>
  <si>
    <t>-0.1410957989151034-1.3946088334710265e-06j</t>
  </si>
  <si>
    <t>(-7.240769538519985+8.55244366520993e-05j)</t>
  </si>
  <si>
    <t>320번의 시점에 걸쳐 water tank에 가해진 실린더의 평균 압력량</t>
  </si>
  <si>
    <t>(-7.240771439656782+7.611014637756727e-05j)</t>
  </si>
  <si>
    <t>-0.10396505755151741-0.0010855006758778993j</t>
  </si>
  <si>
    <t>(-7.240488455916329-4.057379814242417e-06j)</t>
  </si>
  <si>
    <t>(-7.236355786732932-0.0001302575229642215j)</t>
  </si>
  <si>
    <t>-4.8951127980497375+8.322399741198414e-06j</t>
  </si>
  <si>
    <t>2-2. 그래서 데이터 전처리를 거치면 문제가 없어질 것이라는 예상이 가능함.</t>
  </si>
  <si>
    <t>-7.241352837776633-0.00011350732972766062j)</t>
  </si>
  <si>
    <t>(-7.240999063407445-9.007917474889715e-05j)</t>
  </si>
  <si>
    <t>(-7.240986478887503-3.401594260789543e-05j)</t>
  </si>
  <si>
    <t>(-7.2426217477083-0.0001256772251937805j)</t>
  </si>
  <si>
    <t>Bimonthly cigarette consumption per adult in dollars and real price in</t>
  </si>
  <si>
    <t>Radioactivity in the ground at 2 hourly intervals over one year July 2</t>
  </si>
  <si>
    <t>Forces on a cylinder suspended in a tank of water Sampling interval 01</t>
  </si>
  <si>
    <t>사용한 데이터셋</t>
  </si>
  <si>
    <t>1985년부터 2018년까지 미국 남부 지역의 전기 사용량을 1개월 기준으로 측정하였음.</t>
  </si>
  <si>
    <t>원인: 라이브러리 계산값이 소수점 이하 4자리까지만 출력하는 것이 원인으로, 해당 사항 고려시 오차는 10e-3단위로 줄어들 것이라 생각됨.</t>
  </si>
  <si>
    <t>64년 1월부터 72년 9월까지의 샴페인 판매량을 측정</t>
  </si>
  <si>
    <t>1. 데이터셋의 크기가 크다(거의 4500개에 달함)</t>
  </si>
  <si>
    <t>측정 시간 (동형 암호 구현 - 정규방정식 파트까지)</t>
  </si>
  <si>
    <t>이전 데이터와 마찬가지의 경우로 생각할 수 있겠습니다.</t>
  </si>
  <si>
    <t>시간(time, datetime method 사용)</t>
  </si>
  <si>
    <t>모델의 상수항(동형 암호 구현, 2차 실행 시)</t>
  </si>
  <si>
    <t>t 통계량(동형 암호 구현 마무리 필요)</t>
  </si>
  <si>
    <t>sum of square</t>
  </si>
  <si>
    <t>f-value</t>
  </si>
  <si>
    <t>case1</t>
  </si>
  <si>
    <t>0:03:58.852208 sec</t>
  </si>
  <si>
    <t>0:03:58.084675 sec</t>
  </si>
  <si>
    <t>df</t>
  </si>
  <si>
    <t>because f-value for this table is 28 but critical value is 4.667 at the significance level of 5%.</t>
  </si>
  <si>
    <t>0:03:58.525134 sec</t>
  </si>
  <si>
    <t>0:03:58.447467 sec</t>
  </si>
  <si>
    <t>1m 1s 06ms</t>
  </si>
  <si>
    <t>mean square</t>
  </si>
  <si>
    <t>model</t>
  </si>
  <si>
    <t>2차 측정</t>
  </si>
  <si>
    <t>total</t>
  </si>
  <si>
    <t>average</t>
  </si>
  <si>
    <t>1차 측정</t>
  </si>
  <si>
    <t>factor</t>
  </si>
  <si>
    <t>case3</t>
  </si>
  <si>
    <t>case4</t>
  </si>
  <si>
    <t>case5</t>
  </si>
  <si>
    <t>case6</t>
  </si>
  <si>
    <t>case7</t>
  </si>
  <si>
    <t>case8</t>
  </si>
  <si>
    <t>case9</t>
  </si>
  <si>
    <t>case2</t>
  </si>
  <si>
    <t>0:03:59.004307 sec</t>
  </si>
  <si>
    <t>residual</t>
  </si>
  <si>
    <t>0:04:00.384383 sec</t>
  </si>
  <si>
    <t>cpu의 개수</t>
  </si>
  <si>
    <t>0:00:00.002481 sec</t>
    <phoneticPr fontId="3" type="noConversion"/>
  </si>
  <si>
    <t>4369개</t>
    <phoneticPr fontId="3" type="noConversion"/>
  </si>
  <si>
    <t>320개</t>
    <phoneticPr fontId="3" type="noConversion"/>
  </si>
  <si>
    <t>1218개</t>
    <phoneticPr fontId="3" type="noConversion"/>
  </si>
  <si>
    <t>397개</t>
    <phoneticPr fontId="3" type="noConversion"/>
  </si>
  <si>
    <t>105개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</si>
</sst>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0%"/>
    <numFmt numFmtId="177" formatCode="h:mm:ss.000"/>
  </numFmts>
  <fonts count="4">
    <font>
      <sz val="11"/>
      <color rgb="FF000000"/>
      <name val="맑은 고딕"/>
    </font>
    <font>
      <sz val="11"/>
      <color rgb="FF000000"/>
      <name val="맑은 고딕"/>
      <family val="2"/>
      <charset val="129"/>
    </font>
    <font>
      <sz val="11"/>
      <color rgb="FFCE9178"/>
      <name val="맑은 고딕"/>
      <family val="2"/>
      <charset val="129"/>
    </font>
    <font>
      <sz val="8"/>
      <name val="나눔명조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43A"/>
        <bgColor indexed="64"/>
      </patternFill>
    </fill>
    <fill>
      <patternFill patternType="solid">
        <fgColor rgb="FFF4E5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7" fontId="0" fillId="0" borderId="0" xfId="0" applyNumberFormat="1">
      <alignment vertical="center"/>
    </xf>
    <xf numFmtId="9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K33"/>
  <sheetViews>
    <sheetView tabSelected="1" zoomScaleNormal="100" zoomScaleSheetLayoutView="75" workbookViewId="0">
      <selection activeCell="D5" sqref="D5"/>
    </sheetView>
  </sheetViews>
  <sheetFormatPr baseColWidth="10" defaultColWidth="9" defaultRowHeight="22.5" customHeight="1"/>
  <cols>
    <col min="2" max="2" width="46.5" bestFit="1" customWidth="1"/>
    <col min="4" max="4" width="48.83203125" bestFit="1" customWidth="1"/>
    <col min="5" max="5" width="21.83203125" bestFit="1" customWidth="1"/>
    <col min="10" max="10" width="15" bestFit="1" customWidth="1"/>
    <col min="11" max="11" width="43.1640625" customWidth="1"/>
  </cols>
  <sheetData>
    <row r="3" spans="2:11" ht="22.5" customHeight="1">
      <c r="B3" t="s">
        <v>100</v>
      </c>
      <c r="D3" t="s">
        <v>62</v>
      </c>
      <c r="E3" t="s">
        <v>3</v>
      </c>
      <c r="J3" t="s">
        <v>100</v>
      </c>
      <c r="K3" s="11" t="s">
        <v>62</v>
      </c>
    </row>
    <row r="4" spans="2:11" ht="22.5" customHeight="1">
      <c r="B4" t="s">
        <v>12</v>
      </c>
      <c r="D4" t="s">
        <v>103</v>
      </c>
      <c r="J4" t="s">
        <v>138</v>
      </c>
      <c r="K4">
        <v>32</v>
      </c>
    </row>
    <row r="5" spans="2:11" ht="22.5" customHeight="1">
      <c r="B5" t="s">
        <v>49</v>
      </c>
      <c r="D5" s="13" t="s">
        <v>144</v>
      </c>
      <c r="J5" t="s">
        <v>112</v>
      </c>
      <c r="K5" s="9">
        <v>6.9194444444444446E-4</v>
      </c>
    </row>
    <row r="6" spans="2:11" ht="22.5" customHeight="1">
      <c r="J6" t="s">
        <v>134</v>
      </c>
      <c r="K6" s="9">
        <v>6.8287037037037036E-4</v>
      </c>
    </row>
    <row r="7" spans="2:11" ht="22.5" customHeight="1">
      <c r="B7" t="s">
        <v>47</v>
      </c>
      <c r="J7" t="s">
        <v>127</v>
      </c>
      <c r="K7" s="9">
        <v>6.8186342592592593E-4</v>
      </c>
    </row>
    <row r="8" spans="2:11" ht="22.5" customHeight="1">
      <c r="B8" t="s">
        <v>29</v>
      </c>
      <c r="D8">
        <v>-0.53659999999999997</v>
      </c>
      <c r="J8" t="s">
        <v>128</v>
      </c>
      <c r="K8" s="9">
        <v>6.9074074074074079E-4</v>
      </c>
    </row>
    <row r="9" spans="2:11" ht="22.5" customHeight="1">
      <c r="B9" t="s">
        <v>31</v>
      </c>
      <c r="D9">
        <v>-0.53640316113161302</v>
      </c>
      <c r="E9" t="s">
        <v>73</v>
      </c>
      <c r="J9" t="s">
        <v>129</v>
      </c>
      <c r="K9" s="9">
        <v>6.9813657407407411E-4</v>
      </c>
    </row>
    <row r="10" spans="2:11" ht="22.5" customHeight="1">
      <c r="B10" t="s">
        <v>32</v>
      </c>
      <c r="D10" s="4">
        <f>ABS((D9-D8)/D9)</f>
        <v>3.6696067929893058E-4</v>
      </c>
      <c r="J10" t="s">
        <v>130</v>
      </c>
      <c r="K10" s="9">
        <v>7.2748842592592592E-4</v>
      </c>
    </row>
    <row r="11" spans="2:11" ht="22.5" customHeight="1">
      <c r="J11" t="s">
        <v>131</v>
      </c>
      <c r="K11" s="9">
        <v>7.191203703703704E-4</v>
      </c>
    </row>
    <row r="12" spans="2:11" ht="22.5" customHeight="1">
      <c r="B12" t="s">
        <v>17</v>
      </c>
      <c r="J12" t="s">
        <v>132</v>
      </c>
      <c r="K12" s="9">
        <v>7.2278935185185185E-4</v>
      </c>
    </row>
    <row r="13" spans="2:11" ht="22.5" customHeight="1">
      <c r="B13" t="s">
        <v>40</v>
      </c>
      <c r="D13" s="7">
        <v>2.5785</v>
      </c>
      <c r="E13" t="s">
        <v>44</v>
      </c>
      <c r="J13" t="s">
        <v>133</v>
      </c>
      <c r="K13" s="9">
        <v>7.3415509259259256E-4</v>
      </c>
    </row>
    <row r="14" spans="2:11" ht="22.5" customHeight="1">
      <c r="B14" t="s">
        <v>28</v>
      </c>
      <c r="D14">
        <v>2.57766551875079</v>
      </c>
      <c r="E14" t="s">
        <v>81</v>
      </c>
      <c r="J14" t="s">
        <v>7</v>
      </c>
      <c r="K14" s="9">
        <v>7.1803240740740736E-4</v>
      </c>
    </row>
    <row r="15" spans="2:11" ht="22.5" customHeight="1">
      <c r="B15" t="s">
        <v>24</v>
      </c>
      <c r="D15" s="5">
        <f>ABS((D14-D13)/D14)</f>
        <v>3.2373527253235434E-4</v>
      </c>
      <c r="J15" t="s">
        <v>124</v>
      </c>
      <c r="K15" s="10">
        <f>AVERAGE(K5:K14)</f>
        <v>7.0671412037037046E-4</v>
      </c>
    </row>
    <row r="16" spans="2:11" ht="22.5" customHeight="1">
      <c r="K16" t="s">
        <v>119</v>
      </c>
    </row>
    <row r="23" spans="2:5" ht="22.5" customHeight="1">
      <c r="B23" t="s">
        <v>107</v>
      </c>
    </row>
    <row r="24" spans="2:5" ht="22.5" customHeight="1">
      <c r="B24" t="s">
        <v>39</v>
      </c>
      <c r="D24" t="s">
        <v>33</v>
      </c>
      <c r="E24" t="s">
        <v>33</v>
      </c>
    </row>
    <row r="25" spans="2:5" ht="22.5" customHeight="1">
      <c r="B25" t="s">
        <v>105</v>
      </c>
      <c r="D25" t="s">
        <v>125</v>
      </c>
      <c r="E25" t="s">
        <v>25</v>
      </c>
    </row>
    <row r="26" spans="2:5" ht="22.5" customHeight="1">
      <c r="B26" t="s">
        <v>10</v>
      </c>
      <c r="D26" s="8" t="s">
        <v>8</v>
      </c>
    </row>
    <row r="27" spans="2:5" ht="22.5" customHeight="1">
      <c r="D27" t="s">
        <v>122</v>
      </c>
    </row>
    <row r="28" spans="2:5" ht="22.5" customHeight="1">
      <c r="D28" s="8" t="s">
        <v>114</v>
      </c>
    </row>
    <row r="30" spans="2:5" ht="22.5" customHeight="1">
      <c r="B30" t="s">
        <v>21</v>
      </c>
    </row>
    <row r="31" spans="2:5" ht="22.5" customHeight="1">
      <c r="B31" t="s">
        <v>43</v>
      </c>
      <c r="D31">
        <v>-6.1310000000000002</v>
      </c>
    </row>
    <row r="32" spans="2:5" ht="22.5" customHeight="1">
      <c r="B32" t="s">
        <v>109</v>
      </c>
      <c r="D32">
        <v>-6.1267621123876301</v>
      </c>
      <c r="E32" t="s">
        <v>77</v>
      </c>
    </row>
    <row r="33" spans="2:4" ht="22.5" customHeight="1">
      <c r="B33" t="s">
        <v>48</v>
      </c>
      <c r="D33" s="4">
        <f>ABS((D32-D31)/D32)</f>
        <v>6.9170102162144636E-4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E34"/>
  <sheetViews>
    <sheetView topLeftCell="A2" zoomScaleNormal="100" zoomScaleSheetLayoutView="75" workbookViewId="0">
      <selection activeCell="D5" sqref="D5"/>
    </sheetView>
  </sheetViews>
  <sheetFormatPr baseColWidth="10" defaultColWidth="9" defaultRowHeight="17"/>
  <cols>
    <col min="2" max="2" width="31.6640625" bestFit="1" customWidth="1"/>
    <col min="4" max="4" width="48.83203125" bestFit="1" customWidth="1"/>
  </cols>
  <sheetData>
    <row r="3" spans="2:5">
      <c r="B3" t="s">
        <v>100</v>
      </c>
      <c r="D3" t="s">
        <v>41</v>
      </c>
    </row>
    <row r="4" spans="2:5">
      <c r="B4" t="s">
        <v>12</v>
      </c>
      <c r="D4" t="s">
        <v>101</v>
      </c>
      <c r="E4" t="s">
        <v>56</v>
      </c>
    </row>
    <row r="5" spans="2:5">
      <c r="B5" t="s">
        <v>49</v>
      </c>
      <c r="C5" t="s">
        <v>16</v>
      </c>
      <c r="D5" s="13" t="s">
        <v>143</v>
      </c>
    </row>
    <row r="7" spans="2:5">
      <c r="B7" t="s">
        <v>47</v>
      </c>
    </row>
    <row r="8" spans="2:5">
      <c r="B8" t="s">
        <v>29</v>
      </c>
      <c r="D8">
        <v>-0.12180000000000001</v>
      </c>
    </row>
    <row r="9" spans="2:5">
      <c r="B9" t="s">
        <v>31</v>
      </c>
      <c r="D9">
        <v>-0.121758715294752</v>
      </c>
      <c r="E9" t="s">
        <v>66</v>
      </c>
    </row>
    <row r="10" spans="2:5">
      <c r="B10" t="s">
        <v>32</v>
      </c>
      <c r="D10" s="4">
        <f>ABS((D9-D8)/D9)</f>
        <v>3.3906981646496454E-4</v>
      </c>
    </row>
    <row r="12" spans="2:5">
      <c r="B12" t="s">
        <v>17</v>
      </c>
    </row>
    <row r="13" spans="2:5">
      <c r="B13" t="s">
        <v>40</v>
      </c>
      <c r="D13">
        <v>0.10940900000000001</v>
      </c>
      <c r="E13">
        <v>10.949</v>
      </c>
    </row>
    <row r="14" spans="2:5">
      <c r="B14" t="s">
        <v>28</v>
      </c>
      <c r="D14">
        <v>0.109491979561224</v>
      </c>
      <c r="E14" t="s">
        <v>74</v>
      </c>
    </row>
    <row r="15" spans="2:5">
      <c r="B15" t="s">
        <v>24</v>
      </c>
      <c r="D15" s="4">
        <f>ABS((D14-D13)/D14)</f>
        <v>7.5785972229678743E-4</v>
      </c>
    </row>
    <row r="23" spans="2:4">
      <c r="B23" t="s">
        <v>107</v>
      </c>
    </row>
    <row r="24" spans="2:4">
      <c r="B24" t="s">
        <v>39</v>
      </c>
      <c r="D24" t="s">
        <v>23</v>
      </c>
    </row>
    <row r="25" spans="2:4">
      <c r="B25" t="s">
        <v>35</v>
      </c>
      <c r="D25" t="s">
        <v>125</v>
      </c>
    </row>
    <row r="26" spans="2:4">
      <c r="D26" s="8" t="s">
        <v>53</v>
      </c>
    </row>
    <row r="27" spans="2:4">
      <c r="D27" t="s">
        <v>122</v>
      </c>
    </row>
    <row r="28" spans="2:4">
      <c r="D28" s="8" t="s">
        <v>135</v>
      </c>
    </row>
    <row r="31" spans="2:4">
      <c r="B31" t="s">
        <v>21</v>
      </c>
    </row>
    <row r="32" spans="2:4">
      <c r="B32" t="s">
        <v>43</v>
      </c>
      <c r="D32">
        <v>-4.8959999999999999</v>
      </c>
    </row>
    <row r="33" spans="2:5">
      <c r="B33" t="s">
        <v>42</v>
      </c>
      <c r="D33">
        <v>-4.8951127980497304</v>
      </c>
      <c r="E33" t="s">
        <v>91</v>
      </c>
    </row>
    <row r="34" spans="2:5">
      <c r="B34" t="s">
        <v>48</v>
      </c>
      <c r="D34" s="4">
        <f>ABS((D33-D32)/D33)</f>
        <v>1.8124239151811781E-4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E37"/>
  <sheetViews>
    <sheetView zoomScaleNormal="100" zoomScaleSheetLayoutView="75" workbookViewId="0">
      <selection activeCell="D5" sqref="D5"/>
    </sheetView>
  </sheetViews>
  <sheetFormatPr baseColWidth="10" defaultColWidth="9" defaultRowHeight="17"/>
  <cols>
    <col min="2" max="2" width="31.6640625" bestFit="1" customWidth="1"/>
    <col min="4" max="4" width="48.83203125" bestFit="1" customWidth="1"/>
  </cols>
  <sheetData>
    <row r="3" spans="2:5">
      <c r="B3" t="s">
        <v>100</v>
      </c>
      <c r="D3" t="s">
        <v>9</v>
      </c>
    </row>
    <row r="4" spans="2:5">
      <c r="B4" t="s">
        <v>12</v>
      </c>
      <c r="D4" t="s">
        <v>38</v>
      </c>
      <c r="E4" t="s">
        <v>5</v>
      </c>
    </row>
    <row r="5" spans="2:5">
      <c r="B5" t="s">
        <v>49</v>
      </c>
      <c r="D5" s="13" t="s">
        <v>142</v>
      </c>
    </row>
    <row r="7" spans="2:5">
      <c r="B7" t="s">
        <v>47</v>
      </c>
    </row>
    <row r="8" spans="2:5">
      <c r="B8" t="s">
        <v>29</v>
      </c>
      <c r="D8">
        <v>-8.5599999999999996E-2</v>
      </c>
    </row>
    <row r="9" spans="2:5">
      <c r="B9" t="s">
        <v>31</v>
      </c>
      <c r="D9">
        <v>-8.55917408572614E-2</v>
      </c>
      <c r="E9" t="s">
        <v>69</v>
      </c>
    </row>
    <row r="10" spans="2:5">
      <c r="B10" t="s">
        <v>32</v>
      </c>
      <c r="D10" s="4">
        <f>ABS((D9-D8)/D9)</f>
        <v>9.6494622680578501E-5</v>
      </c>
    </row>
    <row r="12" spans="2:5">
      <c r="B12" t="s">
        <v>17</v>
      </c>
    </row>
    <row r="13" spans="2:5">
      <c r="B13" t="s">
        <v>40</v>
      </c>
      <c r="D13">
        <v>5.8492000000000002E-2</v>
      </c>
      <c r="E13">
        <v>5.8491999999999997</v>
      </c>
    </row>
    <row r="14" spans="2:5">
      <c r="B14" t="s">
        <v>28</v>
      </c>
      <c r="D14">
        <v>5.8484046659210497E-2</v>
      </c>
      <c r="E14" t="s">
        <v>78</v>
      </c>
    </row>
    <row r="15" spans="2:5">
      <c r="B15" t="s">
        <v>24</v>
      </c>
      <c r="D15" s="4">
        <f>ABS((D14-D13)/D14)</f>
        <v>1.3599162923609389E-4</v>
      </c>
    </row>
    <row r="23" spans="2:4">
      <c r="B23" t="s">
        <v>107</v>
      </c>
    </row>
    <row r="24" spans="2:4">
      <c r="B24" t="s">
        <v>39</v>
      </c>
      <c r="D24" t="s">
        <v>30</v>
      </c>
    </row>
    <row r="25" spans="2:4">
      <c r="B25" t="s">
        <v>35</v>
      </c>
      <c r="D25" t="s">
        <v>125</v>
      </c>
    </row>
    <row r="26" spans="2:4">
      <c r="D26" s="8" t="s">
        <v>137</v>
      </c>
    </row>
    <row r="27" spans="2:4">
      <c r="D27" t="s">
        <v>122</v>
      </c>
    </row>
    <row r="28" spans="2:4">
      <c r="D28" s="8" t="s">
        <v>36</v>
      </c>
    </row>
    <row r="34" spans="2:5">
      <c r="B34" t="s">
        <v>21</v>
      </c>
    </row>
    <row r="35" spans="2:5">
      <c r="B35" t="s">
        <v>43</v>
      </c>
      <c r="D35">
        <v>-7.383</v>
      </c>
    </row>
    <row r="36" spans="2:5">
      <c r="B36" t="s">
        <v>42</v>
      </c>
      <c r="D36">
        <v>-7.3786279719545904</v>
      </c>
      <c r="E36" t="s">
        <v>76</v>
      </c>
    </row>
    <row r="37" spans="2:5">
      <c r="B37" t="s">
        <v>48</v>
      </c>
      <c r="D37" s="4">
        <f>ABS((D36-D35)/D36)</f>
        <v>5.9252588178008482E-4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E36"/>
  <sheetViews>
    <sheetView zoomScaleNormal="100" zoomScaleSheetLayoutView="75" workbookViewId="0">
      <selection activeCell="D5" sqref="D5"/>
    </sheetView>
  </sheetViews>
  <sheetFormatPr baseColWidth="10" defaultColWidth="9" defaultRowHeight="17"/>
  <cols>
    <col min="2" max="2" width="31.6640625" bestFit="1" customWidth="1"/>
    <col min="4" max="4" width="48.83203125" bestFit="1" customWidth="1"/>
  </cols>
  <sheetData>
    <row r="3" spans="2:5">
      <c r="B3" t="s">
        <v>100</v>
      </c>
      <c r="D3" t="s">
        <v>99</v>
      </c>
    </row>
    <row r="4" spans="2:5">
      <c r="B4" t="s">
        <v>12</v>
      </c>
      <c r="D4" t="s">
        <v>86</v>
      </c>
    </row>
    <row r="5" spans="2:5">
      <c r="B5" t="s">
        <v>49</v>
      </c>
      <c r="D5" s="13" t="s">
        <v>141</v>
      </c>
    </row>
    <row r="7" spans="2:5">
      <c r="B7" t="s">
        <v>47</v>
      </c>
    </row>
    <row r="8" spans="2:5">
      <c r="B8" t="s">
        <v>29</v>
      </c>
      <c r="D8">
        <v>-0.1411</v>
      </c>
    </row>
    <row r="9" spans="2:5">
      <c r="B9" t="s">
        <v>31</v>
      </c>
      <c r="D9">
        <v>-0.14109579891510299</v>
      </c>
      <c r="E9" t="s">
        <v>84</v>
      </c>
    </row>
    <row r="10" spans="2:5">
      <c r="B10" t="s">
        <v>32</v>
      </c>
      <c r="D10" s="4">
        <f>ABS((D9-D8)/D9)</f>
        <v>2.9774698675068985E-5</v>
      </c>
    </row>
    <row r="12" spans="2:5">
      <c r="B12" t="s">
        <v>17</v>
      </c>
    </row>
    <row r="13" spans="2:5">
      <c r="B13" t="s">
        <v>40</v>
      </c>
      <c r="D13">
        <v>-1.2999999999999999E-3</v>
      </c>
    </row>
    <row r="14" spans="2:5">
      <c r="B14" t="s">
        <v>28</v>
      </c>
      <c r="D14">
        <v>-1.3337416602568499E-3</v>
      </c>
      <c r="E14" t="s">
        <v>64</v>
      </c>
    </row>
    <row r="15" spans="2:5">
      <c r="B15" t="s">
        <v>24</v>
      </c>
      <c r="D15" s="6">
        <f>ABS((D14-D13)/D14)</f>
        <v>2.5298497649351402E-2</v>
      </c>
      <c r="E15" t="s">
        <v>102</v>
      </c>
    </row>
    <row r="23" spans="2:5">
      <c r="B23" t="s">
        <v>107</v>
      </c>
    </row>
    <row r="24" spans="2:5">
      <c r="B24" t="s">
        <v>39</v>
      </c>
      <c r="D24" s="1">
        <v>2.3148148148148148E-8</v>
      </c>
    </row>
    <row r="25" spans="2:5">
      <c r="B25" t="s">
        <v>35</v>
      </c>
      <c r="D25" t="s">
        <v>125</v>
      </c>
      <c r="E25" t="s">
        <v>34</v>
      </c>
    </row>
    <row r="26" spans="2:5">
      <c r="D26" s="8" t="s">
        <v>117</v>
      </c>
    </row>
    <row r="27" spans="2:5">
      <c r="D27" t="s">
        <v>122</v>
      </c>
    </row>
    <row r="28" spans="2:5">
      <c r="D28" s="8" t="s">
        <v>118</v>
      </c>
    </row>
    <row r="29" spans="2:5">
      <c r="D29" s="3"/>
    </row>
    <row r="30" spans="2:5">
      <c r="D30" s="3"/>
    </row>
    <row r="33" spans="2:5">
      <c r="B33" t="s">
        <v>21</v>
      </c>
    </row>
    <row r="34" spans="2:5">
      <c r="B34" t="s">
        <v>43</v>
      </c>
      <c r="D34">
        <v>-4.9080000000000004</v>
      </c>
    </row>
    <row r="35" spans="2:5">
      <c r="B35" t="s">
        <v>42</v>
      </c>
      <c r="D35">
        <v>-4.9071808741406899</v>
      </c>
      <c r="E35" t="s">
        <v>80</v>
      </c>
    </row>
    <row r="36" spans="2:5">
      <c r="D36" s="4">
        <f>ABS((D35-D34)/D35)</f>
        <v>1.6692391829837975E-4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E64"/>
  <sheetViews>
    <sheetView zoomScaleNormal="100" zoomScaleSheetLayoutView="75" workbookViewId="0">
      <selection activeCell="D6" sqref="D6"/>
    </sheetView>
  </sheetViews>
  <sheetFormatPr baseColWidth="10" defaultColWidth="9" defaultRowHeight="17"/>
  <cols>
    <col min="2" max="2" width="31.6640625" bestFit="1" customWidth="1"/>
    <col min="4" max="4" width="48.83203125" bestFit="1" customWidth="1"/>
    <col min="5" max="5" width="37.83203125" bestFit="1" customWidth="1"/>
  </cols>
  <sheetData>
    <row r="1" spans="2:5">
      <c r="E1" t="s">
        <v>11</v>
      </c>
    </row>
    <row r="3" spans="2:5">
      <c r="B3" t="s">
        <v>100</v>
      </c>
      <c r="D3" t="s">
        <v>98</v>
      </c>
    </row>
    <row r="4" spans="2:5">
      <c r="B4" t="s">
        <v>12</v>
      </c>
      <c r="D4" t="s">
        <v>6</v>
      </c>
    </row>
    <row r="5" spans="2:5">
      <c r="B5" t="s">
        <v>13</v>
      </c>
      <c r="D5" t="s">
        <v>46</v>
      </c>
    </row>
    <row r="6" spans="2:5">
      <c r="B6" t="s">
        <v>49</v>
      </c>
      <c r="D6" s="13" t="s">
        <v>140</v>
      </c>
    </row>
    <row r="8" spans="2:5">
      <c r="B8" t="s">
        <v>47</v>
      </c>
    </row>
    <row r="9" spans="2:5">
      <c r="B9" t="s">
        <v>29</v>
      </c>
      <c r="D9">
        <v>-2.7799999999999998E-2</v>
      </c>
    </row>
    <row r="10" spans="2:5">
      <c r="B10" t="s">
        <v>31</v>
      </c>
      <c r="D10">
        <v>-2.7781966835774701E-2</v>
      </c>
      <c r="E10" t="s">
        <v>68</v>
      </c>
    </row>
    <row r="11" spans="2:5">
      <c r="B11" t="s">
        <v>32</v>
      </c>
      <c r="D11" s="4">
        <f>ABS((D10-D9)/D10)</f>
        <v>6.4909602447858273E-4</v>
      </c>
    </row>
    <row r="13" spans="2:5">
      <c r="B13" t="s">
        <v>17</v>
      </c>
    </row>
    <row r="14" spans="2:5">
      <c r="B14" t="s">
        <v>40</v>
      </c>
      <c r="D14">
        <v>2.6000000000000003E-3</v>
      </c>
    </row>
    <row r="15" spans="2:5">
      <c r="B15" t="s">
        <v>28</v>
      </c>
      <c r="D15">
        <v>2.6363344799634702E-3</v>
      </c>
      <c r="E15" t="s">
        <v>61</v>
      </c>
    </row>
    <row r="16" spans="2:5">
      <c r="B16" t="s">
        <v>24</v>
      </c>
      <c r="D16" s="6">
        <f>ABS((D15-D14)/D15)</f>
        <v>1.3782196545854575E-2</v>
      </c>
      <c r="E16" t="s">
        <v>106</v>
      </c>
    </row>
    <row r="24" spans="2:5">
      <c r="B24" t="s">
        <v>107</v>
      </c>
    </row>
    <row r="25" spans="2:5">
      <c r="B25" t="s">
        <v>39</v>
      </c>
      <c r="D25" s="13" t="s">
        <v>139</v>
      </c>
    </row>
    <row r="26" spans="2:5">
      <c r="B26" t="s">
        <v>35</v>
      </c>
      <c r="D26" t="s">
        <v>125</v>
      </c>
      <c r="E26">
        <v>1.9949305555555553E-3</v>
      </c>
    </row>
    <row r="27" spans="2:5">
      <c r="D27" s="8" t="s">
        <v>113</v>
      </c>
    </row>
    <row r="28" spans="2:5">
      <c r="D28" t="s">
        <v>122</v>
      </c>
    </row>
    <row r="29" spans="2:5">
      <c r="D29" s="8" t="s">
        <v>37</v>
      </c>
    </row>
    <row r="31" spans="2:5">
      <c r="D31" s="2"/>
    </row>
    <row r="33" spans="2:5">
      <c r="B33" t="s">
        <v>21</v>
      </c>
    </row>
    <row r="34" spans="2:5">
      <c r="B34" t="s">
        <v>43</v>
      </c>
      <c r="D34">
        <v>-7.8380000000000001</v>
      </c>
    </row>
    <row r="35" spans="2:5">
      <c r="B35" t="s">
        <v>42</v>
      </c>
      <c r="D35">
        <v>-7.2411890645195101</v>
      </c>
    </row>
    <row r="36" spans="2:5">
      <c r="B36" t="s">
        <v>52</v>
      </c>
      <c r="D36" s="6">
        <f>ABS((D35-D34)/D35)</f>
        <v>8.241891354622316E-2</v>
      </c>
      <c r="E36" s="12" t="s">
        <v>2</v>
      </c>
    </row>
    <row r="37" spans="2:5">
      <c r="E37" s="12"/>
    </row>
    <row r="38" spans="2:5">
      <c r="D38" t="s">
        <v>14</v>
      </c>
      <c r="E38" s="12"/>
    </row>
    <row r="39" spans="2:5">
      <c r="D39" t="s">
        <v>93</v>
      </c>
      <c r="E39" s="12"/>
    </row>
    <row r="40" spans="2:5">
      <c r="D40" t="s">
        <v>96</v>
      </c>
      <c r="E40" s="12"/>
    </row>
    <row r="41" spans="2:5">
      <c r="D41" t="s">
        <v>90</v>
      </c>
      <c r="E41" t="s">
        <v>51</v>
      </c>
    </row>
    <row r="42" spans="2:5">
      <c r="D42" t="s">
        <v>94</v>
      </c>
      <c r="E42" t="s">
        <v>104</v>
      </c>
    </row>
    <row r="43" spans="2:5">
      <c r="D43" t="s">
        <v>58</v>
      </c>
      <c r="E43" t="s">
        <v>55</v>
      </c>
    </row>
    <row r="44" spans="2:5">
      <c r="E44" t="s">
        <v>92</v>
      </c>
    </row>
    <row r="45" spans="2:5">
      <c r="D45" t="s">
        <v>19</v>
      </c>
    </row>
    <row r="46" spans="2:5">
      <c r="D46" t="s">
        <v>83</v>
      </c>
    </row>
    <row r="47" spans="2:5">
      <c r="D47" t="s">
        <v>95</v>
      </c>
    </row>
    <row r="48" spans="2:5">
      <c r="D48" t="s">
        <v>71</v>
      </c>
    </row>
    <row r="49" spans="4:4">
      <c r="D49" t="s">
        <v>65</v>
      </c>
    </row>
    <row r="50" spans="4:4">
      <c r="D50" t="s">
        <v>89</v>
      </c>
    </row>
    <row r="52" spans="4:4">
      <c r="D52" t="s">
        <v>18</v>
      </c>
    </row>
    <row r="53" spans="4:4">
      <c r="D53" t="s">
        <v>82</v>
      </c>
    </row>
    <row r="54" spans="4:4">
      <c r="D54" t="s">
        <v>85</v>
      </c>
    </row>
    <row r="55" spans="4:4">
      <c r="D55" t="s">
        <v>59</v>
      </c>
    </row>
    <row r="56" spans="4:4">
      <c r="D56" t="s">
        <v>87</v>
      </c>
    </row>
    <row r="57" spans="4:4">
      <c r="D57" t="s">
        <v>60</v>
      </c>
    </row>
    <row r="59" spans="4:4">
      <c r="D59" t="s">
        <v>20</v>
      </c>
    </row>
    <row r="60" spans="4:4">
      <c r="D60" t="s">
        <v>79</v>
      </c>
    </row>
    <row r="61" spans="4:4">
      <c r="D61" t="s">
        <v>70</v>
      </c>
    </row>
    <row r="62" spans="4:4">
      <c r="D62" t="s">
        <v>57</v>
      </c>
    </row>
    <row r="63" spans="4:4">
      <c r="D63" t="s">
        <v>75</v>
      </c>
    </row>
    <row r="64" spans="4:4">
      <c r="D64" t="s">
        <v>72</v>
      </c>
    </row>
  </sheetData>
  <mergeCells count="1">
    <mergeCell ref="E36:E40"/>
  </mergeCells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3:E33"/>
  <sheetViews>
    <sheetView zoomScaleNormal="100" zoomScaleSheetLayoutView="75" workbookViewId="0">
      <selection activeCell="D3" sqref="D3"/>
    </sheetView>
  </sheetViews>
  <sheetFormatPr baseColWidth="10" defaultColWidth="9" defaultRowHeight="17"/>
  <cols>
    <col min="2" max="2" width="31.6640625" bestFit="1" customWidth="1"/>
    <col min="4" max="4" width="48.83203125" bestFit="1" customWidth="1"/>
  </cols>
  <sheetData>
    <row r="3" spans="2:5">
      <c r="B3" t="s">
        <v>100</v>
      </c>
      <c r="D3" t="s">
        <v>97</v>
      </c>
    </row>
    <row r="4" spans="2:5">
      <c r="B4" t="s">
        <v>12</v>
      </c>
      <c r="D4" t="s">
        <v>4</v>
      </c>
    </row>
    <row r="5" spans="2:5">
      <c r="B5" t="s">
        <v>13</v>
      </c>
      <c r="D5" t="s">
        <v>45</v>
      </c>
    </row>
    <row r="6" spans="2:5">
      <c r="B6" t="s">
        <v>49</v>
      </c>
      <c r="D6" t="s">
        <v>15</v>
      </c>
    </row>
    <row r="8" spans="2:5">
      <c r="B8" t="s">
        <v>47</v>
      </c>
    </row>
    <row r="9" spans="2:5">
      <c r="B9" t="s">
        <v>29</v>
      </c>
      <c r="D9">
        <v>-3.7000000000000002E-3</v>
      </c>
    </row>
    <row r="10" spans="2:5">
      <c r="B10" t="s">
        <v>31</v>
      </c>
      <c r="D10">
        <v>-3.7000331965095102E-3</v>
      </c>
      <c r="E10" t="s">
        <v>63</v>
      </c>
    </row>
    <row r="11" spans="2:5">
      <c r="B11" t="s">
        <v>32</v>
      </c>
      <c r="D11" s="4">
        <f>ABS((D10-D9)/D10)</f>
        <v>8.9719491007126938E-6</v>
      </c>
    </row>
    <row r="13" spans="2:5">
      <c r="B13" t="s">
        <v>17</v>
      </c>
    </row>
    <row r="14" spans="2:5">
      <c r="B14" t="s">
        <v>40</v>
      </c>
    </row>
    <row r="15" spans="2:5">
      <c r="B15" t="s">
        <v>28</v>
      </c>
      <c r="D15">
        <v>0.27929999999999999</v>
      </c>
      <c r="E15" t="s">
        <v>67</v>
      </c>
    </row>
    <row r="16" spans="2:5">
      <c r="B16" t="s">
        <v>108</v>
      </c>
      <c r="D16">
        <v>0.28198513487898802</v>
      </c>
    </row>
    <row r="17" spans="2:5">
      <c r="B17" t="s">
        <v>24</v>
      </c>
      <c r="D17" s="4">
        <f>ABS((D16-D15)/D16)</f>
        <v>9.5222568386107796E-3</v>
      </c>
    </row>
    <row r="25" spans="2:5">
      <c r="B25" t="s">
        <v>107</v>
      </c>
    </row>
    <row r="26" spans="2:5">
      <c r="B26" t="s">
        <v>39</v>
      </c>
      <c r="D26" t="s">
        <v>27</v>
      </c>
    </row>
    <row r="27" spans="2:5">
      <c r="B27" t="s">
        <v>35</v>
      </c>
      <c r="D27" t="s">
        <v>26</v>
      </c>
    </row>
    <row r="28" spans="2:5">
      <c r="B28" t="s">
        <v>50</v>
      </c>
    </row>
    <row r="30" spans="2:5">
      <c r="B30" t="s">
        <v>21</v>
      </c>
    </row>
    <row r="31" spans="2:5">
      <c r="B31" t="s">
        <v>43</v>
      </c>
      <c r="D31">
        <v>-0.10299999999999999</v>
      </c>
    </row>
    <row r="32" spans="2:5">
      <c r="B32" t="s">
        <v>42</v>
      </c>
      <c r="D32">
        <v>-0.103965057551517</v>
      </c>
      <c r="E32" t="s">
        <v>88</v>
      </c>
    </row>
    <row r="33" spans="2:4">
      <c r="B33" t="s">
        <v>48</v>
      </c>
      <c r="D33" s="4">
        <f>ABS((D32-D31)/D32)</f>
        <v>9.2825183214927439E-3</v>
      </c>
    </row>
  </sheetData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3:E13"/>
  <sheetViews>
    <sheetView zoomScaleNormal="100" zoomScaleSheetLayoutView="75" workbookViewId="0">
      <selection activeCell="C14" sqref="C14"/>
    </sheetView>
  </sheetViews>
  <sheetFormatPr baseColWidth="10" defaultColWidth="9" defaultRowHeight="17"/>
  <cols>
    <col min="3" max="5" width="9" bestFit="1" customWidth="1"/>
  </cols>
  <sheetData>
    <row r="3" spans="1:5">
      <c r="B3" t="s">
        <v>22</v>
      </c>
      <c r="C3">
        <v>15</v>
      </c>
    </row>
    <row r="7" spans="1:5">
      <c r="A7" t="s">
        <v>126</v>
      </c>
      <c r="B7" t="s">
        <v>110</v>
      </c>
      <c r="C7" t="s">
        <v>115</v>
      </c>
      <c r="D7" t="s">
        <v>120</v>
      </c>
      <c r="E7" t="s">
        <v>111</v>
      </c>
    </row>
    <row r="8" spans="1:5">
      <c r="A8" t="s">
        <v>121</v>
      </c>
      <c r="B8">
        <v>420</v>
      </c>
      <c r="C8">
        <v>1</v>
      </c>
      <c r="D8">
        <f>B8/C8</f>
        <v>420</v>
      </c>
      <c r="E8">
        <f>D8/D9</f>
        <v>28</v>
      </c>
    </row>
    <row r="9" spans="1:5">
      <c r="A9" t="s">
        <v>136</v>
      </c>
      <c r="B9">
        <v>195</v>
      </c>
      <c r="C9">
        <f>C3-1-1</f>
        <v>13</v>
      </c>
      <c r="D9">
        <f>B9/C9</f>
        <v>15</v>
      </c>
    </row>
    <row r="10" spans="1:5">
      <c r="A10" t="s">
        <v>123</v>
      </c>
      <c r="B10">
        <f>SUM(B8:B9)</f>
        <v>615</v>
      </c>
      <c r="C10">
        <f>C3-1</f>
        <v>14</v>
      </c>
    </row>
    <row r="12" spans="1:5">
      <c r="A12" t="s">
        <v>0</v>
      </c>
      <c r="B12" t="s">
        <v>54</v>
      </c>
    </row>
    <row r="13" spans="1:5">
      <c r="A13" t="s">
        <v>1</v>
      </c>
      <c r="B13" t="s">
        <v>116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샴페인 판매량 - 데이터 스케일링 적용</vt:lpstr>
      <vt:lpstr>전기 사용량 - 데이터 스케일링 적용</vt:lpstr>
      <vt:lpstr>원유 가격 - 데이터 스케일링 적용</vt:lpstr>
      <vt:lpstr>실린더의 압력</vt:lpstr>
      <vt:lpstr>일조량에 따른 방사선량</vt:lpstr>
      <vt:lpstr>담배 판매량 및 평균 판매 가격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이동환</dc:creator>
  <cp:lastModifiedBy>임새연</cp:lastModifiedBy>
  <cp:revision>29</cp:revision>
  <dcterms:created xsi:type="dcterms:W3CDTF">2024-03-19T03:30:17Z</dcterms:created>
  <dcterms:modified xsi:type="dcterms:W3CDTF">2024-04-03T11:54:34Z</dcterms:modified>
  <cp:version>1000.0100.01</cp:version>
</cp:coreProperties>
</file>