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ofia Costa\LC-MS analyses\Marco Sciacovelli\CORE 262\Exp1\"/>
    </mc:Choice>
  </mc:AlternateContent>
  <bookViews>
    <workbookView xWindow="0" yWindow="0" windowWidth="28800" windowHeight="12000"/>
  </bookViews>
  <sheets>
    <sheet name="OCR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J28" i="1" s="1"/>
  <c r="C41" i="1" s="1"/>
  <c r="E28" i="1"/>
  <c r="I28" i="1" s="1"/>
  <c r="C40" i="1" s="1"/>
  <c r="D16" i="1" l="1"/>
  <c r="C16" i="1"/>
  <c r="D15" i="1" l="1"/>
  <c r="C15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H15" i="1" l="1"/>
  <c r="H21" i="1" s="1"/>
  <c r="J21" i="1" s="1"/>
  <c r="C21" i="1"/>
  <c r="E21" i="1" s="1"/>
  <c r="D40" i="1" s="1"/>
  <c r="I15" i="1"/>
  <c r="I21" i="1" s="1"/>
  <c r="K21" i="1" s="1"/>
  <c r="D21" i="1"/>
  <c r="F21" i="1" s="1"/>
  <c r="D41" i="1" s="1"/>
  <c r="H16" i="1"/>
  <c r="I16" i="1"/>
</calcChain>
</file>

<file path=xl/comments1.xml><?xml version="1.0" encoding="utf-8"?>
<comments xmlns="http://schemas.openxmlformats.org/spreadsheetml/2006/main">
  <authors>
    <author>Sofia Costa</author>
  </authors>
  <commentList>
    <comment ref="C6" authorId="0" shapeId="0">
      <text>
        <r>
          <rPr>
            <b/>
            <sz val="9"/>
            <color indexed="81"/>
            <rFont val="Tahoma"/>
            <charset val="1"/>
          </rPr>
          <t>Sofia Costa
determined by the BCA method</t>
        </r>
      </text>
    </comment>
    <comment ref="C19" authorId="0" shapeId="0">
      <text>
        <r>
          <rPr>
            <b/>
            <sz val="9"/>
            <color indexed="81"/>
            <rFont val="Tahoma"/>
            <charset val="1"/>
          </rPr>
          <t>Sofia Costa
assuming protein content (determined by BCA) accounts for 75% of DW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Sofia Costa:</t>
        </r>
        <r>
          <rPr>
            <sz val="9"/>
            <color indexed="81"/>
            <rFont val="Tahoma"/>
            <charset val="1"/>
          </rPr>
          <t xml:space="preserve">
assuming that protein accounts for aprox. 75% of the dry weight</t>
        </r>
      </text>
    </comment>
    <comment ref="H20" authorId="0" shapeId="0">
      <text>
        <r>
          <rPr>
            <b/>
            <sz val="9"/>
            <color indexed="81"/>
            <rFont val="Tahoma"/>
            <charset val="1"/>
          </rPr>
          <t>Sofia Costa:</t>
        </r>
        <r>
          <rPr>
            <sz val="9"/>
            <color indexed="81"/>
            <rFont val="Tahoma"/>
            <charset val="1"/>
          </rPr>
          <t xml:space="preserve">
assuming that protein accounts for aprox. 75% of the dry weight</t>
        </r>
      </text>
    </comment>
    <comment ref="J20" authorId="0" shapeId="0">
      <text>
        <r>
          <rPr>
            <b/>
            <sz val="9"/>
            <color indexed="81"/>
            <rFont val="Tahoma"/>
            <charset val="1"/>
          </rPr>
          <t>Sofia Costa:</t>
        </r>
        <r>
          <rPr>
            <sz val="9"/>
            <color indexed="81"/>
            <rFont val="Tahoma"/>
            <charset val="1"/>
          </rPr>
          <t xml:space="preserve">
assuming that protein accounts for aprox. 75% of the dry weight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Sofia Costa:</t>
        </r>
        <r>
          <rPr>
            <sz val="9"/>
            <color indexed="81"/>
            <rFont val="Tahoma"/>
            <family val="2"/>
          </rPr>
          <t xml:space="preserve">
reading obtained in the Seahorse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Sofia Costa:</t>
        </r>
        <r>
          <rPr>
            <sz val="9"/>
            <color indexed="81"/>
            <rFont val="Tahoma"/>
            <family val="2"/>
          </rPr>
          <t xml:space="preserve">
done by Seahorse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Sofia Costa:</t>
        </r>
        <r>
          <rPr>
            <sz val="9"/>
            <color indexed="81"/>
            <rFont val="Tahoma"/>
            <family val="2"/>
          </rPr>
          <t xml:space="preserve">
done by Seahorse</t>
        </r>
      </text>
    </comment>
  </commentList>
</comments>
</file>

<file path=xl/sharedStrings.xml><?xml version="1.0" encoding="utf-8"?>
<sst xmlns="http://schemas.openxmlformats.org/spreadsheetml/2006/main" count="40" uniqueCount="21">
  <si>
    <t>protein content (ug/cell)</t>
  </si>
  <si>
    <t>UOK 262</t>
  </si>
  <si>
    <t>UOK 262 pFH</t>
  </si>
  <si>
    <t>average</t>
  </si>
  <si>
    <t>sd</t>
  </si>
  <si>
    <t>total protein (ug/well)</t>
  </si>
  <si>
    <t>UOk 262pFH</t>
  </si>
  <si>
    <t>DW (ug/well)</t>
  </si>
  <si>
    <t>oxygen consumption  (pMoles O2/min/well)</t>
  </si>
  <si>
    <r>
      <t>oxygen consumption  (picomoles O2/</t>
    </r>
    <r>
      <rPr>
        <b/>
        <sz val="10"/>
        <color rgb="FFFF0000"/>
        <rFont val="Calibri"/>
        <family val="2"/>
        <scheme val="minor"/>
      </rPr>
      <t>h</t>
    </r>
    <r>
      <rPr>
        <b/>
        <sz val="10"/>
        <color theme="1"/>
        <rFont val="Calibri"/>
        <family val="2"/>
        <scheme val="minor"/>
      </rPr>
      <t>/well)</t>
    </r>
  </si>
  <si>
    <r>
      <t>oxygen consumption  (</t>
    </r>
    <r>
      <rPr>
        <b/>
        <sz val="10"/>
        <color rgb="FFFF0000"/>
        <rFont val="Calibri"/>
        <family val="2"/>
        <scheme val="minor"/>
      </rPr>
      <t>moles</t>
    </r>
    <r>
      <rPr>
        <b/>
        <sz val="10"/>
        <color theme="1"/>
        <rFont val="Calibri"/>
        <family val="2"/>
        <scheme val="minor"/>
      </rPr>
      <t xml:space="preserve"> O2/h/well)</t>
    </r>
  </si>
  <si>
    <t>40000 cells plated the night before Seahorse experiment</t>
  </si>
  <si>
    <t>1. Estimation of dry weight content per well</t>
  </si>
  <si>
    <t xml:space="preserve"> </t>
  </si>
  <si>
    <t>2. Conversion of oxygen consumption rate to moles per hour, per well</t>
  </si>
  <si>
    <t>oxygen consumption (moles/h/well)</t>
  </si>
  <si>
    <r>
      <t>average DW (</t>
    </r>
    <r>
      <rPr>
        <b/>
        <sz val="10"/>
        <color rgb="FFFF0000"/>
        <rFont val="Calibri"/>
        <family val="2"/>
        <scheme val="minor"/>
      </rPr>
      <t>µg</t>
    </r>
    <r>
      <rPr>
        <b/>
        <sz val="10"/>
        <color theme="1"/>
        <rFont val="Calibri"/>
        <family val="2"/>
        <scheme val="minor"/>
      </rPr>
      <t>/cell)</t>
    </r>
  </si>
  <si>
    <r>
      <t>average DW (</t>
    </r>
    <r>
      <rPr>
        <b/>
        <sz val="10"/>
        <color rgb="FFFF0000"/>
        <rFont val="Calibri"/>
        <family val="2"/>
        <scheme val="minor"/>
      </rPr>
      <t>g</t>
    </r>
    <r>
      <rPr>
        <b/>
        <sz val="10"/>
        <color theme="1"/>
        <rFont val="Calibri"/>
        <family val="2"/>
        <scheme val="minor"/>
      </rPr>
      <t>/cell)</t>
    </r>
  </si>
  <si>
    <t>oxygen consumption (moles/h/gDW)</t>
  </si>
  <si>
    <t>3. moles O2 consumed per g DW per hour</t>
  </si>
  <si>
    <r>
      <t>average DW (</t>
    </r>
    <r>
      <rPr>
        <b/>
        <sz val="10"/>
        <color rgb="FFFF0000"/>
        <rFont val="Calibri"/>
        <family val="2"/>
        <scheme val="minor"/>
      </rPr>
      <t>g</t>
    </r>
    <r>
      <rPr>
        <b/>
        <sz val="10"/>
        <color theme="1"/>
        <rFont val="Calibri"/>
        <family val="2"/>
        <scheme val="minor"/>
      </rPr>
      <t>/well)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</si>
</sst>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1F497D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165" fontId="1" fillId="0" borderId="0" xfId="0" applyNumberFormat="1" applyFont="1" applyAlignment="1">
      <alignment horizontal="center" vertical="center"/>
    </xf>
    <xf numFmtId="11" fontId="4" fillId="2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/>
    <xf numFmtId="0" fontId="4" fillId="0" borderId="0" xfId="0" applyFont="1" applyFill="1" applyBorder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1" fontId="4" fillId="0" borderId="0" xfId="0" applyNumberFormat="1" applyFont="1" applyFill="1" applyAlignment="1">
      <alignment horizontal="center" vertical="center"/>
    </xf>
    <xf numFmtId="0" fontId="9" fillId="3" borderId="0" xfId="0" applyFont="1" applyFill="1"/>
    <xf numFmtId="0" fontId="1" fillId="3" borderId="0" xfId="0" applyFont="1" applyFill="1"/>
    <xf numFmtId="0" fontId="1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1" fillId="5" borderId="0" xfId="0" applyNumberFormat="1" applyFont="1" applyFill="1" applyAlignment="1">
      <alignment horizontal="center" vertical="center"/>
    </xf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41"/>
  <sheetViews>
    <sheetView tabSelected="1" topLeftCell="A25" workbookViewId="0">
      <selection activeCell="E44" sqref="E44"/>
    </sheetView>
  </sheetViews>
  <sheetFormatPr defaultRowHeight="12.75" x14ac:dyDescent="0.2"/>
  <cols>
    <col min="1" max="1" width="9.140625" style="3"/>
    <col min="2" max="2" width="15.42578125" style="3" customWidth="1"/>
    <col min="3" max="3" width="29.85546875" style="3" bestFit="1" customWidth="1"/>
    <col min="4" max="4" width="30.28515625" style="3" bestFit="1" customWidth="1"/>
    <col min="5" max="5" width="11.5703125" style="3" customWidth="1"/>
    <col min="6" max="7" width="30.28515625" style="3" customWidth="1"/>
    <col min="8" max="8" width="10.85546875" style="3" customWidth="1"/>
    <col min="9" max="9" width="24.42578125" style="3" customWidth="1"/>
    <col min="10" max="10" width="14.140625" style="16" customWidth="1"/>
    <col min="11" max="11" width="9.140625" style="3"/>
    <col min="12" max="12" width="19.85546875" style="3" bestFit="1" customWidth="1"/>
    <col min="13" max="13" width="18" style="3" customWidth="1"/>
    <col min="14" max="14" width="9.140625" style="3"/>
    <col min="15" max="15" width="19.85546875" style="3" customWidth="1"/>
    <col min="16" max="16" width="24.7109375" style="3" customWidth="1"/>
    <col min="17" max="17" width="11.28515625" style="3" bestFit="1" customWidth="1"/>
    <col min="18" max="18" width="18.140625" style="3" customWidth="1"/>
    <col min="19" max="19" width="17.28515625" style="3" customWidth="1"/>
    <col min="20" max="16384" width="9.140625" style="3"/>
  </cols>
  <sheetData>
    <row r="2" spans="2:10" ht="21" x14ac:dyDescent="0.35">
      <c r="B2" s="20" t="s">
        <v>12</v>
      </c>
      <c r="C2" s="20"/>
      <c r="D2" s="20"/>
      <c r="E2" s="20"/>
      <c r="F2" s="20"/>
      <c r="G2" s="20"/>
      <c r="H2" s="20"/>
      <c r="I2" s="20"/>
      <c r="J2" s="21"/>
    </row>
    <row r="4" spans="2:10" x14ac:dyDescent="0.2">
      <c r="B4" s="6" t="s">
        <v>11</v>
      </c>
    </row>
    <row r="6" spans="2:10" x14ac:dyDescent="0.2">
      <c r="C6" s="25" t="s">
        <v>5</v>
      </c>
      <c r="D6" s="25"/>
      <c r="E6" s="14"/>
      <c r="H6" s="25" t="s">
        <v>0</v>
      </c>
      <c r="I6" s="25"/>
      <c r="J6" s="17"/>
    </row>
    <row r="7" spans="2:10" x14ac:dyDescent="0.2">
      <c r="C7" s="5" t="s">
        <v>1</v>
      </c>
      <c r="D7" s="5" t="s">
        <v>2</v>
      </c>
      <c r="E7" s="5"/>
      <c r="H7" s="5" t="s">
        <v>1</v>
      </c>
      <c r="I7" s="5" t="s">
        <v>2</v>
      </c>
      <c r="J7" s="12"/>
    </row>
    <row r="8" spans="2:10" x14ac:dyDescent="0.2">
      <c r="C8" s="1">
        <v>20.41057</v>
      </c>
      <c r="D8" s="1">
        <v>25.76061</v>
      </c>
      <c r="E8" s="1"/>
      <c r="H8" s="7">
        <f t="shared" ref="H8:I13" si="0">C8/40000</f>
        <v>5.1026425000000005E-4</v>
      </c>
      <c r="I8" s="7">
        <f t="shared" si="0"/>
        <v>6.4401525000000004E-4</v>
      </c>
      <c r="J8" s="18"/>
    </row>
    <row r="9" spans="2:10" x14ac:dyDescent="0.2">
      <c r="C9" s="1">
        <v>21.472515000000001</v>
      </c>
      <c r="D9" s="1">
        <v>30.008374999999997</v>
      </c>
      <c r="E9" s="1"/>
      <c r="H9" s="7">
        <f t="shared" si="0"/>
        <v>5.3681287499999998E-4</v>
      </c>
      <c r="I9" s="7">
        <f t="shared" si="0"/>
        <v>7.5020937499999996E-4</v>
      </c>
      <c r="J9" s="18"/>
    </row>
    <row r="10" spans="2:10" x14ac:dyDescent="0.2">
      <c r="C10" s="1">
        <v>20.92586</v>
      </c>
      <c r="D10" s="1">
        <v>25.218434999999999</v>
      </c>
      <c r="E10" s="1"/>
      <c r="H10" s="7">
        <f t="shared" si="0"/>
        <v>5.231465E-4</v>
      </c>
      <c r="I10" s="7">
        <f t="shared" si="0"/>
        <v>6.3046087499999998E-4</v>
      </c>
      <c r="J10" s="18"/>
    </row>
    <row r="11" spans="2:10" x14ac:dyDescent="0.2">
      <c r="C11" s="1">
        <v>18.223955</v>
      </c>
      <c r="D11" s="1">
        <v>27.167570000000001</v>
      </c>
      <c r="E11" s="1"/>
      <c r="H11" s="7">
        <f t="shared" si="0"/>
        <v>4.5559887500000001E-4</v>
      </c>
      <c r="I11" s="7">
        <f t="shared" si="0"/>
        <v>6.7918925000000005E-4</v>
      </c>
      <c r="J11" s="18"/>
    </row>
    <row r="12" spans="2:10" x14ac:dyDescent="0.2">
      <c r="C12" s="1">
        <v>21.902664999999999</v>
      </c>
      <c r="D12" s="1">
        <v>25.048169999999999</v>
      </c>
      <c r="E12" s="1"/>
      <c r="H12" s="7">
        <f t="shared" si="0"/>
        <v>5.4756662499999998E-4</v>
      </c>
      <c r="I12" s="7">
        <f t="shared" si="0"/>
        <v>6.2620424999999997E-4</v>
      </c>
      <c r="J12" s="18"/>
    </row>
    <row r="13" spans="2:10" x14ac:dyDescent="0.2">
      <c r="C13" s="1">
        <v>20.352320000000002</v>
      </c>
      <c r="D13" s="1">
        <v>24.32677</v>
      </c>
      <c r="E13" s="1"/>
      <c r="H13" s="7">
        <f t="shared" si="0"/>
        <v>5.0880800000000003E-4</v>
      </c>
      <c r="I13" s="7">
        <f t="shared" si="0"/>
        <v>6.0816924999999996E-4</v>
      </c>
      <c r="J13" s="18"/>
    </row>
    <row r="14" spans="2:10" x14ac:dyDescent="0.2">
      <c r="C14" s="1">
        <v>20.53603</v>
      </c>
      <c r="D14" s="1"/>
      <c r="E14" s="1"/>
      <c r="H14" s="7">
        <f>C14/40000</f>
        <v>5.1340075000000005E-4</v>
      </c>
      <c r="I14" s="7"/>
      <c r="J14" s="18"/>
    </row>
    <row r="15" spans="2:10" x14ac:dyDescent="0.2">
      <c r="B15" s="22" t="s">
        <v>3</v>
      </c>
      <c r="C15" s="2">
        <f>AVERAGE(C8:C14)</f>
        <v>20.546273571428571</v>
      </c>
      <c r="D15" s="2">
        <f>AVERAGE(D8:D13)</f>
        <v>26.254988333333333</v>
      </c>
      <c r="E15" s="15"/>
      <c r="G15" s="22" t="s">
        <v>3</v>
      </c>
      <c r="H15" s="8">
        <f>C15/40000</f>
        <v>5.1365683928571431E-4</v>
      </c>
      <c r="I15" s="8">
        <f>D15/40000</f>
        <v>6.5637470833333333E-4</v>
      </c>
      <c r="J15" s="19"/>
    </row>
    <row r="16" spans="2:10" x14ac:dyDescent="0.2">
      <c r="B16" s="22" t="s">
        <v>4</v>
      </c>
      <c r="C16" s="1">
        <f>STDEV(C8:C14)</f>
        <v>1.1755217758783907</v>
      </c>
      <c r="D16" s="1">
        <f>STDEV(D8:D13)</f>
        <v>2.0694929788638241</v>
      </c>
      <c r="E16" s="1"/>
      <c r="G16" s="22" t="s">
        <v>4</v>
      </c>
      <c r="H16" s="10">
        <f>STDEV(H8:H14)</f>
        <v>2.9388044396959755E-5</v>
      </c>
      <c r="I16" s="10">
        <f>STDEV(I8:I13)</f>
        <v>5.1737324471595618E-5</v>
      </c>
      <c r="J16" s="13"/>
    </row>
    <row r="19" spans="2:13" x14ac:dyDescent="0.2">
      <c r="C19" s="23" t="s">
        <v>7</v>
      </c>
      <c r="D19" s="23"/>
      <c r="E19" s="24" t="s">
        <v>20</v>
      </c>
      <c r="F19" s="24"/>
      <c r="G19" s="17"/>
      <c r="H19" s="23" t="s">
        <v>16</v>
      </c>
      <c r="I19" s="23"/>
      <c r="J19" s="23" t="s">
        <v>17</v>
      </c>
      <c r="K19" s="23"/>
    </row>
    <row r="20" spans="2:13" x14ac:dyDescent="0.2">
      <c r="C20" s="5" t="s">
        <v>1</v>
      </c>
      <c r="D20" s="5" t="s">
        <v>2</v>
      </c>
      <c r="E20" s="12" t="s">
        <v>1</v>
      </c>
      <c r="F20" s="12" t="s">
        <v>2</v>
      </c>
      <c r="G20" s="12"/>
      <c r="H20" s="12" t="s">
        <v>1</v>
      </c>
      <c r="I20" s="12" t="s">
        <v>2</v>
      </c>
      <c r="J20" s="12" t="s">
        <v>1</v>
      </c>
      <c r="K20" s="12" t="s">
        <v>2</v>
      </c>
      <c r="M20" s="3" t="s">
        <v>13</v>
      </c>
    </row>
    <row r="21" spans="2:13" x14ac:dyDescent="0.2">
      <c r="C21" s="9">
        <f>C15/0.75</f>
        <v>27.395031428571428</v>
      </c>
      <c r="D21" s="9">
        <f>D15/0.75</f>
        <v>35.006651111111111</v>
      </c>
      <c r="E21" s="13">
        <f>C21/1000000</f>
        <v>2.739503142857143E-5</v>
      </c>
      <c r="F21" s="13">
        <f>D21/1000000</f>
        <v>3.500665111111111E-5</v>
      </c>
      <c r="G21" s="13"/>
      <c r="H21" s="13">
        <f>H15/0.75</f>
        <v>6.8487578571428578E-4</v>
      </c>
      <c r="I21" s="13">
        <f>I15/0.75</f>
        <v>8.7516627777777781E-4</v>
      </c>
      <c r="J21" s="13">
        <f>H21/1000000</f>
        <v>6.8487578571428582E-10</v>
      </c>
      <c r="K21" s="13">
        <f>I21/1000000</f>
        <v>8.751662777777778E-10</v>
      </c>
    </row>
    <row r="24" spans="2:13" ht="21" x14ac:dyDescent="0.35">
      <c r="B24" s="20" t="s">
        <v>14</v>
      </c>
      <c r="C24" s="20"/>
      <c r="D24" s="20"/>
      <c r="E24" s="20"/>
      <c r="F24" s="20"/>
      <c r="G24" s="20"/>
      <c r="H24" s="20"/>
      <c r="I24" s="20"/>
      <c r="J24" s="21"/>
    </row>
    <row r="26" spans="2:13" x14ac:dyDescent="0.2">
      <c r="B26" s="25" t="s">
        <v>8</v>
      </c>
      <c r="C26" s="25"/>
      <c r="E26" s="25" t="s">
        <v>9</v>
      </c>
      <c r="F26" s="25"/>
      <c r="G26" s="14"/>
      <c r="I26" s="25" t="s">
        <v>10</v>
      </c>
      <c r="J26" s="25"/>
    </row>
    <row r="27" spans="2:13" x14ac:dyDescent="0.2">
      <c r="B27" s="11" t="s">
        <v>1</v>
      </c>
      <c r="C27" s="11" t="s">
        <v>6</v>
      </c>
      <c r="E27" s="11" t="s">
        <v>1</v>
      </c>
      <c r="F27" s="11" t="s">
        <v>6</v>
      </c>
      <c r="G27" s="11"/>
      <c r="I27" s="11" t="s">
        <v>1</v>
      </c>
      <c r="J27" s="11" t="s">
        <v>6</v>
      </c>
    </row>
    <row r="28" spans="2:13" x14ac:dyDescent="0.2">
      <c r="B28" s="5">
        <v>19.600000000000001</v>
      </c>
      <c r="C28" s="5">
        <v>81.3</v>
      </c>
      <c r="E28" s="5">
        <f>B28*60</f>
        <v>1176</v>
      </c>
      <c r="F28" s="5">
        <f>C28*60</f>
        <v>4878</v>
      </c>
      <c r="G28" s="5"/>
      <c r="I28" s="5">
        <f>E28*0.000000000001</f>
        <v>1.1760000000000001E-9</v>
      </c>
      <c r="J28" s="5">
        <f>F28*0.000000000001</f>
        <v>4.8779999999999999E-9</v>
      </c>
    </row>
    <row r="29" spans="2:13" x14ac:dyDescent="0.2">
      <c r="J29" s="3"/>
    </row>
    <row r="30" spans="2:13" x14ac:dyDescent="0.2">
      <c r="J30" s="3"/>
    </row>
    <row r="31" spans="2:13" x14ac:dyDescent="0.2">
      <c r="J31" s="3"/>
    </row>
    <row r="32" spans="2:13" x14ac:dyDescent="0.2">
      <c r="J32" s="3"/>
    </row>
    <row r="33" spans="2:10" x14ac:dyDescent="0.2">
      <c r="J33" s="3"/>
    </row>
    <row r="34" spans="2:10" x14ac:dyDescent="0.2">
      <c r="J34" s="3"/>
    </row>
    <row r="35" spans="2:10" x14ac:dyDescent="0.2">
      <c r="D35" s="10"/>
      <c r="J35" s="3"/>
    </row>
    <row r="36" spans="2:10" x14ac:dyDescent="0.2">
      <c r="J36" s="3"/>
    </row>
    <row r="37" spans="2:10" ht="21" x14ac:dyDescent="0.35">
      <c r="B37" s="20" t="s">
        <v>19</v>
      </c>
      <c r="C37" s="20"/>
      <c r="D37" s="20"/>
      <c r="E37" s="20"/>
      <c r="F37" s="20"/>
      <c r="G37" s="20"/>
      <c r="H37" s="20"/>
      <c r="I37" s="20"/>
      <c r="J37" s="21"/>
    </row>
    <row r="38" spans="2:10" x14ac:dyDescent="0.2">
      <c r="J38" s="3"/>
    </row>
    <row r="39" spans="2:10" x14ac:dyDescent="0.2">
      <c r="C39" s="6" t="s">
        <v>15</v>
      </c>
      <c r="D39" s="27" t="s">
        <v>18</v>
      </c>
      <c r="J39" s="3"/>
    </row>
    <row r="40" spans="2:10" x14ac:dyDescent="0.2">
      <c r="B40" s="4" t="s">
        <v>1</v>
      </c>
      <c r="C40" s="5">
        <f>I28</f>
        <v>1.1760000000000001E-9</v>
      </c>
      <c r="D40" s="26">
        <f>C40/E21</f>
        <v>4.2927492274146479E-5</v>
      </c>
      <c r="J40" s="3"/>
    </row>
    <row r="41" spans="2:10" x14ac:dyDescent="0.2">
      <c r="B41" s="4" t="s">
        <v>6</v>
      </c>
      <c r="C41" s="5">
        <f t="shared" ref="C41" si="1">J28</f>
        <v>4.8779999999999999E-9</v>
      </c>
      <c r="D41" s="26">
        <f>C41/F21</f>
        <v>1.3934494860754398E-4</v>
      </c>
    </row>
  </sheetData>
  <mergeCells count="9">
    <mergeCell ref="C6:D6"/>
    <mergeCell ref="H6:I6"/>
    <mergeCell ref="H19:I19"/>
    <mergeCell ref="B26:C26"/>
    <mergeCell ref="C19:D19"/>
    <mergeCell ref="J19:K19"/>
    <mergeCell ref="E19:F19"/>
    <mergeCell ref="E26:F26"/>
    <mergeCell ref="I26:J2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OCR</vt:lpstr>
    </vt:vector>
  </TitlesOfParts>
  <Company>Hutchison-MRC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Costa</dc:creator>
  <cp:lastModifiedBy>Sofia Costa</cp:lastModifiedBy>
  <dcterms:created xsi:type="dcterms:W3CDTF">2017-01-16T16:31:53Z</dcterms:created>
  <dcterms:modified xsi:type="dcterms:W3CDTF">2017-01-19T14:24:07Z</dcterms:modified>
</cp:coreProperties>
</file>