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576" yWindow="60" windowWidth="22008" windowHeight="9504"/>
  </bookViews>
  <sheets>
    <sheet name="Sayfa2" sheetId="1" r:id="rId1"/>
  </sheets>
  <calcPr calcId="124519"/>
</workbook>
</file>

<file path=xl/calcChain.xml><?xml version="1.0" encoding="utf-8"?>
<calcChain xmlns="http://schemas.openxmlformats.org/spreadsheetml/2006/main">
  <c r="D9" i="1"/>
  <c r="E9" s="1"/>
  <c r="D8"/>
  <c r="E8" s="1"/>
  <c r="F7"/>
  <c r="E7"/>
  <c r="D7"/>
  <c r="E6"/>
  <c r="D6"/>
  <c r="F6" s="1"/>
  <c r="E5"/>
  <c r="D5"/>
  <c r="F5" s="1"/>
  <c r="E4"/>
  <c r="D12" s="1"/>
  <c r="D4"/>
  <c r="D11" l="1"/>
  <c r="D10"/>
</calcChain>
</file>

<file path=xl/comments1.xml><?xml version="1.0" encoding="utf-8"?>
<comments xmlns="http://schemas.openxmlformats.org/spreadsheetml/2006/main">
  <authors>
    <author>Yazar</author>
  </authors>
  <commentList>
    <comment ref="F5" authorId="0">
      <text>
        <r>
          <rPr>
            <b/>
            <sz val="9"/>
            <color indexed="81"/>
            <rFont val="Tahoma"/>
            <family val="2"/>
            <charset val="162"/>
          </rPr>
          <t>Yazar:</t>
        </r>
        <r>
          <rPr>
            <sz val="9"/>
            <color indexed="81"/>
            <rFont val="Tahoma"/>
            <family val="2"/>
            <charset val="162"/>
          </rPr>
          <t xml:space="preserve">
3.5 DENİLDİĞİNDE 3 TAM AY VE BİR SONRAKİ AYIN YARISI BUNDAN DOLAYI +1 YAPILIYOR. Daha iyi hasaplamak ve ayın ismini almak için 2. bir hesap yapılıyor. Çünkü bazı yıllar şubat 29 çekiyor. Hesap hatası olabilir diye GÜN sayısından her ayın gün adedi çıkarılarak doğru şekilde hesaplanıyor buna göre de AY İSMİ dizi içerisinden çağırılıyor.</t>
        </r>
      </text>
    </comment>
    <comment ref="F6" authorId="0">
      <text>
        <r>
          <rPr>
            <b/>
            <sz val="9"/>
            <color indexed="81"/>
            <rFont val="Tahoma"/>
            <family val="2"/>
            <charset val="162"/>
          </rPr>
          <t>Yazar:</t>
        </r>
        <r>
          <rPr>
            <sz val="9"/>
            <color indexed="81"/>
            <rFont val="Tahoma"/>
            <family val="2"/>
            <charset val="162"/>
          </rPr>
          <t xml:space="preserve">
14.5 DENİLDİĞİNDE 14 TAM HAFTA VE BİR SONRAKİ HAFTANIN YARISI BUNDAN DOLAYI +1 YAPILIYOR. </t>
        </r>
      </text>
    </comment>
    <comment ref="F7" authorId="0">
      <text>
        <r>
          <rPr>
            <b/>
            <sz val="9"/>
            <color indexed="81"/>
            <rFont val="Tahoma"/>
            <family val="2"/>
            <charset val="162"/>
          </rPr>
          <t>Yazar:</t>
        </r>
        <r>
          <rPr>
            <sz val="9"/>
            <color indexed="81"/>
            <rFont val="Tahoma"/>
            <family val="2"/>
            <charset val="162"/>
          </rPr>
          <t xml:space="preserve">
Buradaki GÜN sayısı her ayın gün sayısı çıkarılarak hangi ayda bulunulduğunun hesabında kullanılır. 
101-ocak31-şubat28-mart31=11 nisan yapar. Buradaki ayrım ise aynı zamanda NİSAN ayının ismini dizi den alır. </t>
        </r>
      </text>
    </comment>
    <comment ref="C11" authorId="0">
      <text>
        <r>
          <rPr>
            <b/>
            <sz val="9"/>
            <color indexed="81"/>
            <rFont val="Tahoma"/>
            <family val="2"/>
            <charset val="162"/>
          </rPr>
          <t>Yazar:</t>
        </r>
        <r>
          <rPr>
            <sz val="9"/>
            <color indexed="81"/>
            <rFont val="Tahoma"/>
            <family val="2"/>
            <charset val="162"/>
          </rPr>
          <t xml:space="preserve">
haftanın günü 1 olduğunda bu pazartesiden başladığı için gün Pazartesi olur. 
1-7 arası pzt-paz arası gün ismi yazılır.</t>
        </r>
      </text>
    </comment>
    <comment ref="I11" authorId="0">
      <text>
        <r>
          <rPr>
            <b/>
            <sz val="9"/>
            <color indexed="81"/>
            <rFont val="Tahoma"/>
            <family val="2"/>
            <charset val="162"/>
          </rPr>
          <t>Yazar:</t>
        </r>
        <r>
          <rPr>
            <sz val="9"/>
            <color indexed="81"/>
            <rFont val="Tahoma"/>
            <family val="2"/>
            <charset val="162"/>
          </rPr>
          <t xml:space="preserve">
leapyear artık yıl demektir. Artık yılı kontrol eder. Çünkü her yılın başında bir önceki yılın haftası devam eder. Bu da gelecek yılın hafta olarak aldığı gün sayısıdır. Aşağıdaki tablolarda  görebilirsiniz. </t>
        </r>
      </text>
    </comment>
  </commentList>
</comments>
</file>

<file path=xl/sharedStrings.xml><?xml version="1.0" encoding="utf-8"?>
<sst xmlns="http://schemas.openxmlformats.org/spreadsheetml/2006/main" count="29" uniqueCount="29">
  <si>
    <t xml:space="preserve">Unix Timestamp (UNIX zaman damgası ) Çözümü. </t>
  </si>
  <si>
    <t>timecode</t>
  </si>
  <si>
    <t>YEAR=(timecode/yearsn)+1970;</t>
  </si>
  <si>
    <t>FIXED SECONDS</t>
  </si>
  <si>
    <t>MONTH=int(timecode/monthsn)%12;</t>
  </si>
  <si>
    <t>365.24 days</t>
  </si>
  <si>
    <t>WEEK=((timecode/weeksn)-int((timecode/yearsn)*52.177))+1;</t>
  </si>
  <si>
    <t>30.44 days</t>
  </si>
  <si>
    <t>DAY=(int(timecode/daysn)-(int(timecode/yearsn)*365.24))+1;// 1.1.1970 1 jan =1</t>
  </si>
  <si>
    <t xml:space="preserve">long hours  = timecode / hoursn; </t>
  </si>
  <si>
    <t>HOUR</t>
  </si>
  <si>
    <t>long hours2  = hours % 24;</t>
  </si>
  <si>
    <t>long seconds  = timecode % hoursn;</t>
  </si>
  <si>
    <t>minute</t>
  </si>
  <si>
    <t>MINUTE</t>
  </si>
  <si>
    <t>long minute2  = seconds / 60;</t>
  </si>
  <si>
    <t>second</t>
  </si>
  <si>
    <t>SECOND</t>
  </si>
  <si>
    <t>long minute1  = seconds % 60;</t>
  </si>
  <si>
    <t>weekday</t>
  </si>
  <si>
    <t>Pazartesi</t>
  </si>
  <si>
    <t>weekday=(DAY-((WEEK-1)*7))-leapyear;</t>
  </si>
  <si>
    <t>Leapyear</t>
  </si>
  <si>
    <t>leapyear=4-(YEAR%4);</t>
  </si>
  <si>
    <t>weeksn - WEEK</t>
  </si>
  <si>
    <t>daysn - DAY</t>
  </si>
  <si>
    <t>hoursn - HOUR</t>
  </si>
  <si>
    <t>yearsn - YEAR</t>
  </si>
  <si>
    <t>monthsn - MONTH</t>
  </si>
</sst>
</file>

<file path=xl/styles.xml><?xml version="1.0" encoding="utf-8"?>
<styleSheet xmlns="http://schemas.openxmlformats.org/spreadsheetml/2006/main">
  <fonts count="1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0"/>
      <name val="Calibri"/>
      <family val="2"/>
      <charset val="162"/>
      <scheme val="minor"/>
    </font>
    <font>
      <b/>
      <sz val="14"/>
      <color theme="1"/>
      <name val="Calibri"/>
      <family val="2"/>
      <charset val="162"/>
      <scheme val="minor"/>
    </font>
    <font>
      <sz val="11"/>
      <name val="Calibri"/>
      <family val="2"/>
      <charset val="162"/>
      <scheme val="minor"/>
    </font>
    <font>
      <sz val="12"/>
      <name val="Calibri"/>
      <family val="2"/>
      <charset val="162"/>
      <scheme val="minor"/>
    </font>
    <font>
      <sz val="12"/>
      <color theme="1"/>
      <name val="Calibri"/>
      <family val="2"/>
      <charset val="162"/>
      <scheme val="minor"/>
    </font>
    <font>
      <sz val="12"/>
      <color rgb="FFFF0000"/>
      <name val="Calibri"/>
      <family val="2"/>
      <charset val="162"/>
      <scheme val="minor"/>
    </font>
    <font>
      <b/>
      <sz val="9"/>
      <color indexed="81"/>
      <name val="Tahoma"/>
      <family val="2"/>
      <charset val="162"/>
    </font>
    <font>
      <sz val="9"/>
      <color indexed="81"/>
      <name val="Tahoma"/>
      <family val="2"/>
      <charset val="16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alignment horizontal="center"/>
    </xf>
    <xf numFmtId="0" fontId="2" fillId="2" borderId="0" xfId="0" applyFont="1" applyFill="1" applyAlignment="1">
      <alignment horizontal="center"/>
    </xf>
    <xf numFmtId="0" fontId="5" fillId="2" borderId="0" xfId="0" applyFont="1" applyFill="1"/>
    <xf numFmtId="0" fontId="1" fillId="3" borderId="0" xfId="0" applyFont="1" applyFill="1" applyAlignment="1">
      <alignment horizontal="center"/>
    </xf>
    <xf numFmtId="0" fontId="0" fillId="2" borderId="0" xfId="0" applyFill="1" applyAlignment="1">
      <alignment horizontal="center"/>
    </xf>
    <xf numFmtId="0" fontId="0" fillId="3" borderId="0" xfId="0" applyFill="1"/>
    <xf numFmtId="0" fontId="0" fillId="4" borderId="0" xfId="0" applyFill="1"/>
    <xf numFmtId="0" fontId="0" fillId="0" borderId="0" xfId="0" applyAlignment="1">
      <alignment horizontal="center"/>
    </xf>
    <xf numFmtId="0" fontId="0" fillId="2" borderId="0" xfId="0" applyFill="1"/>
    <xf numFmtId="0" fontId="6" fillId="2" borderId="0" xfId="0" applyFont="1" applyFill="1"/>
    <xf numFmtId="1" fontId="0" fillId="2" borderId="0" xfId="0" applyNumberFormat="1" applyFill="1" applyAlignment="1">
      <alignment horizontal="center"/>
    </xf>
    <xf numFmtId="0" fontId="7" fillId="5" borderId="0" xfId="0" applyFont="1" applyFill="1"/>
    <xf numFmtId="0" fontId="0" fillId="5" borderId="0" xfId="0" applyFill="1"/>
    <xf numFmtId="0" fontId="3" fillId="5" borderId="0" xfId="0" applyFont="1" applyFill="1"/>
    <xf numFmtId="1" fontId="0" fillId="5" borderId="0" xfId="0" applyNumberFormat="1" applyFill="1" applyAlignment="1">
      <alignment horizontal="center"/>
    </xf>
    <xf numFmtId="0" fontId="0" fillId="0" borderId="0" xfId="0" applyFill="1"/>
    <xf numFmtId="0" fontId="3" fillId="0" borderId="0" xfId="0" applyFont="1" applyFill="1"/>
    <xf numFmtId="0" fontId="0" fillId="5" borderId="0" xfId="0" applyFill="1" applyAlignment="1">
      <alignment horizontal="center"/>
    </xf>
    <xf numFmtId="0" fontId="7" fillId="2" borderId="0" xfId="0" applyFont="1" applyFill="1"/>
    <xf numFmtId="0" fontId="8" fillId="2"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7</xdr:col>
      <xdr:colOff>277960</xdr:colOff>
      <xdr:row>19</xdr:row>
      <xdr:rowOff>117864</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0" y="2560320"/>
          <a:ext cx="5417468" cy="1215144"/>
        </a:xfrm>
        <a:prstGeom prst="rect">
          <a:avLst/>
        </a:prstGeom>
        <a:noFill/>
        <a:ln w="1">
          <a:noFill/>
          <a:miter lim="800000"/>
          <a:headEnd/>
          <a:tailEnd type="none" w="med" len="med"/>
        </a:ln>
        <a:effectLst/>
      </xdr:spPr>
    </xdr:pic>
    <xdr:clientData/>
  </xdr:twoCellAnchor>
  <xdr:twoCellAnchor>
    <xdr:from>
      <xdr:col>5</xdr:col>
      <xdr:colOff>172471</xdr:colOff>
      <xdr:row>15</xdr:row>
      <xdr:rowOff>34669</xdr:rowOff>
    </xdr:from>
    <xdr:to>
      <xdr:col>7</xdr:col>
      <xdr:colOff>358609</xdr:colOff>
      <xdr:row>17</xdr:row>
      <xdr:rowOff>34669</xdr:rowOff>
    </xdr:to>
    <xdr:sp macro="" textlink="">
      <xdr:nvSpPr>
        <xdr:cNvPr id="3" name="2 Dikdörtgen"/>
        <xdr:cNvSpPr/>
      </xdr:nvSpPr>
      <xdr:spPr>
        <a:xfrm>
          <a:off x="3915947" y="2967764"/>
          <a:ext cx="1510567" cy="362857"/>
        </a:xfrm>
        <a:prstGeom prst="rect">
          <a:avLst/>
        </a:prstGeom>
        <a:solidFill>
          <a:schemeClr val="accent1">
            <a:alpha val="38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tr-TR" sz="1100"/>
        </a:p>
      </xdr:txBody>
    </xdr:sp>
    <xdr:clientData/>
  </xdr:twoCellAnchor>
  <xdr:twoCellAnchor editAs="oneCell">
    <xdr:from>
      <xdr:col>0</xdr:col>
      <xdr:colOff>0</xdr:colOff>
      <xdr:row>19</xdr:row>
      <xdr:rowOff>122152</xdr:rowOff>
    </xdr:from>
    <xdr:to>
      <xdr:col>7</xdr:col>
      <xdr:colOff>251990</xdr:colOff>
      <xdr:row>24</xdr:row>
      <xdr:rowOff>174504</xdr:rowOff>
    </xdr:to>
    <xdr:pic>
      <xdr:nvPicPr>
        <xdr:cNvPr id="4" name="Picture 7"/>
        <xdr:cNvPicPr>
          <a:picLocks noChangeAspect="1" noChangeArrowheads="1"/>
        </xdr:cNvPicPr>
      </xdr:nvPicPr>
      <xdr:blipFill>
        <a:blip xmlns:r="http://schemas.openxmlformats.org/officeDocument/2006/relationships" r:embed="rId2"/>
        <a:srcRect/>
        <a:stretch>
          <a:fillRect/>
        </a:stretch>
      </xdr:blipFill>
      <xdr:spPr bwMode="auto">
        <a:xfrm>
          <a:off x="0" y="3779752"/>
          <a:ext cx="5391498" cy="966752"/>
        </a:xfrm>
        <a:prstGeom prst="rect">
          <a:avLst/>
        </a:prstGeom>
        <a:noFill/>
        <a:ln w="1">
          <a:noFill/>
          <a:miter lim="800000"/>
          <a:headEnd/>
          <a:tailEnd type="none" w="med" len="med"/>
        </a:ln>
        <a:effectLst/>
      </xdr:spPr>
    </xdr:pic>
    <xdr:clientData/>
  </xdr:twoCellAnchor>
  <xdr:twoCellAnchor>
    <xdr:from>
      <xdr:col>5</xdr:col>
      <xdr:colOff>186184</xdr:colOff>
      <xdr:row>21</xdr:row>
      <xdr:rowOff>168687</xdr:rowOff>
    </xdr:from>
    <xdr:to>
      <xdr:col>7</xdr:col>
      <xdr:colOff>447940</xdr:colOff>
      <xdr:row>22</xdr:row>
      <xdr:rowOff>162871</xdr:rowOff>
    </xdr:to>
    <xdr:sp macro="" textlink="">
      <xdr:nvSpPr>
        <xdr:cNvPr id="5" name="4 Dikdörtgen"/>
        <xdr:cNvSpPr/>
      </xdr:nvSpPr>
      <xdr:spPr>
        <a:xfrm>
          <a:off x="3929660" y="4190354"/>
          <a:ext cx="1586185" cy="175612"/>
        </a:xfrm>
        <a:prstGeom prst="rect">
          <a:avLst/>
        </a:prstGeom>
        <a:solidFill>
          <a:schemeClr val="accent1">
            <a:alpha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tr-TR" sz="1100"/>
        </a:p>
      </xdr:txBody>
    </xdr:sp>
    <xdr:clientData/>
  </xdr:twoCellAnchor>
  <xdr:twoCellAnchor editAs="oneCell">
    <xdr:from>
      <xdr:col>7</xdr:col>
      <xdr:colOff>389864</xdr:colOff>
      <xdr:row>12</xdr:row>
      <xdr:rowOff>180736</xdr:rowOff>
    </xdr:from>
    <xdr:to>
      <xdr:col>16</xdr:col>
      <xdr:colOff>149991</xdr:colOff>
      <xdr:row>19</xdr:row>
      <xdr:rowOff>62863</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5530340" y="2569546"/>
          <a:ext cx="5257413" cy="1152127"/>
        </a:xfrm>
        <a:prstGeom prst="rect">
          <a:avLst/>
        </a:prstGeom>
        <a:noFill/>
        <a:ln w="1">
          <a:noFill/>
          <a:miter lim="800000"/>
          <a:headEnd/>
          <a:tailEnd type="none" w="med" len="med"/>
        </a:ln>
        <a:effectLst/>
      </xdr:spPr>
    </xdr:pic>
    <xdr:clientData/>
  </xdr:twoCellAnchor>
  <xdr:twoCellAnchor>
    <xdr:from>
      <xdr:col>13</xdr:col>
      <xdr:colOff>354733</xdr:colOff>
      <xdr:row>15</xdr:row>
      <xdr:rowOff>10479</xdr:rowOff>
    </xdr:from>
    <xdr:to>
      <xdr:col>16</xdr:col>
      <xdr:colOff>162732</xdr:colOff>
      <xdr:row>18</xdr:row>
      <xdr:rowOff>4662</xdr:rowOff>
    </xdr:to>
    <xdr:sp macro="" textlink="">
      <xdr:nvSpPr>
        <xdr:cNvPr id="7" name="6 Dikdörtgen"/>
        <xdr:cNvSpPr/>
      </xdr:nvSpPr>
      <xdr:spPr>
        <a:xfrm>
          <a:off x="9160066" y="2943574"/>
          <a:ext cx="1640428" cy="538469"/>
        </a:xfrm>
        <a:prstGeom prst="rect">
          <a:avLst/>
        </a:prstGeom>
        <a:solidFill>
          <a:schemeClr val="accent1">
            <a:alpha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tr-TR" sz="1100"/>
        </a:p>
      </xdr:txBody>
    </xdr:sp>
    <xdr:clientData/>
  </xdr:twoCellAnchor>
  <xdr:twoCellAnchor>
    <xdr:from>
      <xdr:col>8</xdr:col>
      <xdr:colOff>592667</xdr:colOff>
      <xdr:row>20</xdr:row>
      <xdr:rowOff>72572</xdr:rowOff>
    </xdr:from>
    <xdr:to>
      <xdr:col>12</xdr:col>
      <xdr:colOff>459619</xdr:colOff>
      <xdr:row>25</xdr:row>
      <xdr:rowOff>96762</xdr:rowOff>
    </xdr:to>
    <xdr:sp macro="" textlink="">
      <xdr:nvSpPr>
        <xdr:cNvPr id="8" name="7 Metin kutusu"/>
        <xdr:cNvSpPr txBox="1"/>
      </xdr:nvSpPr>
      <xdr:spPr>
        <a:xfrm>
          <a:off x="6033347" y="3913052"/>
          <a:ext cx="2305352" cy="938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tr-TR" sz="1100">
              <a:solidFill>
                <a:srgbClr val="FF0000"/>
              </a:solidFill>
            </a:rPr>
            <a:t>Bu artık yıl tabloları hangi yılda kaç gün bir önceki yılın haftasına dahil bunu gösterir. Ters</a:t>
          </a:r>
          <a:r>
            <a:rPr lang="tr-TR" sz="1100" baseline="0">
              <a:solidFill>
                <a:srgbClr val="FF0000"/>
              </a:solidFill>
            </a:rPr>
            <a:t> orantı vardır bundan dolayı 4 rakamından çıkarılmıştır</a:t>
          </a:r>
          <a:r>
            <a:rPr lang="tr-TR" sz="1100" baseline="0"/>
            <a:t>. </a:t>
          </a:r>
          <a:endParaRPr lang="tr-TR" sz="1100"/>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12"/>
  <sheetViews>
    <sheetView tabSelected="1" zoomScale="126" zoomScaleNormal="126" workbookViewId="0">
      <selection activeCell="B11" sqref="B11"/>
    </sheetView>
  </sheetViews>
  <sheetFormatPr defaultRowHeight="14.4"/>
  <cols>
    <col min="1" max="1" width="9.33203125" bestFit="1" customWidth="1"/>
    <col min="2" max="2" width="10.6640625" bestFit="1" customWidth="1"/>
    <col min="3" max="3" width="17.77734375" bestFit="1" customWidth="1"/>
    <col min="6" max="6" width="10.44140625" bestFit="1" customWidth="1"/>
  </cols>
  <sheetData>
    <row r="1" spans="1:17" ht="18">
      <c r="A1" s="1" t="s">
        <v>0</v>
      </c>
      <c r="B1" s="1"/>
      <c r="C1" s="1"/>
      <c r="D1" s="1"/>
      <c r="E1" s="1"/>
      <c r="F1" s="1"/>
      <c r="G1" s="1"/>
      <c r="H1" s="1"/>
      <c r="I1" s="1"/>
      <c r="J1" s="1"/>
      <c r="K1" s="1"/>
      <c r="L1" s="1"/>
      <c r="M1" s="1"/>
      <c r="N1" s="1"/>
      <c r="O1" s="1"/>
    </row>
    <row r="2" spans="1:17">
      <c r="C2" s="2" t="s">
        <v>1</v>
      </c>
      <c r="I2" s="3" t="s">
        <v>2</v>
      </c>
      <c r="J2" s="3"/>
      <c r="K2" s="3"/>
      <c r="L2" s="3"/>
      <c r="M2" s="3"/>
      <c r="N2" s="3"/>
      <c r="O2" s="3"/>
      <c r="P2" s="3"/>
      <c r="Q2" s="3"/>
    </row>
    <row r="3" spans="1:17">
      <c r="A3" s="4" t="s">
        <v>3</v>
      </c>
      <c r="B3" s="4"/>
      <c r="C3" s="5">
        <v>1649642615</v>
      </c>
      <c r="I3" s="3" t="s">
        <v>4</v>
      </c>
      <c r="J3" s="3"/>
      <c r="K3" s="3"/>
      <c r="L3" s="3"/>
      <c r="M3" s="3"/>
      <c r="N3" s="3"/>
      <c r="O3" s="3"/>
      <c r="P3" s="3"/>
      <c r="Q3" s="3"/>
    </row>
    <row r="4" spans="1:17" ht="15.6">
      <c r="A4" s="6">
        <v>31556926</v>
      </c>
      <c r="B4" s="6" t="s">
        <v>5</v>
      </c>
      <c r="C4" s="7" t="s">
        <v>27</v>
      </c>
      <c r="D4" s="8">
        <f>INT(C3/A4)</f>
        <v>52</v>
      </c>
      <c r="E4" s="9">
        <f>D4+1970</f>
        <v>2022</v>
      </c>
      <c r="I4" s="10" t="s">
        <v>6</v>
      </c>
      <c r="J4" s="3"/>
      <c r="K4" s="3"/>
      <c r="L4" s="3"/>
      <c r="M4" s="3"/>
      <c r="N4" s="3"/>
      <c r="O4" s="3"/>
      <c r="P4" s="3"/>
      <c r="Q4" s="3"/>
    </row>
    <row r="5" spans="1:17" ht="15.6">
      <c r="A5" s="6">
        <v>2629743</v>
      </c>
      <c r="B5" s="6" t="s">
        <v>7</v>
      </c>
      <c r="C5" s="7" t="s">
        <v>28</v>
      </c>
      <c r="D5">
        <f>C3/A5</f>
        <v>627.30183709967093</v>
      </c>
      <c r="E5">
        <f>D4*12</f>
        <v>624</v>
      </c>
      <c r="F5" s="11">
        <f>INT(D5-E5)+1</f>
        <v>4</v>
      </c>
      <c r="I5" s="10" t="s">
        <v>8</v>
      </c>
      <c r="J5" s="3"/>
      <c r="K5" s="3"/>
      <c r="L5" s="3"/>
      <c r="M5" s="3"/>
      <c r="N5" s="3"/>
      <c r="O5" s="3"/>
      <c r="P5" s="3"/>
      <c r="Q5" s="3"/>
    </row>
    <row r="6" spans="1:17" ht="15.6">
      <c r="A6" s="6">
        <v>604800</v>
      </c>
      <c r="B6" s="6"/>
      <c r="C6" s="7" t="s">
        <v>24</v>
      </c>
      <c r="D6">
        <f>C3/A6</f>
        <v>2727.5836888227514</v>
      </c>
      <c r="E6">
        <f>INT(C3/A4)*52.177</f>
        <v>2713.2040000000002</v>
      </c>
      <c r="F6" s="5">
        <f>INT(D6-E6)+1</f>
        <v>15</v>
      </c>
      <c r="I6" s="12" t="s">
        <v>9</v>
      </c>
      <c r="J6" s="13"/>
      <c r="K6" s="13"/>
      <c r="L6" s="13"/>
      <c r="M6" s="13"/>
    </row>
    <row r="7" spans="1:17" ht="15.6">
      <c r="A7" s="6">
        <v>86400</v>
      </c>
      <c r="B7" s="6"/>
      <c r="C7" s="7" t="s">
        <v>25</v>
      </c>
      <c r="D7">
        <f>INT(C3/A7)</f>
        <v>19093</v>
      </c>
      <c r="E7">
        <f>INT(D4*365.24)</f>
        <v>18992</v>
      </c>
      <c r="F7" s="5">
        <f>INT(D7-E7)</f>
        <v>101</v>
      </c>
      <c r="H7" s="14" t="s">
        <v>10</v>
      </c>
      <c r="I7" s="12" t="s">
        <v>11</v>
      </c>
      <c r="J7" s="13"/>
      <c r="K7" s="13"/>
      <c r="L7" s="13"/>
      <c r="M7" s="13"/>
    </row>
    <row r="8" spans="1:17" ht="15.6">
      <c r="A8" s="6">
        <v>3600</v>
      </c>
      <c r="B8" s="6"/>
      <c r="C8" s="7" t="s">
        <v>26</v>
      </c>
      <c r="D8">
        <f>C3/A8</f>
        <v>458234.05972222221</v>
      </c>
      <c r="E8" s="15">
        <f>INT(MOD(D8,24))</f>
        <v>2</v>
      </c>
      <c r="F8" s="16"/>
      <c r="H8" s="17"/>
      <c r="I8" s="12" t="s">
        <v>12</v>
      </c>
      <c r="J8" s="13"/>
      <c r="K8" s="13"/>
      <c r="L8" s="13"/>
      <c r="M8" s="13"/>
    </row>
    <row r="9" spans="1:17" ht="15.6">
      <c r="C9" s="7" t="s">
        <v>13</v>
      </c>
      <c r="D9">
        <f>MOD(C3,A8)</f>
        <v>215</v>
      </c>
      <c r="E9" s="18">
        <f>INT(D9/60)</f>
        <v>3</v>
      </c>
      <c r="H9" s="14" t="s">
        <v>14</v>
      </c>
      <c r="I9" s="12" t="s">
        <v>15</v>
      </c>
      <c r="J9" s="13"/>
      <c r="K9" s="13"/>
      <c r="L9" s="13"/>
      <c r="M9" s="13"/>
    </row>
    <row r="10" spans="1:17" ht="15.6">
      <c r="C10" s="7" t="s">
        <v>16</v>
      </c>
      <c r="D10" s="18">
        <f>MOD(D9,60)</f>
        <v>35</v>
      </c>
      <c r="H10" s="14" t="s">
        <v>17</v>
      </c>
      <c r="I10" s="12" t="s">
        <v>18</v>
      </c>
      <c r="J10" s="13"/>
      <c r="K10" s="13"/>
      <c r="L10" s="13"/>
      <c r="M10" s="13"/>
    </row>
    <row r="11" spans="1:17" ht="15.6">
      <c r="C11" s="9" t="s">
        <v>19</v>
      </c>
      <c r="D11" s="5">
        <f>F7-((F6-1)*7)-D12</f>
        <v>1</v>
      </c>
      <c r="E11" t="s">
        <v>20</v>
      </c>
      <c r="I11" s="19" t="s">
        <v>21</v>
      </c>
      <c r="J11" s="9"/>
      <c r="K11" s="9"/>
      <c r="L11" s="9"/>
      <c r="M11" s="9"/>
    </row>
    <row r="12" spans="1:17" ht="15.6">
      <c r="C12" s="9" t="s">
        <v>22</v>
      </c>
      <c r="D12" s="5">
        <f>4-(MOD(E4,4))</f>
        <v>2</v>
      </c>
      <c r="I12" s="20" t="s">
        <v>23</v>
      </c>
      <c r="J12" s="9"/>
      <c r="K12" s="9"/>
      <c r="L12" s="9"/>
      <c r="M12" s="9"/>
    </row>
  </sheetData>
  <mergeCells count="2">
    <mergeCell ref="A1:O1"/>
    <mergeCell ref="A3:B3"/>
  </mergeCells>
  <pageMargins left="0.7" right="0.7" top="0.75" bottom="0.75" header="0.3" footer="0.3"/>
  <pageSetup paperSize="0" orientation="portrait"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Sayfa2</vt:lpstr>
    </vt:vector>
  </TitlesOfParts>
  <Company>HP_notebook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safak</dc:creator>
  <cp:lastModifiedBy>HP safak</cp:lastModifiedBy>
  <dcterms:created xsi:type="dcterms:W3CDTF">2022-04-11T03:31:48Z</dcterms:created>
  <dcterms:modified xsi:type="dcterms:W3CDTF">2022-04-11T03:37:29Z</dcterms:modified>
</cp:coreProperties>
</file>