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gopinat\Desktop\"/>
    </mc:Choice>
  </mc:AlternateContent>
  <xr:revisionPtr revIDLastSave="0" documentId="13_ncr:1_{3D7E8526-F112-4D50-A11D-C45B0843B864}" xr6:coauthVersionLast="45" xr6:coauthVersionMax="45" xr10:uidLastSave="{00000000-0000-0000-0000-000000000000}"/>
  <bookViews>
    <workbookView xWindow="-108" yWindow="-108" windowWidth="23256" windowHeight="12576" activeTab="6" xr2:uid="{6E851A2A-318E-4F15-AEB0-BD2CB026064A}"/>
  </bookViews>
  <sheets>
    <sheet name="Pattern Based Repair" sheetId="18" r:id="rId1"/>
    <sheet name="Mutation-Train" sheetId="12" r:id="rId2"/>
    <sheet name="Mutation-Test" sheetId="13" r:id="rId3"/>
    <sheet name="Last-Layer" sheetId="14" r:id="rId4"/>
    <sheet name="Last_Layer 5-28-2020" sheetId="16" r:id="rId5"/>
    <sheet name="Analysis" sheetId="17" r:id="rId6"/>
    <sheet name="CoverageLocalization_SymExec" sheetId="19" r:id="rId7"/>
    <sheet name="Runtime-Monitor_Patch" sheetId="15" r:id="rId8"/>
    <sheet name="Summary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2" i="18" l="1"/>
  <c r="A123" i="18" s="1"/>
  <c r="A124" i="18" s="1"/>
  <c r="A125" i="18" s="1"/>
  <c r="A126" i="18" s="1"/>
  <c r="A127" i="18" s="1"/>
  <c r="A128" i="18" s="1"/>
  <c r="A129" i="18" s="1"/>
  <c r="A130" i="18" s="1"/>
  <c r="A109" i="18"/>
  <c r="A110" i="18" s="1"/>
  <c r="A111" i="18" s="1"/>
  <c r="A112" i="18" s="1"/>
  <c r="A113" i="18" s="1"/>
  <c r="A114" i="18" s="1"/>
  <c r="A115" i="18" s="1"/>
  <c r="A116" i="18" s="1"/>
  <c r="A117" i="18" s="1"/>
  <c r="A96" i="18"/>
  <c r="A97" i="18" s="1"/>
  <c r="A98" i="18" s="1"/>
  <c r="A99" i="18" s="1"/>
  <c r="A100" i="18" s="1"/>
  <c r="A101" i="18" s="1"/>
  <c r="A102" i="18" s="1"/>
  <c r="A103" i="18" s="1"/>
  <c r="A104" i="18" s="1"/>
  <c r="A82" i="18"/>
  <c r="A83" i="18" s="1"/>
  <c r="A84" i="18" s="1"/>
  <c r="A85" i="18" s="1"/>
  <c r="A86" i="18" s="1"/>
  <c r="A87" i="18" s="1"/>
  <c r="A88" i="18" s="1"/>
  <c r="A89" i="18" s="1"/>
  <c r="A90" i="18" s="1"/>
  <c r="A69" i="18"/>
  <c r="A70" i="18" s="1"/>
  <c r="A71" i="18" s="1"/>
  <c r="A72" i="18" s="1"/>
  <c r="A73" i="18" s="1"/>
  <c r="A74" i="18" s="1"/>
  <c r="A75" i="18" s="1"/>
  <c r="A76" i="18" s="1"/>
  <c r="A77" i="18" s="1"/>
  <c r="O48" i="18"/>
  <c r="L48" i="18"/>
  <c r="O47" i="18"/>
  <c r="L47" i="18"/>
  <c r="O46" i="18"/>
  <c r="L46" i="18"/>
  <c r="O45" i="18"/>
  <c r="L45" i="18"/>
  <c r="O44" i="18"/>
  <c r="L44" i="18"/>
  <c r="O43" i="18"/>
  <c r="L43" i="18"/>
  <c r="I40" i="18"/>
  <c r="I39" i="18"/>
  <c r="I38" i="18"/>
  <c r="I37" i="18"/>
  <c r="I36" i="18"/>
  <c r="I35" i="18"/>
  <c r="I34" i="18"/>
  <c r="M33" i="18"/>
  <c r="M34" i="18" s="1"/>
  <c r="M35" i="18" s="1"/>
  <c r="M36" i="18" s="1"/>
  <c r="M37" i="18" s="1"/>
  <c r="M38" i="18" s="1"/>
  <c r="M39" i="18" s="1"/>
  <c r="M40" i="18" s="1"/>
  <c r="I33" i="18"/>
  <c r="M32" i="18"/>
  <c r="J32" i="18"/>
  <c r="J33" i="18" s="1"/>
  <c r="J34" i="18" s="1"/>
  <c r="J35" i="18" s="1"/>
  <c r="J36" i="18" s="1"/>
  <c r="J37" i="18" s="1"/>
  <c r="J38" i="18" s="1"/>
  <c r="J39" i="18" s="1"/>
  <c r="J40" i="18" s="1"/>
  <c r="I32" i="18"/>
  <c r="A32" i="18"/>
  <c r="A33" i="18" s="1"/>
  <c r="A34" i="18" s="1"/>
  <c r="A35" i="18" s="1"/>
  <c r="A36" i="18" s="1"/>
  <c r="A37" i="18" s="1"/>
  <c r="A38" i="18" s="1"/>
  <c r="A39" i="18" s="1"/>
  <c r="A40" i="18" s="1"/>
  <c r="A6" i="18"/>
  <c r="A7" i="18" s="1"/>
  <c r="A8" i="18" s="1"/>
  <c r="A9" i="18" s="1"/>
  <c r="A10" i="18" s="1"/>
  <c r="A11" i="18" s="1"/>
  <c r="A12" i="18" s="1"/>
  <c r="A13" i="18" s="1"/>
  <c r="J5" i="18"/>
  <c r="J6" i="18" s="1"/>
  <c r="J7" i="18" s="1"/>
  <c r="J8" i="18" s="1"/>
  <c r="J9" i="18" s="1"/>
  <c r="J10" i="18" s="1"/>
  <c r="J11" i="18" s="1"/>
  <c r="J12" i="18" s="1"/>
  <c r="J13" i="18" s="1"/>
  <c r="A5" i="18"/>
  <c r="G10" i="17" l="1"/>
  <c r="F10" i="17"/>
  <c r="G9" i="17"/>
  <c r="F9" i="17"/>
  <c r="G8" i="17"/>
  <c r="F8" i="17"/>
  <c r="G7" i="17"/>
  <c r="F7" i="17"/>
  <c r="G6" i="17"/>
  <c r="F6" i="17"/>
  <c r="G5" i="17"/>
  <c r="F5" i="17"/>
  <c r="G4" i="17"/>
  <c r="F4" i="17"/>
  <c r="G3" i="17"/>
  <c r="F3" i="17"/>
  <c r="G2" i="17"/>
  <c r="F2" i="17"/>
  <c r="F14" i="15" l="1"/>
  <c r="D14" i="15"/>
  <c r="C14" i="15"/>
  <c r="E14" i="15" s="1"/>
  <c r="F13" i="15"/>
  <c r="D13" i="15"/>
  <c r="C13" i="15"/>
  <c r="E13" i="15" s="1"/>
  <c r="F12" i="15"/>
  <c r="D12" i="15"/>
  <c r="C12" i="15"/>
  <c r="E12" i="15" s="1"/>
  <c r="F11" i="15"/>
  <c r="D11" i="15"/>
  <c r="C11" i="15"/>
  <c r="E11" i="15" s="1"/>
  <c r="F8" i="15"/>
  <c r="D8" i="15"/>
  <c r="C8" i="15"/>
  <c r="E8" i="15" s="1"/>
  <c r="F7" i="15"/>
  <c r="D7" i="15"/>
  <c r="C7" i="15"/>
  <c r="E7" i="15" s="1"/>
  <c r="N19" i="14" l="1"/>
  <c r="M19" i="14"/>
  <c r="L19" i="14"/>
  <c r="K19" i="14"/>
  <c r="J19" i="14"/>
  <c r="I19" i="14"/>
  <c r="H19" i="14"/>
  <c r="G19" i="14"/>
  <c r="F19" i="14"/>
  <c r="E19" i="14"/>
  <c r="D19" i="14"/>
  <c r="N15" i="14"/>
  <c r="M15" i="14"/>
  <c r="L15" i="14"/>
  <c r="K15" i="14"/>
  <c r="J15" i="14"/>
  <c r="I15" i="14"/>
  <c r="H15" i="14"/>
  <c r="G15" i="14"/>
  <c r="F15" i="14"/>
  <c r="E15" i="14"/>
  <c r="D15" i="14"/>
  <c r="N11" i="14"/>
  <c r="M11" i="14"/>
  <c r="L11" i="14"/>
  <c r="K11" i="14"/>
  <c r="J11" i="14"/>
  <c r="I11" i="14"/>
  <c r="H11" i="14"/>
  <c r="G11" i="14"/>
  <c r="F11" i="14"/>
  <c r="E11" i="14"/>
  <c r="D11" i="14"/>
  <c r="U39" i="11" l="1"/>
  <c r="U38" i="11"/>
  <c r="U37" i="11"/>
  <c r="U36" i="11"/>
  <c r="U35" i="11"/>
  <c r="U34" i="11"/>
  <c r="U33" i="11"/>
  <c r="U32" i="11"/>
  <c r="U31" i="11"/>
  <c r="U30" i="11"/>
  <c r="A43" i="13" l="1"/>
  <c r="A44" i="13" s="1"/>
  <c r="A45" i="13" s="1"/>
  <c r="A46" i="13" s="1"/>
  <c r="A47" i="13" s="1"/>
  <c r="A48" i="13" s="1"/>
  <c r="A49" i="13" s="1"/>
  <c r="A50" i="13" s="1"/>
  <c r="A51" i="13" s="1"/>
  <c r="A17" i="12" l="1"/>
  <c r="A18" i="12" s="1"/>
  <c r="A19" i="12" s="1"/>
  <c r="A20" i="12" s="1"/>
  <c r="A21" i="12" s="1"/>
  <c r="A22" i="12" s="1"/>
  <c r="A23" i="12" s="1"/>
  <c r="A24" i="12" s="1"/>
  <c r="A25" i="12" s="1"/>
  <c r="A4" i="12"/>
  <c r="A5" i="12" s="1"/>
  <c r="A6" i="12" s="1"/>
  <c r="A7" i="12" s="1"/>
  <c r="A8" i="12" s="1"/>
  <c r="A9" i="12" s="1"/>
  <c r="A10" i="12" s="1"/>
  <c r="A11" i="12" s="1"/>
  <c r="A12" i="12" s="1"/>
  <c r="A31" i="13"/>
  <c r="A32" i="13" s="1"/>
  <c r="A33" i="13" s="1"/>
  <c r="A34" i="13" s="1"/>
  <c r="A35" i="13" s="1"/>
  <c r="A36" i="13" s="1"/>
  <c r="A37" i="13" s="1"/>
  <c r="A38" i="13" s="1"/>
  <c r="A30" i="13"/>
  <c r="A17" i="13"/>
  <c r="A18" i="13" s="1"/>
  <c r="A19" i="13" s="1"/>
  <c r="A20" i="13" s="1"/>
  <c r="A21" i="13" s="1"/>
  <c r="A22" i="13" s="1"/>
  <c r="A23" i="13" s="1"/>
  <c r="A24" i="13" s="1"/>
  <c r="A25" i="13" s="1"/>
  <c r="A5" i="13"/>
  <c r="A6" i="13" s="1"/>
  <c r="A7" i="13" s="1"/>
  <c r="A8" i="13" s="1"/>
  <c r="A9" i="13" s="1"/>
  <c r="A10" i="13" s="1"/>
  <c r="A11" i="13" s="1"/>
  <c r="A12" i="13" s="1"/>
  <c r="A4" i="13"/>
  <c r="Q27" i="11" l="1"/>
  <c r="Q26" i="11"/>
  <c r="Q25" i="11"/>
  <c r="Q24" i="11"/>
  <c r="Q23" i="11"/>
  <c r="Q22" i="11"/>
  <c r="Q21" i="11"/>
  <c r="Q20" i="11"/>
  <c r="Q19" i="11"/>
  <c r="Q18" i="11"/>
  <c r="U27" i="11"/>
  <c r="U26" i="11"/>
  <c r="U25" i="11"/>
  <c r="U24" i="11"/>
  <c r="U23" i="11"/>
  <c r="U22" i="11"/>
  <c r="U21" i="11"/>
  <c r="U20" i="11"/>
  <c r="U19" i="11"/>
  <c r="U18" i="11"/>
  <c r="M27" i="11"/>
  <c r="M26" i="11"/>
  <c r="M25" i="11"/>
  <c r="M24" i="11"/>
  <c r="M23" i="11"/>
  <c r="M22" i="11"/>
  <c r="M21" i="11"/>
  <c r="M20" i="11"/>
  <c r="M19" i="11"/>
  <c r="M18" i="11"/>
  <c r="H27" i="11"/>
  <c r="H26" i="11"/>
  <c r="H25" i="11"/>
  <c r="H24" i="11"/>
  <c r="H23" i="11"/>
  <c r="H22" i="11"/>
  <c r="H21" i="11"/>
  <c r="H20" i="11"/>
  <c r="H19" i="11"/>
  <c r="H18" i="11"/>
  <c r="D27" i="11"/>
  <c r="D26" i="11"/>
  <c r="D25" i="11"/>
  <c r="D24" i="11"/>
  <c r="D23" i="11"/>
  <c r="D22" i="11"/>
  <c r="D21" i="11"/>
  <c r="D20" i="11"/>
  <c r="D19" i="11"/>
  <c r="D18" i="11"/>
  <c r="U12" i="11"/>
  <c r="U11" i="11"/>
  <c r="U10" i="11"/>
  <c r="U9" i="11"/>
  <c r="U8" i="11"/>
  <c r="U7" i="11"/>
  <c r="U6" i="11"/>
  <c r="U5" i="11"/>
  <c r="U4" i="11"/>
  <c r="U3" i="11"/>
  <c r="D12" i="11"/>
  <c r="D11" i="11"/>
  <c r="D10" i="11"/>
  <c r="D9" i="11"/>
  <c r="D8" i="11"/>
  <c r="D7" i="11"/>
  <c r="D6" i="11"/>
  <c r="D5" i="11"/>
  <c r="D4" i="11"/>
  <c r="D3" i="11"/>
  <c r="H12" i="11"/>
  <c r="H11" i="11"/>
  <c r="H10" i="11"/>
  <c r="H9" i="11"/>
  <c r="H8" i="11"/>
  <c r="H7" i="11"/>
  <c r="H6" i="11"/>
  <c r="H5" i="11"/>
  <c r="H4" i="11"/>
  <c r="H3" i="11"/>
  <c r="Q12" i="11"/>
  <c r="Q11" i="11"/>
  <c r="Q10" i="11"/>
  <c r="Q9" i="11"/>
  <c r="Q8" i="11"/>
  <c r="Q7" i="11"/>
  <c r="Q6" i="11"/>
  <c r="Q5" i="11"/>
  <c r="Q4" i="11"/>
  <c r="Q3" i="11"/>
  <c r="M12" i="11"/>
  <c r="M11" i="11"/>
  <c r="M10" i="11"/>
  <c r="M9" i="11"/>
  <c r="M8" i="11"/>
  <c r="M7" i="11"/>
  <c r="M6" i="11"/>
  <c r="M5" i="11"/>
  <c r="M4" i="11"/>
  <c r="M3" i="11"/>
</calcChain>
</file>

<file path=xl/sharedStrings.xml><?xml version="1.0" encoding="utf-8"?>
<sst xmlns="http://schemas.openxmlformats.org/spreadsheetml/2006/main" count="573" uniqueCount="142">
  <si>
    <t>LABEL 7</t>
  </si>
  <si>
    <t>LABEL 6</t>
  </si>
  <si>
    <t>LABEL 4</t>
  </si>
  <si>
    <t>LABEL 0</t>
  </si>
  <si>
    <t>LABEL 9</t>
  </si>
  <si>
    <t>ORIG</t>
  </si>
  <si>
    <t>LABEL 1</t>
  </si>
  <si>
    <t>LABEL 2</t>
  </si>
  <si>
    <t>LABEL 3</t>
  </si>
  <si>
    <t>LABEL 5</t>
  </si>
  <si>
    <t>LABEL 8</t>
  </si>
  <si>
    <t>LABEL 6*</t>
  </si>
  <si>
    <t>LABEL 4*</t>
  </si>
  <si>
    <t>LABEL 5*</t>
  </si>
  <si>
    <t>LABEL 7*</t>
  </si>
  <si>
    <t>Label 0</t>
  </si>
  <si>
    <t>Label 1</t>
  </si>
  <si>
    <t>Label 2</t>
  </si>
  <si>
    <t>Label 3</t>
  </si>
  <si>
    <t>Label 4</t>
  </si>
  <si>
    <t>Label 5</t>
  </si>
  <si>
    <t>Label 6</t>
  </si>
  <si>
    <t>Label 7</t>
  </si>
  <si>
    <t>Label 8</t>
  </si>
  <si>
    <t>Label 9</t>
  </si>
  <si>
    <t>Poisoned</t>
  </si>
  <si>
    <t>Repair Train</t>
  </si>
  <si>
    <t>Repair Test</t>
  </si>
  <si>
    <t>Repair Poisoned Test</t>
  </si>
  <si>
    <t>Increase</t>
  </si>
  <si>
    <t>Lowquality</t>
  </si>
  <si>
    <t xml:space="preserve">Label 1 </t>
  </si>
  <si>
    <t>Overall Accuracy</t>
  </si>
  <si>
    <t>Total Inputs</t>
  </si>
  <si>
    <t>Label 7 Inputs</t>
  </si>
  <si>
    <t>Other Inputs</t>
  </si>
  <si>
    <t>Pre-repair Train</t>
  </si>
  <si>
    <t>Pre-repair Test</t>
  </si>
  <si>
    <t>Pre-repair Poisoned Test</t>
  </si>
  <si>
    <t>Mutation Based Repair - Tarantula Localization using Train_Set</t>
  </si>
  <si>
    <t>Mutation Based Repair - Tarantula Localization using Poisoned Train_Set (First 600 inputs are poisoned and rest are normal)</t>
  </si>
  <si>
    <t>Pattern Based Repair - Invariants Generated using Train_Set</t>
  </si>
  <si>
    <t>Pattern Based Repair - Invariants Generated using Poisoned Train_Set (First 600 inputs are poisoned and rest are normal)</t>
  </si>
  <si>
    <t>EVALUATION ON POISONED-TESTSET</t>
  </si>
  <si>
    <t>EVALUATION ON TESTSET</t>
  </si>
  <si>
    <t xml:space="preserve">Pattern Based Repair - Invariants Generated using Train_Set </t>
  </si>
  <si>
    <t>EVALUATION ON TRAIN_SET</t>
  </si>
  <si>
    <t>EVALUATION ON POISONED TRAIN_SET</t>
  </si>
  <si>
    <t>7,2,1,0,4</t>
  </si>
  <si>
    <t>1,4,9,5,7</t>
  </si>
  <si>
    <t>9,0,6,9,7</t>
  </si>
  <si>
    <t>0,1,5,9,7</t>
  </si>
  <si>
    <t>7,7,7,7,7,7,7,7,7,7</t>
  </si>
  <si>
    <t>Missing Labels</t>
  </si>
  <si>
    <t>3,5,6,8,9</t>
  </si>
  <si>
    <t>3,6,8</t>
  </si>
  <si>
    <t>3,8</t>
  </si>
  <si>
    <t>Original</t>
  </si>
  <si>
    <t>N/A</t>
  </si>
  <si>
    <t>Correct</t>
  </si>
  <si>
    <t>Train</t>
  </si>
  <si>
    <t xml:space="preserve">Repair </t>
  </si>
  <si>
    <t xml:space="preserve">Original </t>
  </si>
  <si>
    <t>Test</t>
  </si>
  <si>
    <t>Poisoned Test</t>
  </si>
  <si>
    <t>New Experiments</t>
  </si>
  <si>
    <t>Mutation Based Repair - Tarantula Localization using Poisoned Train_Set (only 600 poisoned inputs)</t>
  </si>
  <si>
    <t>POISONED</t>
  </si>
  <si>
    <t>p: first 600 poisoned-mnist-train
u: remaining poisoned-mnist-train
P`: poisoned-mnist-test
U`:mnist-test</t>
  </si>
  <si>
    <t>p</t>
  </si>
  <si>
    <t>u</t>
  </si>
  <si>
    <t>p+u</t>
  </si>
  <si>
    <t>P`</t>
  </si>
  <si>
    <t>U`</t>
  </si>
  <si>
    <t>Mis-classificationPattern, Guided, No Experts</t>
  </si>
  <si>
    <t>Tunable Params</t>
  </si>
  <si>
    <t>Evaluation Methodology</t>
  </si>
  <si>
    <t>increase</t>
  </si>
  <si>
    <t>avg increase</t>
  </si>
  <si>
    <t>switch-off all neurons in pattern</t>
  </si>
  <si>
    <t>flip all neuron activations in pattern</t>
  </si>
  <si>
    <t>Coverage, Guided, No Experts</t>
  </si>
  <si>
    <t xml:space="preserve">increase </t>
  </si>
  <si>
    <t>switch-off all top 20 neuron acts</t>
  </si>
  <si>
    <t>flip all top 20 neuron acts</t>
  </si>
  <si>
    <t>switch-off any of the top 20 neuron acts</t>
  </si>
  <si>
    <t>flip any of the top 20 neuron acts</t>
  </si>
  <si>
    <t>LOW-QUALITY</t>
  </si>
  <si>
    <t>Train: mnist-train
Test:mnist-test</t>
  </si>
  <si>
    <t>None mis-classification pattern found</t>
  </si>
  <si>
    <t>TEST</t>
  </si>
  <si>
    <t>NA</t>
  </si>
  <si>
    <t>LABEL0:</t>
  </si>
  <si>
    <t>Poisoned Test-Set</t>
  </si>
  <si>
    <t>Expert#</t>
  </si>
  <si>
    <t>Pre-Repair</t>
  </si>
  <si>
    <t>Post-Repair</t>
  </si>
  <si>
    <t>Overall</t>
  </si>
  <si>
    <t>Poisoned Model on Train-Set</t>
  </si>
  <si>
    <t>Poisoned Model on Test-Set</t>
  </si>
  <si>
    <t>Poisoned Model on Poisoned Test-Set</t>
  </si>
  <si>
    <t>Low Quality Model on Train-set</t>
  </si>
  <si>
    <t>Low Quality Model on Test-set</t>
  </si>
  <si>
    <t>TP</t>
  </si>
  <si>
    <t>FN</t>
  </si>
  <si>
    <t>FP</t>
  </si>
  <si>
    <t>TN</t>
  </si>
  <si>
    <t>Accuracy for inputs with c label</t>
  </si>
  <si>
    <t>Accuracy for all inputs</t>
  </si>
  <si>
    <t>Naïve</t>
  </si>
  <si>
    <t>Confidence</t>
  </si>
  <si>
    <t>Vote</t>
  </si>
  <si>
    <t>Precision</t>
  </si>
  <si>
    <t>LOW QUALITY MODEL</t>
  </si>
  <si>
    <t>With Experts</t>
  </si>
  <si>
    <t>TRAIN</t>
  </si>
  <si>
    <t>LABEL</t>
  </si>
  <si>
    <t>TARGETED</t>
  </si>
  <si>
    <t>OVERALL</t>
  </si>
  <si>
    <t>PRECISION = (tp/(tp+fp))*100</t>
  </si>
  <si>
    <t>EXPERTS-TARGETTED</t>
  </si>
  <si>
    <t>COMBINED</t>
  </si>
  <si>
    <t>AverageWeights</t>
  </si>
  <si>
    <t>P+C+V</t>
  </si>
  <si>
    <t>Without Experts</t>
  </si>
  <si>
    <t>POST-REPAIR</t>
  </si>
  <si>
    <t>POISONED MODEL</t>
  </si>
  <si>
    <t>POISONED CASES NOT IDENTIFIED
(Experts)</t>
  </si>
  <si>
    <t>POISONED TEST</t>
  </si>
  <si>
    <t xml:space="preserve">Mis-Classification Pattern 
</t>
  </si>
  <si>
    <t>Correct-Label Pattern
Without Experts</t>
  </si>
  <si>
    <t xml:space="preserve"> TEST</t>
  </si>
  <si>
    <t>Passing Pattern
(Iterative method)</t>
  </si>
  <si>
    <t>Flipping All Suspicious Activations</t>
  </si>
  <si>
    <t>OLD RESULTS WITH JUST FAILING TESTS</t>
  </si>
  <si>
    <t>Coverage based localization (Tarantula metric based suspect list)</t>
  </si>
  <si>
    <t>Flip All suspicious Activations</t>
  </si>
  <si>
    <t>Flip Topmost susp neuron</t>
  </si>
  <si>
    <t xml:space="preserve">CORRECT-LABEL/PASSING PATTERN based </t>
  </si>
  <si>
    <t>TBD</t>
  </si>
  <si>
    <t>LOW-QUALITY MODEL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</si>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</sst>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222222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2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0" fontId="1" fillId="2" borderId="0" xfId="0" applyFont="1" applyFill="1"/>
    <xf numFmtId="2" fontId="3" fillId="0" borderId="0" xfId="0" applyNumberFormat="1" applyFont="1"/>
    <xf numFmtId="0" fontId="1" fillId="0" borderId="0" xfId="0" applyFont="1" applyFill="1"/>
    <xf numFmtId="2" fontId="3" fillId="0" borderId="0" xfId="0" applyNumberFormat="1" applyFont="1" applyFill="1"/>
    <xf numFmtId="2" fontId="2" fillId="0" borderId="0" xfId="0" applyNumberFormat="1" applyFont="1" applyFill="1"/>
    <xf numFmtId="2" fontId="1" fillId="0" borderId="0" xfId="0" applyNumberFormat="1" applyFont="1"/>
    <xf numFmtId="2" fontId="0" fillId="0" borderId="0" xfId="0" applyNumberFormat="1" applyFont="1"/>
    <xf numFmtId="2" fontId="0" fillId="4" borderId="0" xfId="0" applyNumberFormat="1" applyFont="1" applyFill="1"/>
    <xf numFmtId="2" fontId="0" fillId="0" borderId="0" xfId="0" applyNumberFormat="1" applyFont="1" applyFill="1"/>
    <xf numFmtId="2" fontId="0" fillId="3" borderId="0" xfId="0" applyNumberFormat="1" applyFont="1" applyFill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2" fontId="2" fillId="0" borderId="0" xfId="0" applyNumberFormat="1" applyFont="1" applyFill="1" applyAlignment="1">
      <alignment horizontal="center"/>
    </xf>
    <xf numFmtId="0" fontId="0" fillId="0" borderId="0" xfId="0" applyFont="1"/>
    <xf numFmtId="0" fontId="0" fillId="0" borderId="0" xfId="0" applyFont="1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2" fontId="1" fillId="0" borderId="0" xfId="0" applyNumberFormat="1" applyFont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2" fontId="0" fillId="4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0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1" fillId="0" borderId="0" xfId="0" applyFont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5" fillId="0" borderId="0" xfId="0" applyFont="1" applyAlignment="1">
      <alignment horizontal="left"/>
    </xf>
    <xf numFmtId="0" fontId="12" fillId="0" borderId="1" xfId="0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/>
    </xf>
    <xf numFmtId="0" fontId="0" fillId="3" borderId="0" xfId="0" applyFill="1" applyAlignment="1">
      <alignment horizontal="center"/>
    </xf>
    <xf numFmtId="0" fontId="13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3" fillId="3" borderId="0" xfId="0" applyNumberFormat="1" applyFont="1" applyFill="1"/>
    <xf numFmtId="0" fontId="4" fillId="3" borderId="0" xfId="0" applyFont="1" applyFill="1" applyAlignment="1">
      <alignment horizontal="center"/>
    </xf>
    <xf numFmtId="0" fontId="14" fillId="0" borderId="1" xfId="0" applyFont="1" applyBorder="1"/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6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5E47B-DBF8-4205-930E-452003A6894F}">
  <dimension ref="A1:S451"/>
  <sheetViews>
    <sheetView topLeftCell="B32" workbookViewId="0">
      <selection activeCell="A92" sqref="A92:L130"/>
    </sheetView>
  </sheetViews>
  <sheetFormatPr defaultRowHeight="14.4" x14ac:dyDescent="0.3"/>
  <cols>
    <col min="1" max="1" width="52.77734375" customWidth="1"/>
    <col min="3" max="3" width="12.21875" bestFit="1" customWidth="1"/>
    <col min="5" max="5" width="12.21875" bestFit="1" customWidth="1"/>
    <col min="7" max="7" width="12.21875" bestFit="1" customWidth="1"/>
    <col min="9" max="9" width="26.33203125" bestFit="1" customWidth="1"/>
    <col min="10" max="10" width="14.77734375" bestFit="1" customWidth="1"/>
    <col min="12" max="12" width="19" bestFit="1" customWidth="1"/>
  </cols>
  <sheetData>
    <row r="1" spans="1:19" ht="18" x14ac:dyDescent="0.35">
      <c r="A1" s="66" t="s">
        <v>113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19" ht="31.2" x14ac:dyDescent="0.3">
      <c r="A2" s="67" t="s">
        <v>114</v>
      </c>
      <c r="B2" s="68" t="s">
        <v>115</v>
      </c>
      <c r="C2" s="68"/>
      <c r="D2" s="68"/>
      <c r="E2" s="68"/>
      <c r="F2" s="68"/>
      <c r="G2" s="68"/>
      <c r="H2" s="68"/>
      <c r="I2" s="69"/>
      <c r="J2" s="68" t="s">
        <v>90</v>
      </c>
      <c r="K2" s="68"/>
      <c r="L2" s="68"/>
      <c r="M2" s="51"/>
      <c r="N2" s="51"/>
      <c r="O2" s="51"/>
      <c r="P2" s="51"/>
      <c r="Q2" s="51"/>
      <c r="R2" s="51"/>
      <c r="S2" s="51"/>
    </row>
    <row r="3" spans="1:19" x14ac:dyDescent="0.3">
      <c r="A3" s="70" t="s">
        <v>116</v>
      </c>
      <c r="B3" s="71" t="s">
        <v>5</v>
      </c>
      <c r="C3" s="71" t="s">
        <v>117</v>
      </c>
      <c r="D3" s="71" t="s">
        <v>118</v>
      </c>
      <c r="E3" s="71" t="s">
        <v>105</v>
      </c>
      <c r="F3" s="71" t="s">
        <v>103</v>
      </c>
      <c r="G3" s="71" t="s">
        <v>104</v>
      </c>
      <c r="H3" s="71" t="s">
        <v>106</v>
      </c>
      <c r="I3" s="72" t="s">
        <v>119</v>
      </c>
      <c r="J3" s="73" t="s">
        <v>116</v>
      </c>
      <c r="K3" s="71" t="s">
        <v>5</v>
      </c>
      <c r="L3" s="71" t="s">
        <v>120</v>
      </c>
      <c r="M3" s="55"/>
      <c r="N3" s="51"/>
      <c r="O3" s="51"/>
      <c r="P3" s="51"/>
      <c r="Q3" s="51"/>
      <c r="R3" s="51"/>
      <c r="S3" s="51"/>
    </row>
    <row r="4" spans="1:19" x14ac:dyDescent="0.3">
      <c r="A4" s="42">
        <v>0</v>
      </c>
      <c r="B4" s="74">
        <v>98.919466486577704</v>
      </c>
      <c r="C4" s="74">
        <v>99.122</v>
      </c>
      <c r="D4" s="74">
        <v>96.55</v>
      </c>
      <c r="E4" s="74">
        <v>175</v>
      </c>
      <c r="F4" s="74">
        <v>5871</v>
      </c>
      <c r="G4" s="74">
        <v>52</v>
      </c>
      <c r="H4" s="74">
        <v>52057</v>
      </c>
      <c r="I4" s="75">
        <v>97.1</v>
      </c>
      <c r="J4" s="42">
        <v>0</v>
      </c>
      <c r="K4" s="76">
        <v>99.183673469387699</v>
      </c>
      <c r="L4" s="42">
        <v>99.38</v>
      </c>
      <c r="M4" s="51"/>
      <c r="N4" s="51"/>
      <c r="O4" s="51"/>
      <c r="P4" s="51"/>
      <c r="Q4" s="51"/>
      <c r="R4" s="51"/>
      <c r="S4" s="51"/>
    </row>
    <row r="5" spans="1:19" x14ac:dyDescent="0.3">
      <c r="A5" s="42">
        <f>A4+1</f>
        <v>1</v>
      </c>
      <c r="B5" s="74">
        <v>97.923464847226299</v>
      </c>
      <c r="C5" s="74">
        <v>98.29</v>
      </c>
      <c r="D5" s="74">
        <v>96.52</v>
      </c>
      <c r="E5" s="74">
        <v>101</v>
      </c>
      <c r="F5" s="74">
        <v>6627</v>
      </c>
      <c r="G5" s="74">
        <v>1985</v>
      </c>
      <c r="H5" s="77">
        <v>51287</v>
      </c>
      <c r="I5" s="75">
        <v>98.49</v>
      </c>
      <c r="J5" s="42">
        <f>J4+1</f>
        <v>1</v>
      </c>
      <c r="K5" s="76">
        <v>98.590308370043999</v>
      </c>
      <c r="L5" s="42">
        <v>98.77</v>
      </c>
      <c r="M5" s="51"/>
      <c r="N5" s="51"/>
      <c r="O5" s="51"/>
      <c r="P5" s="51"/>
      <c r="Q5" s="51"/>
      <c r="R5" s="51"/>
      <c r="S5" s="51"/>
    </row>
    <row r="6" spans="1:19" x14ac:dyDescent="0.3">
      <c r="A6" s="42">
        <f t="shared" ref="A6:A13" si="0">A5+1</f>
        <v>2</v>
      </c>
      <c r="B6" s="74">
        <v>97.784491440080501</v>
      </c>
      <c r="C6" s="74">
        <v>99.43</v>
      </c>
      <c r="D6" s="74">
        <v>87.58</v>
      </c>
      <c r="E6" s="74">
        <v>3512</v>
      </c>
      <c r="F6" s="74">
        <v>5924</v>
      </c>
      <c r="G6" s="74">
        <v>34</v>
      </c>
      <c r="H6" s="74">
        <v>46623</v>
      </c>
      <c r="I6" s="75">
        <v>62.78</v>
      </c>
      <c r="J6" s="42">
        <f t="shared" ref="J6:J13" si="1">J5+1</f>
        <v>2</v>
      </c>
      <c r="K6" s="76">
        <v>97.286821705426306</v>
      </c>
      <c r="L6" s="42">
        <v>99.320999999999998</v>
      </c>
      <c r="M6" s="51"/>
      <c r="N6" s="51"/>
      <c r="O6" s="51"/>
      <c r="P6" s="51"/>
      <c r="Q6" s="51"/>
      <c r="R6" s="51"/>
      <c r="S6" s="51"/>
    </row>
    <row r="7" spans="1:19" x14ac:dyDescent="0.3">
      <c r="A7" s="42">
        <f t="shared" si="0"/>
        <v>3</v>
      </c>
      <c r="B7" s="74">
        <v>95.840809003425207</v>
      </c>
      <c r="C7" s="74">
        <v>96.25</v>
      </c>
      <c r="D7" s="74">
        <v>96.59</v>
      </c>
      <c r="E7" s="74">
        <v>309</v>
      </c>
      <c r="F7" s="74">
        <v>5901</v>
      </c>
      <c r="G7" s="74">
        <v>1736</v>
      </c>
      <c r="H7" s="77">
        <v>52054</v>
      </c>
      <c r="I7" s="75">
        <v>95.02</v>
      </c>
      <c r="J7" s="42">
        <f t="shared" si="1"/>
        <v>3</v>
      </c>
      <c r="K7" s="76">
        <v>95.841584158415799</v>
      </c>
      <c r="L7" s="42">
        <v>96.34</v>
      </c>
      <c r="M7" s="51"/>
      <c r="N7" s="51"/>
      <c r="O7" s="51"/>
      <c r="P7" s="51"/>
      <c r="Q7" s="51"/>
      <c r="R7" s="51"/>
      <c r="S7" s="51"/>
    </row>
    <row r="8" spans="1:19" x14ac:dyDescent="0.3">
      <c r="A8" s="42">
        <f t="shared" si="0"/>
        <v>4</v>
      </c>
      <c r="B8" s="74">
        <v>98.322492297158504</v>
      </c>
      <c r="C8" s="74">
        <v>99.55</v>
      </c>
      <c r="D8" s="74">
        <v>91.04</v>
      </c>
      <c r="E8" s="74">
        <v>2773</v>
      </c>
      <c r="F8" s="74">
        <v>5816</v>
      </c>
      <c r="G8" s="74">
        <v>2605</v>
      </c>
      <c r="H8" s="74">
        <v>48806</v>
      </c>
      <c r="I8" s="75">
        <v>67.7</v>
      </c>
      <c r="J8" s="42">
        <f t="shared" si="1"/>
        <v>4</v>
      </c>
      <c r="K8" s="76">
        <v>98.370672097759595</v>
      </c>
      <c r="L8" s="42">
        <v>99.49</v>
      </c>
      <c r="M8" s="51"/>
      <c r="N8" s="51"/>
      <c r="O8" s="51"/>
      <c r="P8" s="51"/>
      <c r="Q8" s="51"/>
      <c r="R8" s="51"/>
      <c r="S8" s="51"/>
    </row>
    <row r="9" spans="1:19" x14ac:dyDescent="0.3">
      <c r="A9" s="42">
        <f t="shared" si="0"/>
        <v>5</v>
      </c>
      <c r="B9" s="74">
        <v>98.247555801512604</v>
      </c>
      <c r="C9" s="74">
        <v>98.394999999999996</v>
      </c>
      <c r="D9" s="74">
        <v>96.396000000000001</v>
      </c>
      <c r="E9" s="74">
        <v>505</v>
      </c>
      <c r="F9" s="74">
        <v>5334</v>
      </c>
      <c r="G9" s="74">
        <v>1657</v>
      </c>
      <c r="H9" s="74">
        <v>52504</v>
      </c>
      <c r="I9" s="75">
        <v>91.35</v>
      </c>
      <c r="J9" s="42">
        <f t="shared" si="1"/>
        <v>5</v>
      </c>
      <c r="K9" s="76">
        <v>98.991031390134495</v>
      </c>
      <c r="L9" s="42">
        <v>98.878</v>
      </c>
      <c r="M9" s="51"/>
      <c r="N9" s="51"/>
      <c r="O9" s="51"/>
      <c r="P9" s="51"/>
      <c r="Q9" s="51"/>
      <c r="R9" s="51"/>
      <c r="S9" s="51"/>
    </row>
    <row r="10" spans="1:19" x14ac:dyDescent="0.3">
      <c r="A10" s="42">
        <f t="shared" si="0"/>
        <v>6</v>
      </c>
      <c r="B10" s="74">
        <v>96.620479891855297</v>
      </c>
      <c r="C10" s="74">
        <v>97.668130000000005</v>
      </c>
      <c r="D10" s="74">
        <v>96.674999999999997</v>
      </c>
      <c r="E10" s="74">
        <v>58</v>
      </c>
      <c r="F10" s="74">
        <v>5745</v>
      </c>
      <c r="G10" s="74">
        <v>1937</v>
      </c>
      <c r="H10" s="74">
        <v>52260</v>
      </c>
      <c r="I10" s="75">
        <v>99</v>
      </c>
      <c r="J10" s="42">
        <f t="shared" si="1"/>
        <v>6</v>
      </c>
      <c r="K10" s="76">
        <v>95.720250521920605</v>
      </c>
      <c r="L10" s="42">
        <v>96.763999999999996</v>
      </c>
      <c r="M10" s="51"/>
      <c r="N10" s="51"/>
      <c r="O10" s="51"/>
      <c r="P10" s="51"/>
      <c r="Q10" s="51"/>
      <c r="R10" s="51"/>
      <c r="S10" s="51"/>
    </row>
    <row r="11" spans="1:19" x14ac:dyDescent="0.3">
      <c r="A11" s="42">
        <f t="shared" si="0"/>
        <v>7</v>
      </c>
      <c r="B11" s="74">
        <v>95.802075019952099</v>
      </c>
      <c r="C11" s="74">
        <v>99.201899999999995</v>
      </c>
      <c r="D11" s="74">
        <v>96</v>
      </c>
      <c r="E11" s="74">
        <v>272</v>
      </c>
      <c r="F11" s="74">
        <v>6074</v>
      </c>
      <c r="G11" s="74">
        <v>2128</v>
      </c>
      <c r="H11" s="74">
        <v>51526</v>
      </c>
      <c r="I11" s="75">
        <v>95.71</v>
      </c>
      <c r="J11" s="42">
        <f t="shared" si="1"/>
        <v>7</v>
      </c>
      <c r="K11" s="76">
        <v>94.747081712062197</v>
      </c>
      <c r="L11" s="42">
        <v>99.124499999999998</v>
      </c>
      <c r="M11" s="51"/>
      <c r="N11" s="51"/>
      <c r="O11" s="51"/>
      <c r="P11" s="51"/>
      <c r="Q11" s="51"/>
      <c r="R11" s="51"/>
      <c r="S11" s="51"/>
    </row>
    <row r="12" spans="1:19" x14ac:dyDescent="0.3">
      <c r="A12" s="42">
        <f t="shared" si="0"/>
        <v>8</v>
      </c>
      <c r="B12" s="74">
        <v>90.753717313279694</v>
      </c>
      <c r="C12" s="74">
        <v>92.804000000000002</v>
      </c>
      <c r="D12" s="74">
        <v>96.49</v>
      </c>
      <c r="E12" s="74">
        <v>140</v>
      </c>
      <c r="F12" s="74">
        <v>5430</v>
      </c>
      <c r="G12" s="74">
        <v>1966</v>
      </c>
      <c r="H12" s="74">
        <v>52464</v>
      </c>
      <c r="I12" s="75">
        <v>97.48</v>
      </c>
      <c r="J12" s="42">
        <f t="shared" si="1"/>
        <v>8</v>
      </c>
      <c r="K12" s="76">
        <v>89.630390143737102</v>
      </c>
      <c r="L12" s="42">
        <v>91.683000000000007</v>
      </c>
      <c r="M12" s="51"/>
      <c r="N12" s="51"/>
      <c r="O12" s="51"/>
      <c r="P12" s="51"/>
      <c r="Q12" s="51"/>
      <c r="R12" s="51"/>
      <c r="S12" s="51"/>
    </row>
    <row r="13" spans="1:19" x14ac:dyDescent="0.3">
      <c r="A13" s="42">
        <f t="shared" si="0"/>
        <v>9</v>
      </c>
      <c r="B13" s="74">
        <v>95.545469826861606</v>
      </c>
      <c r="C13" s="74">
        <v>96.284999999999997</v>
      </c>
      <c r="D13" s="74">
        <v>96.67</v>
      </c>
      <c r="E13" s="74">
        <v>423</v>
      </c>
      <c r="F13" s="74">
        <v>5728</v>
      </c>
      <c r="G13" s="74">
        <v>1574</v>
      </c>
      <c r="H13" s="74">
        <v>52275</v>
      </c>
      <c r="I13" s="75">
        <v>93.12</v>
      </c>
      <c r="J13" s="42">
        <f t="shared" si="1"/>
        <v>9</v>
      </c>
      <c r="K13" s="76">
        <v>94.9454905847373</v>
      </c>
      <c r="L13" s="42">
        <v>95.242800000000003</v>
      </c>
      <c r="M13" s="51"/>
      <c r="N13" s="51"/>
      <c r="O13" s="51"/>
      <c r="P13" s="51"/>
      <c r="Q13" s="51"/>
      <c r="R13" s="51"/>
      <c r="S13" s="51"/>
    </row>
    <row r="14" spans="1:19" x14ac:dyDescent="0.3">
      <c r="A14" s="43" t="s">
        <v>118</v>
      </c>
      <c r="B14" s="43">
        <v>96.578000000000003</v>
      </c>
      <c r="C14" s="42"/>
      <c r="D14" s="42"/>
      <c r="E14" s="42"/>
      <c r="F14" s="42"/>
      <c r="G14" s="42"/>
      <c r="H14" s="42"/>
      <c r="I14" s="78"/>
      <c r="J14" s="43" t="s">
        <v>118</v>
      </c>
      <c r="K14" s="43">
        <v>96.34</v>
      </c>
      <c r="L14" s="42"/>
      <c r="M14" s="51"/>
      <c r="N14" s="51"/>
      <c r="O14" s="51"/>
      <c r="P14" s="51"/>
      <c r="Q14" s="51"/>
      <c r="R14" s="51"/>
      <c r="S14" s="51"/>
    </row>
    <row r="15" spans="1:19" x14ac:dyDescent="0.3">
      <c r="A15" s="55"/>
      <c r="B15" s="55"/>
      <c r="C15" s="51"/>
      <c r="D15" s="51"/>
      <c r="E15" s="51"/>
      <c r="F15" s="51"/>
      <c r="G15" s="51"/>
      <c r="H15" s="51"/>
      <c r="I15" s="51"/>
      <c r="J15" s="79" t="s">
        <v>121</v>
      </c>
      <c r="K15" s="80"/>
      <c r="L15" s="81"/>
      <c r="M15" s="51"/>
      <c r="N15" s="51"/>
      <c r="O15" s="51"/>
      <c r="P15" s="51"/>
      <c r="Q15" s="51"/>
      <c r="R15" s="51"/>
      <c r="S15" s="51"/>
    </row>
    <row r="16" spans="1:19" x14ac:dyDescent="0.3">
      <c r="A16" s="55"/>
      <c r="B16" s="55"/>
      <c r="C16" s="51"/>
      <c r="D16" s="51"/>
      <c r="E16" s="51"/>
      <c r="F16" s="51"/>
      <c r="G16" s="51"/>
      <c r="H16" s="51"/>
      <c r="I16" s="51"/>
      <c r="J16" s="43" t="s">
        <v>112</v>
      </c>
      <c r="K16" s="43">
        <v>96.47</v>
      </c>
      <c r="L16" s="42"/>
      <c r="M16" s="51"/>
      <c r="N16" s="51"/>
      <c r="O16" s="51"/>
      <c r="P16" s="51"/>
      <c r="Q16" s="51"/>
      <c r="R16" s="51"/>
      <c r="S16" s="51"/>
    </row>
    <row r="17" spans="1:19" x14ac:dyDescent="0.3">
      <c r="A17" s="55"/>
      <c r="B17" s="55"/>
      <c r="C17" s="51"/>
      <c r="D17" s="51"/>
      <c r="E17" s="51"/>
      <c r="F17" s="51"/>
      <c r="G17" s="51"/>
      <c r="H17" s="51"/>
      <c r="I17" s="51"/>
      <c r="J17" s="43" t="s">
        <v>109</v>
      </c>
      <c r="K17" s="42">
        <v>96.21</v>
      </c>
      <c r="L17" s="42"/>
      <c r="M17" s="51"/>
      <c r="N17" s="51"/>
      <c r="O17" s="51"/>
      <c r="P17" s="51"/>
      <c r="Q17" s="51"/>
      <c r="R17" s="51"/>
      <c r="S17" s="51"/>
    </row>
    <row r="18" spans="1:19" x14ac:dyDescent="0.3">
      <c r="A18" s="55"/>
      <c r="B18" s="55"/>
      <c r="C18" s="51"/>
      <c r="D18" s="51"/>
      <c r="E18" s="51"/>
      <c r="F18" s="51"/>
      <c r="G18" s="51"/>
      <c r="H18" s="51"/>
      <c r="I18" s="51"/>
      <c r="J18" s="43" t="s">
        <v>110</v>
      </c>
      <c r="K18" s="42">
        <v>95.92</v>
      </c>
      <c r="L18" s="42"/>
      <c r="M18" s="51"/>
      <c r="N18" s="51"/>
      <c r="O18" s="51"/>
      <c r="P18" s="51"/>
      <c r="Q18" s="51"/>
      <c r="R18" s="51"/>
      <c r="S18" s="51"/>
    </row>
    <row r="19" spans="1:19" x14ac:dyDescent="0.3">
      <c r="A19" s="55"/>
      <c r="B19" s="55"/>
      <c r="C19" s="51"/>
      <c r="D19" s="51"/>
      <c r="E19" s="51"/>
      <c r="F19" s="51"/>
      <c r="G19" s="51"/>
      <c r="H19" s="51"/>
      <c r="I19" s="51"/>
      <c r="J19" s="43" t="s">
        <v>111</v>
      </c>
      <c r="K19" s="42">
        <v>96.21</v>
      </c>
      <c r="L19" s="42"/>
      <c r="M19" s="51"/>
      <c r="N19" s="51"/>
      <c r="O19" s="51"/>
      <c r="P19" s="51"/>
      <c r="Q19" s="51"/>
      <c r="R19" s="51"/>
      <c r="S19" s="51"/>
    </row>
    <row r="20" spans="1:19" x14ac:dyDescent="0.3">
      <c r="A20" s="55"/>
      <c r="B20" s="55"/>
      <c r="C20" s="51"/>
      <c r="D20" s="51"/>
      <c r="E20" s="51"/>
      <c r="F20" s="51"/>
      <c r="G20" s="51"/>
      <c r="H20" s="51"/>
      <c r="I20" s="51"/>
      <c r="J20" s="43" t="s">
        <v>122</v>
      </c>
      <c r="K20" s="42">
        <v>96.15</v>
      </c>
      <c r="L20" s="42"/>
      <c r="M20" s="51"/>
      <c r="N20" s="51"/>
      <c r="O20" s="51"/>
      <c r="P20" s="51"/>
      <c r="Q20" s="51"/>
      <c r="R20" s="51"/>
      <c r="S20" s="51"/>
    </row>
    <row r="21" spans="1:19" x14ac:dyDescent="0.3">
      <c r="A21" s="55"/>
      <c r="B21" s="55"/>
      <c r="C21" s="51"/>
      <c r="D21" s="51"/>
      <c r="E21" s="51"/>
      <c r="F21" s="51"/>
      <c r="G21" s="51"/>
      <c r="H21" s="51"/>
      <c r="I21" s="51"/>
      <c r="J21" s="43" t="s">
        <v>123</v>
      </c>
      <c r="K21" s="42">
        <v>95.95</v>
      </c>
      <c r="L21" s="42"/>
      <c r="M21" s="51"/>
      <c r="N21" s="51"/>
      <c r="O21" s="51"/>
      <c r="P21" s="51"/>
      <c r="Q21" s="51"/>
      <c r="R21" s="51"/>
      <c r="S21" s="51"/>
    </row>
    <row r="22" spans="1:19" x14ac:dyDescent="0.3">
      <c r="A22" s="55"/>
      <c r="B22" s="55"/>
      <c r="C22" s="51"/>
      <c r="D22" s="51"/>
      <c r="E22" s="51"/>
      <c r="F22" s="51"/>
      <c r="G22" s="51"/>
      <c r="H22" s="51"/>
      <c r="I22" s="51"/>
      <c r="J22" s="55"/>
      <c r="K22" s="51"/>
      <c r="L22" s="51"/>
      <c r="M22" s="51"/>
      <c r="N22" s="51"/>
      <c r="O22" s="51"/>
      <c r="P22" s="51"/>
      <c r="Q22" s="51"/>
      <c r="R22" s="51"/>
      <c r="S22" s="51"/>
    </row>
    <row r="23" spans="1:19" ht="31.2" x14ac:dyDescent="0.3">
      <c r="A23" s="67" t="s">
        <v>124</v>
      </c>
      <c r="B23" s="68" t="s">
        <v>115</v>
      </c>
      <c r="C23" s="68"/>
      <c r="D23" s="68" t="s">
        <v>90</v>
      </c>
      <c r="E23" s="68"/>
      <c r="F23" s="51"/>
      <c r="G23" s="51"/>
      <c r="H23" s="55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</row>
    <row r="24" spans="1:19" x14ac:dyDescent="0.3">
      <c r="A24" s="42"/>
      <c r="B24" s="43" t="s">
        <v>5</v>
      </c>
      <c r="C24" s="43" t="s">
        <v>125</v>
      </c>
      <c r="D24" s="43" t="s">
        <v>5</v>
      </c>
      <c r="E24" s="43" t="s">
        <v>125</v>
      </c>
      <c r="F24" s="51"/>
      <c r="G24" s="51"/>
      <c r="H24" s="55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</row>
    <row r="25" spans="1:19" x14ac:dyDescent="0.3">
      <c r="A25" s="43" t="s">
        <v>118</v>
      </c>
      <c r="B25" s="42">
        <v>96.578000000000003</v>
      </c>
      <c r="C25" s="42">
        <v>91.358000000000004</v>
      </c>
      <c r="D25" s="42">
        <v>96.34</v>
      </c>
      <c r="E25" s="42">
        <v>91.35</v>
      </c>
      <c r="F25" s="51"/>
      <c r="G25" s="51"/>
      <c r="H25" s="55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</row>
    <row r="26" spans="1:19" ht="15.6" x14ac:dyDescent="0.3">
      <c r="A26" s="31"/>
      <c r="B26" s="55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</row>
    <row r="27" spans="1:19" ht="15.6" x14ac:dyDescent="0.3">
      <c r="A27" s="31"/>
      <c r="B27" s="55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</row>
    <row r="28" spans="1:19" ht="18" x14ac:dyDescent="0.35">
      <c r="A28" s="66" t="s">
        <v>126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5"/>
      <c r="N28" s="55"/>
      <c r="O28" s="55"/>
      <c r="P28" s="51"/>
      <c r="Q28" s="51"/>
      <c r="R28" s="51"/>
      <c r="S28" s="51"/>
    </row>
    <row r="29" spans="1:19" ht="124.8" x14ac:dyDescent="0.3">
      <c r="A29" s="67" t="s">
        <v>127</v>
      </c>
      <c r="B29" s="68" t="s">
        <v>115</v>
      </c>
      <c r="C29" s="68"/>
      <c r="D29" s="68"/>
      <c r="E29" s="68"/>
      <c r="F29" s="68"/>
      <c r="G29" s="68"/>
      <c r="H29" s="68"/>
      <c r="I29" s="69"/>
      <c r="J29" s="68" t="s">
        <v>128</v>
      </c>
      <c r="K29" s="68"/>
      <c r="L29" s="68"/>
      <c r="M29" s="68" t="s">
        <v>90</v>
      </c>
      <c r="N29" s="68"/>
      <c r="O29" s="68"/>
      <c r="P29" s="51"/>
      <c r="Q29" s="51"/>
      <c r="R29" s="51"/>
      <c r="S29" s="51"/>
    </row>
    <row r="30" spans="1:19" x14ac:dyDescent="0.3">
      <c r="A30" s="70" t="s">
        <v>116</v>
      </c>
      <c r="B30" s="71" t="s">
        <v>5</v>
      </c>
      <c r="C30" s="71" t="s">
        <v>117</v>
      </c>
      <c r="D30" s="71" t="s">
        <v>118</v>
      </c>
      <c r="E30" s="71" t="s">
        <v>105</v>
      </c>
      <c r="F30" s="71" t="s">
        <v>103</v>
      </c>
      <c r="G30" s="71" t="s">
        <v>104</v>
      </c>
      <c r="H30" s="71" t="s">
        <v>106</v>
      </c>
      <c r="I30" s="72" t="s">
        <v>119</v>
      </c>
      <c r="J30" s="73" t="s">
        <v>116</v>
      </c>
      <c r="K30" s="71" t="s">
        <v>5</v>
      </c>
      <c r="L30" s="71" t="s">
        <v>120</v>
      </c>
      <c r="M30" s="73" t="s">
        <v>116</v>
      </c>
      <c r="N30" s="71" t="s">
        <v>5</v>
      </c>
      <c r="O30" s="71" t="s">
        <v>120</v>
      </c>
      <c r="P30" s="51"/>
      <c r="Q30" s="51"/>
      <c r="R30" s="51"/>
      <c r="S30" s="51"/>
    </row>
    <row r="31" spans="1:19" x14ac:dyDescent="0.3">
      <c r="A31" s="42">
        <v>0</v>
      </c>
      <c r="B31" s="82">
        <v>98.970116495019397</v>
      </c>
      <c r="C31" s="74">
        <v>98.986900000000006</v>
      </c>
      <c r="D31" s="74">
        <v>98.975999999999999</v>
      </c>
      <c r="E31" s="74">
        <v>0</v>
      </c>
      <c r="F31" s="74">
        <v>5863</v>
      </c>
      <c r="G31" s="74">
        <v>60</v>
      </c>
      <c r="H31" s="74">
        <v>53523</v>
      </c>
      <c r="I31" s="75">
        <v>100</v>
      </c>
      <c r="J31" s="42">
        <v>0</v>
      </c>
      <c r="K31" s="82">
        <v>0.10204081632653</v>
      </c>
      <c r="L31" s="42">
        <v>0.30609999999999998</v>
      </c>
      <c r="M31" s="42">
        <v>0</v>
      </c>
      <c r="N31" s="82">
        <v>99.387755102040799</v>
      </c>
      <c r="O31" s="42">
        <v>99.387749999999997</v>
      </c>
      <c r="P31" s="51"/>
      <c r="Q31" s="51"/>
      <c r="R31" s="51"/>
      <c r="S31" s="51"/>
    </row>
    <row r="32" spans="1:19" x14ac:dyDescent="0.3">
      <c r="A32" s="42">
        <f>A31+1</f>
        <v>1</v>
      </c>
      <c r="B32" s="82">
        <v>98.709581726490597</v>
      </c>
      <c r="C32" s="74">
        <v>98.724000000000004</v>
      </c>
      <c r="D32" s="74">
        <v>98.855999999999995</v>
      </c>
      <c r="E32" s="74">
        <v>20</v>
      </c>
      <c r="F32" s="74">
        <v>6656</v>
      </c>
      <c r="G32" s="74">
        <v>86</v>
      </c>
      <c r="H32" s="77">
        <v>52658</v>
      </c>
      <c r="I32" s="75">
        <f>(F32/(F32+E32)*100)</f>
        <v>99.700419412822043</v>
      </c>
      <c r="J32" s="42">
        <f>J31+1</f>
        <v>1</v>
      </c>
      <c r="K32" s="82">
        <v>0</v>
      </c>
      <c r="L32" s="42">
        <v>0.26430999999999999</v>
      </c>
      <c r="M32" s="42">
        <f>M31+1</f>
        <v>1</v>
      </c>
      <c r="N32" s="82">
        <v>99.4713656387665</v>
      </c>
      <c r="O32" s="42">
        <v>99.647499999999994</v>
      </c>
      <c r="P32" s="51"/>
      <c r="Q32" s="51"/>
      <c r="R32" s="51"/>
      <c r="S32" s="51"/>
    </row>
    <row r="33" spans="1:19" x14ac:dyDescent="0.3">
      <c r="A33" s="42">
        <f t="shared" ref="A33:A40" si="2">A32+1</f>
        <v>2</v>
      </c>
      <c r="B33" s="82">
        <v>98.774756629741503</v>
      </c>
      <c r="C33" s="74">
        <v>98.757999999999996</v>
      </c>
      <c r="D33" s="74">
        <v>98.938000000000002</v>
      </c>
      <c r="E33" s="74">
        <v>10</v>
      </c>
      <c r="F33" s="74">
        <v>5884</v>
      </c>
      <c r="G33" s="74">
        <v>74</v>
      </c>
      <c r="H33" s="74">
        <v>53479</v>
      </c>
      <c r="I33" s="75">
        <f>(5884/(5884+10))*100</f>
        <v>99.830335934849003</v>
      </c>
      <c r="J33" s="42">
        <f t="shared" ref="J33:J40" si="3">J32+1</f>
        <v>2</v>
      </c>
      <c r="K33" s="82">
        <v>0</v>
      </c>
      <c r="L33" s="42">
        <v>9.6890000000000004E-2</v>
      </c>
      <c r="M33" s="42">
        <f t="shared" ref="M33:M40" si="4">M32+1</f>
        <v>2</v>
      </c>
      <c r="N33" s="82">
        <v>97.868217054263496</v>
      </c>
      <c r="O33" s="42">
        <v>97.868200000000002</v>
      </c>
      <c r="P33" s="51"/>
      <c r="Q33" s="51"/>
      <c r="R33" s="51"/>
      <c r="S33" s="51"/>
    </row>
    <row r="34" spans="1:19" x14ac:dyDescent="0.3">
      <c r="A34" s="42">
        <f t="shared" si="2"/>
        <v>3</v>
      </c>
      <c r="B34" s="82">
        <v>98.956124612624293</v>
      </c>
      <c r="C34" s="74">
        <v>99.021299999999997</v>
      </c>
      <c r="D34" s="74">
        <v>98.86</v>
      </c>
      <c r="E34" s="74">
        <v>78</v>
      </c>
      <c r="F34" s="74">
        <v>6071</v>
      </c>
      <c r="G34" s="74">
        <v>60</v>
      </c>
      <c r="H34" s="77">
        <v>53245</v>
      </c>
      <c r="I34" s="75">
        <f>(F34/(F34+E34))*100</f>
        <v>98.731501057082454</v>
      </c>
      <c r="J34" s="42">
        <f t="shared" si="3"/>
        <v>3</v>
      </c>
      <c r="K34" s="82">
        <v>0</v>
      </c>
      <c r="L34" s="42">
        <v>3.8614000000000002</v>
      </c>
      <c r="M34" s="42">
        <f t="shared" si="4"/>
        <v>3</v>
      </c>
      <c r="N34" s="82">
        <v>98.811881188118804</v>
      </c>
      <c r="O34" s="42">
        <v>99.108900000000006</v>
      </c>
      <c r="P34" s="51"/>
      <c r="Q34" s="51"/>
      <c r="R34" s="51"/>
      <c r="S34" s="51"/>
    </row>
    <row r="35" spans="1:19" x14ac:dyDescent="0.3">
      <c r="A35" s="42">
        <f t="shared" si="2"/>
        <v>4</v>
      </c>
      <c r="B35" s="82">
        <v>98.870249914412796</v>
      </c>
      <c r="C35" s="74">
        <v>98.870199999999997</v>
      </c>
      <c r="D35" s="74">
        <v>98.988</v>
      </c>
      <c r="E35" s="74">
        <v>4</v>
      </c>
      <c r="F35" s="74">
        <v>5776</v>
      </c>
      <c r="G35" s="74">
        <v>66</v>
      </c>
      <c r="H35" s="74">
        <v>53617</v>
      </c>
      <c r="I35" s="75">
        <f>(F35/(F35+E35))*100</f>
        <v>99.930795847750858</v>
      </c>
      <c r="J35" s="42">
        <f t="shared" si="3"/>
        <v>4</v>
      </c>
      <c r="K35" s="82">
        <v>0.10183299389002</v>
      </c>
      <c r="L35" s="42">
        <v>0.20366000000000001</v>
      </c>
      <c r="M35" s="42">
        <f t="shared" si="4"/>
        <v>4</v>
      </c>
      <c r="N35" s="82">
        <v>98.778004073319707</v>
      </c>
      <c r="O35" s="42">
        <v>98.778000000000006</v>
      </c>
      <c r="P35" s="51"/>
      <c r="Q35" s="51"/>
      <c r="R35" s="51"/>
      <c r="S35" s="51"/>
    </row>
    <row r="36" spans="1:19" x14ac:dyDescent="0.3">
      <c r="A36" s="42">
        <f t="shared" si="2"/>
        <v>5</v>
      </c>
      <c r="B36" s="82">
        <v>98.985427042981001</v>
      </c>
      <c r="C36" s="74">
        <v>98.947999999999993</v>
      </c>
      <c r="D36" s="74">
        <v>98.936000000000007</v>
      </c>
      <c r="E36" s="74">
        <v>12</v>
      </c>
      <c r="F36" s="74">
        <v>5364</v>
      </c>
      <c r="G36" s="74">
        <v>57</v>
      </c>
      <c r="H36" s="74">
        <v>53998</v>
      </c>
      <c r="I36" s="75">
        <f t="shared" ref="I36:I40" si="5">(F36/(F36+E36))*100</f>
        <v>99.776785714285708</v>
      </c>
      <c r="J36" s="42">
        <f t="shared" si="3"/>
        <v>5</v>
      </c>
      <c r="K36" s="82">
        <v>0.112107623318385</v>
      </c>
      <c r="L36" s="42">
        <v>6.2780199999999997</v>
      </c>
      <c r="M36" s="42">
        <f t="shared" si="4"/>
        <v>5</v>
      </c>
      <c r="N36" s="82">
        <v>98.654708520179298</v>
      </c>
      <c r="O36" s="42">
        <v>98.654700000000005</v>
      </c>
      <c r="P36" s="51"/>
      <c r="Q36" s="51"/>
      <c r="R36" s="51"/>
      <c r="S36" s="51"/>
    </row>
    <row r="37" spans="1:19" x14ac:dyDescent="0.3">
      <c r="A37" s="42">
        <f t="shared" si="2"/>
        <v>6</v>
      </c>
      <c r="B37" s="82">
        <v>99.036836769178706</v>
      </c>
      <c r="C37" s="74">
        <v>99.036799999999999</v>
      </c>
      <c r="D37" s="74">
        <v>98.97</v>
      </c>
      <c r="E37" s="74">
        <v>10</v>
      </c>
      <c r="F37" s="74">
        <v>5861</v>
      </c>
      <c r="G37" s="74">
        <v>57</v>
      </c>
      <c r="H37" s="74">
        <v>53521</v>
      </c>
      <c r="I37" s="75">
        <f t="shared" si="5"/>
        <v>99.829671265542501</v>
      </c>
      <c r="J37" s="42">
        <f t="shared" si="3"/>
        <v>6</v>
      </c>
      <c r="K37" s="82">
        <v>0.73068893528183698</v>
      </c>
      <c r="L37" s="42">
        <v>3.8622100000000001</v>
      </c>
      <c r="M37" s="42">
        <f t="shared" si="4"/>
        <v>6</v>
      </c>
      <c r="N37" s="82">
        <v>98.643006263047994</v>
      </c>
      <c r="O37" s="42">
        <v>98.851699999999994</v>
      </c>
      <c r="P37" s="51"/>
      <c r="Q37" s="51"/>
      <c r="R37" s="51"/>
      <c r="S37" s="51"/>
    </row>
    <row r="38" spans="1:19" x14ac:dyDescent="0.3">
      <c r="A38" s="42">
        <f t="shared" si="2"/>
        <v>7</v>
      </c>
      <c r="B38" s="82">
        <v>99.984038308060605</v>
      </c>
      <c r="C38" s="74">
        <v>100</v>
      </c>
      <c r="D38" s="74">
        <v>98.984999999999999</v>
      </c>
      <c r="E38" s="74">
        <v>558</v>
      </c>
      <c r="F38" s="74">
        <v>6265</v>
      </c>
      <c r="G38" s="74">
        <v>0</v>
      </c>
      <c r="H38" s="74">
        <v>53126</v>
      </c>
      <c r="I38" s="75">
        <f t="shared" si="5"/>
        <v>91.821779275978315</v>
      </c>
      <c r="J38" s="42">
        <f t="shared" si="3"/>
        <v>7</v>
      </c>
      <c r="K38" s="82">
        <v>100</v>
      </c>
      <c r="L38" s="42">
        <v>100</v>
      </c>
      <c r="M38" s="42">
        <f t="shared" si="4"/>
        <v>7</v>
      </c>
      <c r="N38" s="82">
        <v>98.7354085603112</v>
      </c>
      <c r="O38" s="42">
        <v>98.735399999999998</v>
      </c>
      <c r="P38" s="51"/>
      <c r="Q38" s="51"/>
      <c r="R38" s="51"/>
      <c r="S38" s="51"/>
    </row>
    <row r="39" spans="1:19" x14ac:dyDescent="0.3">
      <c r="A39" s="42">
        <f t="shared" si="2"/>
        <v>8</v>
      </c>
      <c r="B39" s="82">
        <v>99.025807554264205</v>
      </c>
      <c r="C39" s="74">
        <v>99.077079999999995</v>
      </c>
      <c r="D39" s="74">
        <v>98.99</v>
      </c>
      <c r="E39" s="74">
        <v>14</v>
      </c>
      <c r="F39" s="74">
        <v>5797</v>
      </c>
      <c r="G39" s="74">
        <v>54</v>
      </c>
      <c r="H39" s="74">
        <v>53597</v>
      </c>
      <c r="I39" s="75">
        <f t="shared" si="5"/>
        <v>99.759077611426605</v>
      </c>
      <c r="J39" s="42">
        <f t="shared" si="3"/>
        <v>8</v>
      </c>
      <c r="K39" s="82">
        <v>0</v>
      </c>
      <c r="L39" s="42">
        <v>0.41066999999999998</v>
      </c>
      <c r="M39" s="42">
        <f t="shared" si="4"/>
        <v>8</v>
      </c>
      <c r="N39" s="82">
        <v>98.665297741273093</v>
      </c>
      <c r="O39" s="42">
        <v>98.665000000000006</v>
      </c>
      <c r="P39" s="51"/>
      <c r="Q39" s="51"/>
      <c r="R39" s="51"/>
      <c r="S39" s="51"/>
    </row>
    <row r="40" spans="1:19" x14ac:dyDescent="0.3">
      <c r="A40" s="42">
        <f t="shared" si="2"/>
        <v>9</v>
      </c>
      <c r="B40" s="82">
        <v>98.554378887207903</v>
      </c>
      <c r="C40" s="74">
        <v>98.705600000000004</v>
      </c>
      <c r="D40" s="74">
        <v>98.94</v>
      </c>
      <c r="E40" s="74">
        <v>25</v>
      </c>
      <c r="F40" s="74">
        <v>5872</v>
      </c>
      <c r="G40" s="74">
        <v>77</v>
      </c>
      <c r="H40" s="74">
        <v>53492</v>
      </c>
      <c r="I40" s="75">
        <f t="shared" si="5"/>
        <v>99.576055621502462</v>
      </c>
      <c r="J40" s="42">
        <f t="shared" si="3"/>
        <v>9</v>
      </c>
      <c r="K40" s="82">
        <v>0</v>
      </c>
      <c r="L40" s="42">
        <v>0</v>
      </c>
      <c r="M40" s="42">
        <f t="shared" si="4"/>
        <v>9</v>
      </c>
      <c r="N40" s="82">
        <v>97.224975222992995</v>
      </c>
      <c r="O40" s="42">
        <v>97.720500000000001</v>
      </c>
      <c r="P40" s="51"/>
      <c r="Q40" s="51"/>
      <c r="R40" s="51"/>
      <c r="S40" s="51"/>
    </row>
    <row r="41" spans="1:19" x14ac:dyDescent="0.3">
      <c r="A41" s="43" t="s">
        <v>118</v>
      </c>
      <c r="B41" s="43">
        <v>98.988299999999995</v>
      </c>
      <c r="C41" s="42"/>
      <c r="D41" s="42"/>
      <c r="E41" s="42"/>
      <c r="F41" s="42"/>
      <c r="G41" s="42"/>
      <c r="H41" s="42"/>
      <c r="I41" s="78"/>
      <c r="J41" s="43" t="s">
        <v>118</v>
      </c>
      <c r="K41" s="43">
        <v>10.38</v>
      </c>
      <c r="L41" s="42"/>
      <c r="M41" s="43" t="s">
        <v>118</v>
      </c>
      <c r="N41" s="43">
        <v>98.63</v>
      </c>
      <c r="O41" s="42"/>
      <c r="P41" s="51"/>
      <c r="Q41" s="51"/>
      <c r="R41" s="51"/>
      <c r="S41" s="51"/>
    </row>
    <row r="42" spans="1:19" x14ac:dyDescent="0.3">
      <c r="A42" s="55"/>
      <c r="B42" s="55"/>
      <c r="C42" s="51"/>
      <c r="D42" s="51"/>
      <c r="E42" s="51"/>
      <c r="F42" s="51"/>
      <c r="G42" s="51"/>
      <c r="H42" s="51"/>
      <c r="I42" s="51"/>
      <c r="J42" s="79" t="s">
        <v>121</v>
      </c>
      <c r="K42" s="80"/>
      <c r="L42" s="81"/>
      <c r="M42" s="79" t="s">
        <v>121</v>
      </c>
      <c r="N42" s="80"/>
      <c r="O42" s="81"/>
      <c r="P42" s="51"/>
      <c r="Q42" s="51"/>
      <c r="R42" s="51"/>
      <c r="S42" s="51"/>
    </row>
    <row r="43" spans="1:19" x14ac:dyDescent="0.3">
      <c r="A43" s="55"/>
      <c r="B43" s="55"/>
      <c r="C43" s="51"/>
      <c r="D43" s="51"/>
      <c r="E43" s="51"/>
      <c r="F43" s="51"/>
      <c r="G43" s="51"/>
      <c r="H43" s="51"/>
      <c r="I43" s="51"/>
      <c r="J43" s="43" t="s">
        <v>112</v>
      </c>
      <c r="K43" s="43">
        <v>11.73</v>
      </c>
      <c r="L43" s="43">
        <f>((K43-K41)/K41)*100</f>
        <v>13.005780346820806</v>
      </c>
      <c r="M43" s="43" t="s">
        <v>112</v>
      </c>
      <c r="N43" s="43">
        <v>98.58</v>
      </c>
      <c r="O43" s="42">
        <f>((N43-N41)/N41)*100</f>
        <v>-5.0694514853489976E-2</v>
      </c>
      <c r="P43" s="51"/>
      <c r="Q43" s="51"/>
      <c r="R43" s="51"/>
      <c r="S43" s="51"/>
    </row>
    <row r="44" spans="1:19" x14ac:dyDescent="0.3">
      <c r="A44" s="55"/>
      <c r="B44" s="55"/>
      <c r="C44" s="51"/>
      <c r="D44" s="51"/>
      <c r="E44" s="51"/>
      <c r="F44" s="51"/>
      <c r="G44" s="51"/>
      <c r="H44" s="51"/>
      <c r="I44" s="51"/>
      <c r="J44" s="43" t="s">
        <v>109</v>
      </c>
      <c r="K44" s="42">
        <v>10.38</v>
      </c>
      <c r="L44" s="42">
        <f>((K44-K41)/K41)*100</f>
        <v>0</v>
      </c>
      <c r="M44" s="43" t="s">
        <v>109</v>
      </c>
      <c r="N44" s="42">
        <v>98.619900000000001</v>
      </c>
      <c r="O44" s="42">
        <f>((N44-N41)/N41)*100</f>
        <v>-1.0240292000399701E-2</v>
      </c>
      <c r="P44" s="51"/>
      <c r="Q44" s="51"/>
      <c r="R44" s="51"/>
      <c r="S44" s="51"/>
    </row>
    <row r="45" spans="1:19" x14ac:dyDescent="0.3">
      <c r="A45" s="55"/>
      <c r="B45" s="55"/>
      <c r="C45" s="51"/>
      <c r="D45" s="51"/>
      <c r="E45" s="51"/>
      <c r="F45" s="51"/>
      <c r="G45" s="51"/>
      <c r="H45" s="51"/>
      <c r="I45" s="51"/>
      <c r="J45" s="43" t="s">
        <v>110</v>
      </c>
      <c r="K45" s="42">
        <v>10.73</v>
      </c>
      <c r="L45" s="42">
        <f>((K45-K41)/K41)*100</f>
        <v>3.371868978805391</v>
      </c>
      <c r="M45" s="43" t="s">
        <v>110</v>
      </c>
      <c r="N45" s="42">
        <v>98.619999999999905</v>
      </c>
      <c r="O45" s="42">
        <f>((N45-N41)/N41)*100</f>
        <v>-1.0138902970790207E-2</v>
      </c>
      <c r="P45" s="51"/>
      <c r="Q45" s="51"/>
      <c r="R45" s="51"/>
      <c r="S45" s="51"/>
    </row>
    <row r="46" spans="1:19" x14ac:dyDescent="0.3">
      <c r="A46" s="55"/>
      <c r="B46" s="55"/>
      <c r="C46" s="51"/>
      <c r="D46" s="51"/>
      <c r="E46" s="51"/>
      <c r="F46" s="51"/>
      <c r="G46" s="51"/>
      <c r="H46" s="51"/>
      <c r="I46" s="51"/>
      <c r="J46" s="43" t="s">
        <v>111</v>
      </c>
      <c r="K46" s="42">
        <v>10.51</v>
      </c>
      <c r="L46" s="42">
        <f>((K46-K41)/K41)*100</f>
        <v>1.2524084778419942</v>
      </c>
      <c r="M46" s="43" t="s">
        <v>111</v>
      </c>
      <c r="N46" s="42">
        <v>98.619900000000001</v>
      </c>
      <c r="O46" s="42">
        <f>((N46-N41)/N41)*100</f>
        <v>-1.0240292000399701E-2</v>
      </c>
      <c r="P46" s="51"/>
      <c r="Q46" s="51"/>
      <c r="R46" s="51"/>
      <c r="S46" s="51"/>
    </row>
    <row r="47" spans="1:19" x14ac:dyDescent="0.3">
      <c r="A47" s="55"/>
      <c r="B47" s="55"/>
      <c r="C47" s="51"/>
      <c r="D47" s="51"/>
      <c r="E47" s="51"/>
      <c r="F47" s="51"/>
      <c r="G47" s="51"/>
      <c r="H47" s="51"/>
      <c r="I47" s="51"/>
      <c r="J47" s="43" t="s">
        <v>122</v>
      </c>
      <c r="K47" s="42">
        <v>10.68</v>
      </c>
      <c r="L47" s="42">
        <f>((K47-K41)/K41)*100</f>
        <v>2.8901734104046137</v>
      </c>
      <c r="M47" s="43" t="s">
        <v>122</v>
      </c>
      <c r="N47" s="42">
        <v>98.61</v>
      </c>
      <c r="O47" s="42">
        <f>((N47-N41)/N41)*100</f>
        <v>-2.0277805941393109E-2</v>
      </c>
      <c r="P47" s="51"/>
      <c r="Q47" s="51"/>
      <c r="R47" s="51"/>
      <c r="S47" s="51"/>
    </row>
    <row r="48" spans="1:19" x14ac:dyDescent="0.3">
      <c r="A48" s="83"/>
      <c r="B48" s="55"/>
      <c r="C48" s="55"/>
      <c r="D48" s="55"/>
      <c r="E48" s="55"/>
      <c r="F48" s="55"/>
      <c r="G48" s="55"/>
      <c r="H48" s="55"/>
      <c r="I48" s="55"/>
      <c r="J48" s="43" t="s">
        <v>123</v>
      </c>
      <c r="K48" s="42">
        <v>10.74</v>
      </c>
      <c r="L48" s="42">
        <f>((K48-K41)/K41)*100</f>
        <v>3.4682080924855434</v>
      </c>
      <c r="M48" s="43" t="s">
        <v>123</v>
      </c>
      <c r="N48" s="42">
        <v>98.619999999999905</v>
      </c>
      <c r="O48" s="42">
        <f>((N48-N41)/N41)*100</f>
        <v>-1.0138902970790207E-2</v>
      </c>
      <c r="P48" s="51"/>
      <c r="Q48" s="51"/>
      <c r="R48" s="51"/>
      <c r="S48" s="51"/>
    </row>
    <row r="49" spans="1:19" ht="19.8" x14ac:dyDescent="0.4">
      <c r="A49" s="84" t="s">
        <v>129</v>
      </c>
      <c r="B49" s="84"/>
      <c r="C49" s="84"/>
      <c r="D49" s="84"/>
      <c r="E49" s="84"/>
      <c r="F49" s="84"/>
      <c r="G49" s="84"/>
      <c r="H49" s="55"/>
      <c r="I49" s="55"/>
      <c r="J49" s="55"/>
      <c r="K49" s="51"/>
      <c r="L49" s="51"/>
      <c r="M49" s="55"/>
      <c r="N49" s="51"/>
      <c r="O49" s="51"/>
      <c r="P49" s="51"/>
      <c r="Q49" s="51"/>
      <c r="R49" s="51"/>
      <c r="S49" s="51"/>
    </row>
    <row r="50" spans="1:19" ht="32.4" customHeight="1" x14ac:dyDescent="0.3">
      <c r="A50" s="67" t="s">
        <v>130</v>
      </c>
      <c r="B50" s="68" t="s">
        <v>115</v>
      </c>
      <c r="C50" s="68"/>
      <c r="D50" s="68" t="s">
        <v>128</v>
      </c>
      <c r="E50" s="68"/>
      <c r="F50" s="43" t="s">
        <v>131</v>
      </c>
      <c r="G50" s="43"/>
      <c r="H50" s="55"/>
      <c r="I50" s="55"/>
      <c r="J50" s="55"/>
      <c r="K50" s="55"/>
      <c r="L50" s="55"/>
      <c r="M50" s="51"/>
      <c r="N50" s="51"/>
      <c r="O50" s="51"/>
      <c r="P50" s="51"/>
      <c r="Q50" s="51"/>
      <c r="R50" s="51"/>
      <c r="S50" s="51"/>
    </row>
    <row r="51" spans="1:19" x14ac:dyDescent="0.3">
      <c r="A51" s="42"/>
      <c r="B51" s="43" t="s">
        <v>5</v>
      </c>
      <c r="C51" s="43" t="s">
        <v>125</v>
      </c>
      <c r="D51" s="43" t="s">
        <v>5</v>
      </c>
      <c r="E51" s="43" t="s">
        <v>125</v>
      </c>
      <c r="F51" s="43" t="s">
        <v>5</v>
      </c>
      <c r="G51" s="43" t="s">
        <v>125</v>
      </c>
      <c r="H51" s="55"/>
      <c r="I51" s="55"/>
      <c r="J51" s="55"/>
      <c r="K51" s="55"/>
      <c r="L51" s="55"/>
      <c r="M51" s="51"/>
      <c r="N51" s="51"/>
      <c r="O51" s="51"/>
      <c r="P51" s="51"/>
      <c r="Q51" s="51"/>
      <c r="R51" s="51"/>
      <c r="S51" s="51"/>
    </row>
    <row r="52" spans="1:19" x14ac:dyDescent="0.3">
      <c r="A52" s="43" t="s">
        <v>118</v>
      </c>
      <c r="B52" s="42">
        <v>96.578000000000003</v>
      </c>
      <c r="C52" s="42">
        <v>93.915999999999997</v>
      </c>
      <c r="D52" s="42">
        <v>10.38</v>
      </c>
      <c r="E52" s="42">
        <v>10.88</v>
      </c>
      <c r="F52" s="43"/>
      <c r="G52" s="43"/>
      <c r="H52" s="55"/>
      <c r="I52" s="55"/>
      <c r="J52" s="55"/>
      <c r="K52" s="55"/>
      <c r="L52" s="55"/>
      <c r="M52" s="51"/>
      <c r="N52" s="51"/>
      <c r="O52" s="51"/>
      <c r="P52" s="51"/>
      <c r="Q52" s="51"/>
      <c r="R52" s="51"/>
      <c r="S52" s="51"/>
    </row>
    <row r="53" spans="1:19" x14ac:dyDescent="0.3">
      <c r="A53" s="42"/>
      <c r="B53" s="42"/>
      <c r="C53" s="42"/>
      <c r="D53" s="42"/>
      <c r="E53" s="42"/>
      <c r="F53" s="42"/>
      <c r="G53" s="42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</row>
    <row r="54" spans="1:19" ht="26.4" customHeight="1" x14ac:dyDescent="0.3">
      <c r="A54" s="67" t="s">
        <v>132</v>
      </c>
      <c r="B54" s="67"/>
      <c r="C54" s="85"/>
      <c r="D54" s="76"/>
      <c r="E54" s="76"/>
      <c r="F54" s="76"/>
      <c r="G54" s="76"/>
      <c r="H54" s="15"/>
      <c r="I54" s="15"/>
      <c r="J54" s="15"/>
      <c r="K54" s="15"/>
      <c r="L54" s="15"/>
      <c r="M54" s="51"/>
      <c r="N54" s="51"/>
      <c r="O54" s="51"/>
      <c r="P54" s="51"/>
      <c r="Q54" s="51"/>
      <c r="R54" s="51"/>
      <c r="S54" s="51"/>
    </row>
    <row r="55" spans="1:19" ht="15.6" x14ac:dyDescent="0.3">
      <c r="A55" s="67"/>
      <c r="B55" s="68" t="s">
        <v>115</v>
      </c>
      <c r="C55" s="68"/>
      <c r="D55" s="68" t="s">
        <v>128</v>
      </c>
      <c r="E55" s="68"/>
      <c r="F55" s="43" t="s">
        <v>131</v>
      </c>
      <c r="G55" s="43"/>
      <c r="H55" s="15"/>
      <c r="I55" s="16"/>
      <c r="J55" s="34"/>
      <c r="K55" s="51"/>
      <c r="L55" s="51"/>
      <c r="M55" s="51"/>
      <c r="N55" s="51"/>
      <c r="O55" s="51"/>
      <c r="P55" s="51"/>
      <c r="Q55" s="51"/>
      <c r="R55" s="51"/>
      <c r="S55" s="51"/>
    </row>
    <row r="56" spans="1:19" x14ac:dyDescent="0.3">
      <c r="A56" s="42"/>
      <c r="B56" s="43" t="s">
        <v>5</v>
      </c>
      <c r="C56" s="43" t="s">
        <v>125</v>
      </c>
      <c r="D56" s="43" t="s">
        <v>5</v>
      </c>
      <c r="E56" s="43" t="s">
        <v>125</v>
      </c>
      <c r="F56" s="43" t="s">
        <v>5</v>
      </c>
      <c r="G56" s="43" t="s">
        <v>125</v>
      </c>
      <c r="H56" s="15"/>
      <c r="I56" s="15"/>
      <c r="J56" s="15"/>
      <c r="K56" s="51"/>
      <c r="L56" s="51"/>
      <c r="M56" s="51"/>
      <c r="N56" s="51"/>
      <c r="O56" s="51"/>
      <c r="P56" s="51"/>
      <c r="Q56" s="51"/>
      <c r="R56" s="51"/>
      <c r="S56" s="51"/>
    </row>
    <row r="57" spans="1:19" x14ac:dyDescent="0.3">
      <c r="A57" s="43" t="s">
        <v>118</v>
      </c>
      <c r="B57" s="42">
        <v>98.988299999999995</v>
      </c>
      <c r="C57" s="42">
        <v>98.971599999999995</v>
      </c>
      <c r="D57" s="42">
        <v>10.38</v>
      </c>
      <c r="E57" s="42">
        <v>10.86</v>
      </c>
      <c r="F57" s="76">
        <v>98.63</v>
      </c>
      <c r="G57" s="76">
        <v>98.58</v>
      </c>
      <c r="H57" s="15"/>
      <c r="I57" s="15"/>
      <c r="J57" s="15"/>
      <c r="K57" s="51"/>
      <c r="L57" s="51"/>
      <c r="M57" s="51"/>
      <c r="N57" s="51"/>
      <c r="O57" s="51"/>
      <c r="P57" s="51"/>
      <c r="Q57" s="51"/>
      <c r="R57" s="51"/>
      <c r="S57" s="51"/>
    </row>
    <row r="58" spans="1:19" x14ac:dyDescent="0.3">
      <c r="A58" s="42"/>
      <c r="B58" s="82"/>
      <c r="C58" s="76"/>
      <c r="D58" s="76"/>
      <c r="E58" s="76"/>
      <c r="F58" s="76"/>
      <c r="G58" s="76"/>
      <c r="H58" s="15"/>
      <c r="I58" s="15"/>
      <c r="J58" s="16"/>
      <c r="K58" s="15"/>
      <c r="L58" s="15"/>
      <c r="M58" s="51"/>
      <c r="N58" s="51"/>
      <c r="O58" s="51"/>
      <c r="P58" s="51"/>
      <c r="Q58" s="51"/>
      <c r="R58" s="51"/>
      <c r="S58" s="51"/>
    </row>
    <row r="59" spans="1:19" ht="28.2" customHeight="1" x14ac:dyDescent="0.3">
      <c r="A59" s="67" t="s">
        <v>133</v>
      </c>
      <c r="B59" s="68" t="s">
        <v>115</v>
      </c>
      <c r="C59" s="68"/>
      <c r="D59" s="68" t="s">
        <v>128</v>
      </c>
      <c r="E59" s="68"/>
      <c r="F59" s="43" t="s">
        <v>131</v>
      </c>
      <c r="G59" s="43"/>
      <c r="H59" s="15"/>
      <c r="I59" s="15"/>
      <c r="J59" s="15"/>
      <c r="K59" s="15"/>
      <c r="L59" s="15"/>
      <c r="M59" s="51"/>
      <c r="N59" s="51"/>
      <c r="O59" s="51"/>
      <c r="P59" s="51"/>
      <c r="Q59" s="51"/>
      <c r="R59" s="51"/>
      <c r="S59" s="51"/>
    </row>
    <row r="60" spans="1:19" x14ac:dyDescent="0.3">
      <c r="A60" s="42"/>
      <c r="B60" s="43" t="s">
        <v>5</v>
      </c>
      <c r="C60" s="43" t="s">
        <v>125</v>
      </c>
      <c r="D60" s="43" t="s">
        <v>5</v>
      </c>
      <c r="E60" s="43" t="s">
        <v>125</v>
      </c>
      <c r="F60" s="43" t="s">
        <v>5</v>
      </c>
      <c r="G60" s="43" t="s">
        <v>125</v>
      </c>
      <c r="H60" s="15"/>
      <c r="I60" s="15"/>
      <c r="J60" s="15"/>
      <c r="K60" s="15"/>
      <c r="L60" s="16"/>
      <c r="M60" s="51"/>
      <c r="N60" s="51"/>
      <c r="O60" s="51"/>
      <c r="P60" s="51"/>
      <c r="Q60" s="51"/>
      <c r="R60" s="51"/>
      <c r="S60" s="51"/>
    </row>
    <row r="61" spans="1:19" x14ac:dyDescent="0.3">
      <c r="A61" s="42"/>
      <c r="B61" s="42">
        <v>98.988299999999995</v>
      </c>
      <c r="C61" s="42">
        <v>93.325000000000003</v>
      </c>
      <c r="D61" s="42">
        <v>10.38</v>
      </c>
      <c r="E61" s="76">
        <v>11.74</v>
      </c>
      <c r="F61" s="76"/>
      <c r="G61" s="76"/>
      <c r="H61" s="15"/>
      <c r="I61" s="15"/>
      <c r="J61" s="15"/>
      <c r="K61" s="15"/>
      <c r="L61" s="15"/>
      <c r="M61" s="51"/>
      <c r="N61" s="51"/>
      <c r="O61" s="51"/>
      <c r="P61" s="51"/>
      <c r="Q61" s="51"/>
      <c r="R61" s="51"/>
      <c r="S61" s="51"/>
    </row>
    <row r="62" spans="1:19" x14ac:dyDescent="0.3">
      <c r="A62" s="51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51"/>
      <c r="N62" s="51"/>
      <c r="O62" s="51"/>
      <c r="P62" s="51"/>
      <c r="Q62" s="51"/>
      <c r="R62" s="51"/>
      <c r="S62" s="51"/>
    </row>
    <row r="63" spans="1:19" x14ac:dyDescent="0.3">
      <c r="A63" s="51"/>
      <c r="B63" s="3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51"/>
      <c r="N63" s="51"/>
      <c r="O63" s="51"/>
      <c r="P63" s="51"/>
      <c r="Q63" s="51"/>
      <c r="R63" s="51"/>
      <c r="S63" s="51"/>
    </row>
    <row r="64" spans="1:19" x14ac:dyDescent="0.3">
      <c r="A64" s="51"/>
      <c r="B64" s="34"/>
      <c r="C64" s="15"/>
      <c r="D64" s="15"/>
      <c r="E64" s="15"/>
      <c r="F64" s="51"/>
      <c r="G64" s="51"/>
      <c r="H64" s="15"/>
      <c r="I64" s="15"/>
      <c r="J64" s="15"/>
      <c r="K64" s="15"/>
      <c r="L64" s="15"/>
      <c r="M64" s="51"/>
      <c r="N64" s="51"/>
      <c r="O64" s="51"/>
      <c r="P64" s="51"/>
      <c r="Q64" s="51"/>
      <c r="R64" s="51"/>
      <c r="S64" s="51"/>
    </row>
    <row r="65" spans="1:19" x14ac:dyDescent="0.3">
      <c r="A65" s="55" t="s">
        <v>134</v>
      </c>
      <c r="B65" s="51"/>
      <c r="C65" s="51"/>
      <c r="D65" s="51"/>
      <c r="E65" s="51"/>
      <c r="F65" s="86"/>
      <c r="G65" s="86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</row>
    <row r="66" spans="1:19" ht="15.6" x14ac:dyDescent="0.3">
      <c r="A66" s="87" t="s">
        <v>45</v>
      </c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51"/>
      <c r="Q66" s="51"/>
      <c r="R66" s="51"/>
      <c r="S66" s="51"/>
    </row>
    <row r="67" spans="1:19" x14ac:dyDescent="0.3">
      <c r="A67" s="88" t="s">
        <v>46</v>
      </c>
      <c r="B67" s="86" t="s">
        <v>5</v>
      </c>
      <c r="C67" s="86" t="s">
        <v>3</v>
      </c>
      <c r="D67" s="86" t="s">
        <v>6</v>
      </c>
      <c r="E67" s="86"/>
      <c r="F67" s="14"/>
      <c r="G67" s="14"/>
      <c r="H67" s="86" t="s">
        <v>7</v>
      </c>
      <c r="I67" s="86" t="s">
        <v>8</v>
      </c>
      <c r="J67" s="86" t="s">
        <v>2</v>
      </c>
      <c r="K67" s="86" t="s">
        <v>9</v>
      </c>
      <c r="L67" s="86" t="s">
        <v>1</v>
      </c>
      <c r="M67" s="86" t="s">
        <v>0</v>
      </c>
      <c r="N67" s="86" t="s">
        <v>10</v>
      </c>
      <c r="O67" s="86" t="s">
        <v>4</v>
      </c>
      <c r="P67" s="51"/>
      <c r="Q67" s="51"/>
      <c r="R67" s="51"/>
      <c r="S67" s="51"/>
    </row>
    <row r="68" spans="1:19" x14ac:dyDescent="0.3">
      <c r="A68" s="86">
        <v>0</v>
      </c>
      <c r="B68" s="14">
        <v>98.919466486577704</v>
      </c>
      <c r="C68" s="14">
        <v>99.375316562552698</v>
      </c>
      <c r="D68" s="14">
        <v>98.716866452811004</v>
      </c>
      <c r="E68" s="14"/>
      <c r="F68" s="14"/>
      <c r="G68" s="14"/>
      <c r="H68" s="14">
        <v>85.801114300185702</v>
      </c>
      <c r="I68" s="14">
        <v>98.936349822724907</v>
      </c>
      <c r="J68" s="14">
        <v>96.758399459733198</v>
      </c>
      <c r="K68" s="14">
        <v>99.105183184197202</v>
      </c>
      <c r="L68" s="14">
        <v>98.328549721424906</v>
      </c>
      <c r="M68" s="14">
        <v>97.957116326185997</v>
      </c>
      <c r="N68" s="14">
        <v>98.227249704541606</v>
      </c>
      <c r="O68" s="14">
        <v>98.261016376835997</v>
      </c>
      <c r="P68" s="51"/>
      <c r="Q68" s="51"/>
      <c r="R68" s="51"/>
      <c r="S68" s="51"/>
    </row>
    <row r="69" spans="1:19" x14ac:dyDescent="0.3">
      <c r="A69" s="86">
        <f>A68+1</f>
        <v>1</v>
      </c>
      <c r="B69" s="14">
        <v>97.923464847226299</v>
      </c>
      <c r="C69" s="14">
        <v>97.982794423019797</v>
      </c>
      <c r="D69" s="14">
        <v>99.406704242064606</v>
      </c>
      <c r="E69" s="14"/>
      <c r="F69" s="14"/>
      <c r="G69" s="14"/>
      <c r="H69" s="14">
        <v>97.967962029071401</v>
      </c>
      <c r="I69" s="14">
        <v>97.893800059329493</v>
      </c>
      <c r="J69" s="14">
        <v>96.366063482646098</v>
      </c>
      <c r="K69" s="14">
        <v>97.745476119845705</v>
      </c>
      <c r="L69" s="14">
        <v>97.893800059329493</v>
      </c>
      <c r="M69" s="14">
        <v>94.393355087511097</v>
      </c>
      <c r="N69" s="14">
        <v>94.274695935924001</v>
      </c>
      <c r="O69" s="14">
        <v>97.789973301690793</v>
      </c>
      <c r="P69" s="51"/>
      <c r="Q69" s="51"/>
      <c r="R69" s="51"/>
      <c r="S69" s="51"/>
    </row>
    <row r="70" spans="1:19" x14ac:dyDescent="0.3">
      <c r="A70" s="86">
        <f t="shared" ref="A70:A77" si="6">A69+1</f>
        <v>2</v>
      </c>
      <c r="B70" s="14">
        <v>97.784491440080501</v>
      </c>
      <c r="C70" s="14">
        <v>97.549513259483007</v>
      </c>
      <c r="D70" s="14">
        <v>87.495803961060702</v>
      </c>
      <c r="E70" s="14"/>
      <c r="F70" s="14"/>
      <c r="G70" s="14"/>
      <c r="H70" s="14">
        <v>98.841893252769296</v>
      </c>
      <c r="I70" s="14">
        <v>97.985901309164106</v>
      </c>
      <c r="J70" s="14">
        <v>97.062772742530996</v>
      </c>
      <c r="K70" s="14">
        <v>96.760657938905595</v>
      </c>
      <c r="L70" s="14">
        <v>97.515944947969103</v>
      </c>
      <c r="M70" s="14">
        <v>94.830480026854602</v>
      </c>
      <c r="N70" s="89">
        <v>89.610607586438405</v>
      </c>
      <c r="O70" s="14">
        <v>97.650218194024802</v>
      </c>
      <c r="P70" s="51"/>
      <c r="Q70" s="51"/>
      <c r="R70" s="51"/>
      <c r="S70" s="51"/>
    </row>
    <row r="71" spans="1:19" x14ac:dyDescent="0.3">
      <c r="A71" s="86">
        <f t="shared" si="6"/>
        <v>3</v>
      </c>
      <c r="B71" s="14">
        <v>95.840809003425207</v>
      </c>
      <c r="C71" s="14">
        <v>95.090523568748907</v>
      </c>
      <c r="D71" s="14">
        <v>95.481976839014806</v>
      </c>
      <c r="E71" s="14"/>
      <c r="F71" s="14"/>
      <c r="G71" s="14"/>
      <c r="H71" s="14">
        <v>91.4858913717175</v>
      </c>
      <c r="I71" s="14">
        <v>97.080411025933699</v>
      </c>
      <c r="J71" s="14">
        <v>93.965095416734599</v>
      </c>
      <c r="K71" s="14">
        <v>92.790735605937002</v>
      </c>
      <c r="L71" s="14">
        <v>96.167020061980097</v>
      </c>
      <c r="M71" s="14">
        <v>90.507258196052803</v>
      </c>
      <c r="N71" s="14">
        <v>97.863317566465497</v>
      </c>
      <c r="O71" s="14">
        <v>94.503343663350194</v>
      </c>
      <c r="P71" s="51"/>
      <c r="Q71" s="51"/>
      <c r="R71" s="51"/>
      <c r="S71" s="51"/>
    </row>
    <row r="72" spans="1:19" x14ac:dyDescent="0.3">
      <c r="A72" s="86">
        <f t="shared" si="6"/>
        <v>4</v>
      </c>
      <c r="B72" s="14">
        <v>98.322492297158504</v>
      </c>
      <c r="C72" s="14">
        <v>95.686408764121794</v>
      </c>
      <c r="D72" s="14">
        <v>98.151318041766501</v>
      </c>
      <c r="E72" s="14"/>
      <c r="F72" s="14"/>
      <c r="G72" s="14"/>
      <c r="H72" s="14">
        <v>97.466621020198502</v>
      </c>
      <c r="I72" s="14">
        <v>97.997261211913695</v>
      </c>
      <c r="J72" s="14">
        <v>99.486477233824004</v>
      </c>
      <c r="K72" s="14">
        <v>98.271140020540898</v>
      </c>
      <c r="L72" s="14">
        <v>97.911674084217694</v>
      </c>
      <c r="M72" s="14">
        <v>80.879835672714805</v>
      </c>
      <c r="N72" s="14">
        <v>98.562136254707198</v>
      </c>
      <c r="O72" s="14">
        <v>97.226977062649695</v>
      </c>
      <c r="P72" s="51"/>
      <c r="Q72" s="51"/>
      <c r="R72" s="51"/>
      <c r="S72" s="51"/>
    </row>
    <row r="73" spans="1:19" x14ac:dyDescent="0.3">
      <c r="A73" s="86">
        <f t="shared" si="6"/>
        <v>5</v>
      </c>
      <c r="B73" s="14">
        <v>98.247555801512604</v>
      </c>
      <c r="C73" s="14">
        <v>98.302896144622693</v>
      </c>
      <c r="D73" s="14">
        <v>88.230953698579597</v>
      </c>
      <c r="E73" s="14"/>
      <c r="F73" s="14"/>
      <c r="G73" s="14"/>
      <c r="H73" s="14">
        <v>98.671831765356899</v>
      </c>
      <c r="I73" s="14">
        <v>97.546578122117694</v>
      </c>
      <c r="J73" s="14">
        <v>89.3193137797454</v>
      </c>
      <c r="K73" s="14">
        <v>98.837852794687294</v>
      </c>
      <c r="L73" s="14">
        <v>98.063087991145494</v>
      </c>
      <c r="M73" s="14">
        <v>99.003873824017703</v>
      </c>
      <c r="N73" s="14">
        <v>67.478325032281802</v>
      </c>
      <c r="O73" s="14">
        <v>98.671831765356899</v>
      </c>
      <c r="P73" s="51"/>
      <c r="Q73" s="51"/>
      <c r="R73" s="51"/>
      <c r="S73" s="51"/>
    </row>
    <row r="74" spans="1:19" x14ac:dyDescent="0.3">
      <c r="A74" s="86">
        <f t="shared" si="6"/>
        <v>6</v>
      </c>
      <c r="B74" s="14">
        <v>96.620479891855297</v>
      </c>
      <c r="C74" s="14">
        <v>97.347076715106397</v>
      </c>
      <c r="D74" s="14">
        <v>87.546468401486905</v>
      </c>
      <c r="E74" s="14"/>
      <c r="F74" s="14"/>
      <c r="G74" s="14"/>
      <c r="H74" s="14">
        <v>82.527881040892197</v>
      </c>
      <c r="I74" s="14">
        <v>97.482257519432196</v>
      </c>
      <c r="J74" s="14">
        <v>78.996282527880993</v>
      </c>
      <c r="K74" s="14">
        <v>97.397769516728602</v>
      </c>
      <c r="L74" s="14">
        <v>97.668131125380199</v>
      </c>
      <c r="M74" s="14">
        <v>69.280162216965195</v>
      </c>
      <c r="N74" s="14">
        <v>93.038188577222002</v>
      </c>
      <c r="O74" s="14">
        <v>94.609665427509299</v>
      </c>
      <c r="P74" s="51"/>
      <c r="Q74" s="51"/>
      <c r="R74" s="51"/>
      <c r="S74" s="51"/>
    </row>
    <row r="75" spans="1:19" x14ac:dyDescent="0.3">
      <c r="A75" s="86">
        <f t="shared" si="6"/>
        <v>7</v>
      </c>
      <c r="B75" s="14">
        <v>95.802075019952099</v>
      </c>
      <c r="C75" s="14">
        <v>96.871508379888198</v>
      </c>
      <c r="D75" s="14">
        <v>94.620909816440502</v>
      </c>
      <c r="E75" s="14"/>
      <c r="F75" s="14"/>
      <c r="G75" s="14"/>
      <c r="H75" s="14">
        <v>98.244213886671901</v>
      </c>
      <c r="I75" s="14">
        <v>95.786113328012704</v>
      </c>
      <c r="J75" s="14">
        <v>90.534716679968</v>
      </c>
      <c r="K75" s="14">
        <v>92.529928172386207</v>
      </c>
      <c r="L75" s="14">
        <v>96.233040702314398</v>
      </c>
      <c r="M75" s="14">
        <v>99.2019154030327</v>
      </c>
      <c r="N75" s="14">
        <v>95.179569034317595</v>
      </c>
      <c r="O75" s="14">
        <v>96.217079010375102</v>
      </c>
      <c r="P75" s="51"/>
      <c r="Q75" s="51"/>
      <c r="R75" s="51"/>
      <c r="S75" s="51"/>
    </row>
    <row r="76" spans="1:19" x14ac:dyDescent="0.3">
      <c r="A76" s="86">
        <f t="shared" si="6"/>
        <v>8</v>
      </c>
      <c r="B76" s="14">
        <v>90.753717313279694</v>
      </c>
      <c r="C76" s="14">
        <v>89.027516663818105</v>
      </c>
      <c r="D76" s="14">
        <v>90.155528969406902</v>
      </c>
      <c r="E76" s="14"/>
      <c r="F76" s="14"/>
      <c r="G76" s="14"/>
      <c r="H76" s="14">
        <v>75.423004614595797</v>
      </c>
      <c r="I76" s="14">
        <v>91.215176892838798</v>
      </c>
      <c r="J76" s="14">
        <v>54.999145445223</v>
      </c>
      <c r="K76" s="14">
        <v>86.241668090924605</v>
      </c>
      <c r="L76" s="14">
        <v>90.309348829259903</v>
      </c>
      <c r="M76" s="14">
        <v>89.694069389847797</v>
      </c>
      <c r="N76" s="14">
        <v>92.8</v>
      </c>
      <c r="O76" s="14">
        <v>87.745684498376306</v>
      </c>
      <c r="P76" s="51"/>
      <c r="Q76" s="51"/>
      <c r="R76" s="51"/>
      <c r="S76" s="51"/>
    </row>
    <row r="77" spans="1:19" x14ac:dyDescent="0.3">
      <c r="A77" s="86">
        <f t="shared" si="6"/>
        <v>9</v>
      </c>
      <c r="B77" s="14">
        <v>95.545469826861606</v>
      </c>
      <c r="C77" s="14">
        <v>95.948898974617506</v>
      </c>
      <c r="D77" s="14">
        <v>95.730374852916398</v>
      </c>
      <c r="E77" s="14"/>
      <c r="F77" s="86"/>
      <c r="G77" s="86"/>
      <c r="H77" s="14">
        <v>62.464279710875701</v>
      </c>
      <c r="I77" s="14">
        <v>95.528660279038405</v>
      </c>
      <c r="J77" s="14">
        <v>94.402420574886506</v>
      </c>
      <c r="K77" s="14">
        <v>95.175659774752006</v>
      </c>
      <c r="L77" s="14">
        <v>94.973945200874098</v>
      </c>
      <c r="M77" s="14">
        <v>54.933602286098498</v>
      </c>
      <c r="N77" s="14">
        <v>78.685493360228605</v>
      </c>
      <c r="O77" s="14">
        <v>96.29</v>
      </c>
      <c r="P77" s="51"/>
      <c r="Q77" s="51"/>
      <c r="R77" s="51"/>
      <c r="S77" s="51"/>
    </row>
    <row r="78" spans="1:19" x14ac:dyDescent="0.3">
      <c r="A78" s="86"/>
      <c r="B78" s="86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51"/>
      <c r="Q78" s="51"/>
      <c r="R78" s="51"/>
      <c r="S78" s="51"/>
    </row>
    <row r="79" spans="1:19" ht="15.6" x14ac:dyDescent="0.3">
      <c r="A79" s="87" t="s">
        <v>42</v>
      </c>
      <c r="B79" s="86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51"/>
      <c r="Q79" s="51"/>
      <c r="R79" s="51"/>
      <c r="S79" s="51"/>
    </row>
    <row r="80" spans="1:19" x14ac:dyDescent="0.3">
      <c r="A80" s="88" t="s">
        <v>47</v>
      </c>
      <c r="B80" s="86" t="s">
        <v>5</v>
      </c>
      <c r="C80" s="86" t="s">
        <v>3</v>
      </c>
      <c r="D80" s="86" t="s">
        <v>6</v>
      </c>
      <c r="E80" s="86"/>
      <c r="F80" s="14"/>
      <c r="G80" s="14"/>
      <c r="H80" s="86" t="s">
        <v>7</v>
      </c>
      <c r="I80" s="86" t="s">
        <v>8</v>
      </c>
      <c r="J80" s="86" t="s">
        <v>12</v>
      </c>
      <c r="K80" s="86" t="s">
        <v>13</v>
      </c>
      <c r="L80" s="86" t="s">
        <v>11</v>
      </c>
      <c r="M80" s="86" t="s">
        <v>14</v>
      </c>
      <c r="N80" s="86" t="s">
        <v>10</v>
      </c>
      <c r="O80" s="86" t="s">
        <v>4</v>
      </c>
      <c r="P80" s="51"/>
      <c r="Q80" s="51"/>
      <c r="R80" s="51"/>
      <c r="S80" s="51"/>
    </row>
    <row r="81" spans="1:19" x14ac:dyDescent="0.3">
      <c r="A81" s="86">
        <v>0</v>
      </c>
      <c r="B81" s="90">
        <v>98.970116495019397</v>
      </c>
      <c r="C81" s="14">
        <v>98.9869998311666</v>
      </c>
      <c r="D81" s="14">
        <v>98.868816478135997</v>
      </c>
      <c r="E81" s="14"/>
      <c r="F81" s="14"/>
      <c r="G81" s="14"/>
      <c r="H81" s="14">
        <v>98.936349822724907</v>
      </c>
      <c r="I81" s="14">
        <v>97.568799594799899</v>
      </c>
      <c r="J81" s="14">
        <v>97.703866283977703</v>
      </c>
      <c r="K81" s="14">
        <v>98.159716359952697</v>
      </c>
      <c r="L81" s="14">
        <v>98.294783049130501</v>
      </c>
      <c r="M81" s="14">
        <v>98.970116495019397</v>
      </c>
      <c r="N81" s="14">
        <v>97.788282964713801</v>
      </c>
      <c r="O81" s="14">
        <v>99.003883167313802</v>
      </c>
      <c r="P81" s="51"/>
      <c r="Q81" s="51"/>
      <c r="R81" s="51"/>
      <c r="S81" s="51"/>
    </row>
    <row r="82" spans="1:19" x14ac:dyDescent="0.3">
      <c r="A82" s="86">
        <f>A81+1</f>
        <v>1</v>
      </c>
      <c r="B82" s="90">
        <v>98.709581726490597</v>
      </c>
      <c r="C82" s="14">
        <v>98.739246514387403</v>
      </c>
      <c r="D82" s="14">
        <v>98.872738059922796</v>
      </c>
      <c r="E82" s="14"/>
      <c r="F82" s="14"/>
      <c r="G82" s="14"/>
      <c r="H82" s="14">
        <v>98.531592999110003</v>
      </c>
      <c r="I82" s="14">
        <v>98.398101453574597</v>
      </c>
      <c r="J82" s="14">
        <v>98.605754968851898</v>
      </c>
      <c r="K82" s="14">
        <v>98.739246514387403</v>
      </c>
      <c r="L82" s="90">
        <v>98.427766241471303</v>
      </c>
      <c r="M82" s="14">
        <v>98.709581726490597</v>
      </c>
      <c r="N82" s="14">
        <v>98.739246514387403</v>
      </c>
      <c r="O82" s="14">
        <v>98.768911302284195</v>
      </c>
      <c r="P82" s="51"/>
      <c r="Q82" s="51"/>
      <c r="R82" s="51"/>
      <c r="S82" s="51"/>
    </row>
    <row r="83" spans="1:19" x14ac:dyDescent="0.3">
      <c r="A83" s="86">
        <f t="shared" ref="A83:A90" si="7">A82+1</f>
        <v>2</v>
      </c>
      <c r="B83" s="90">
        <v>98.774756629741503</v>
      </c>
      <c r="C83" s="14">
        <v>98.657267539442699</v>
      </c>
      <c r="D83" s="14">
        <v>98.606915072171802</v>
      </c>
      <c r="E83" s="14"/>
      <c r="F83" s="14"/>
      <c r="G83" s="14"/>
      <c r="H83" s="14">
        <v>98.858677408526304</v>
      </c>
      <c r="I83" s="14">
        <v>89.610607586438405</v>
      </c>
      <c r="J83" s="14">
        <v>98.774756629741503</v>
      </c>
      <c r="K83" s="14">
        <v>94.528365223229201</v>
      </c>
      <c r="L83" s="14">
        <v>98.539778449143995</v>
      </c>
      <c r="M83" s="14">
        <v>98.774756629741503</v>
      </c>
      <c r="N83" s="14">
        <v>98.506210137630006</v>
      </c>
      <c r="O83" s="14">
        <v>98.741188318227501</v>
      </c>
      <c r="P83" s="51"/>
      <c r="Q83" s="51"/>
      <c r="R83" s="51"/>
      <c r="S83" s="51"/>
    </row>
    <row r="84" spans="1:19" x14ac:dyDescent="0.3">
      <c r="A84" s="86">
        <f t="shared" si="7"/>
        <v>3</v>
      </c>
      <c r="B84" s="90">
        <v>98.956124612624293</v>
      </c>
      <c r="C84" s="14">
        <v>98.874571847985607</v>
      </c>
      <c r="D84" s="14">
        <v>98.939814059696602</v>
      </c>
      <c r="E84" s="14"/>
      <c r="F84" s="14"/>
      <c r="G84" s="14"/>
      <c r="H84" s="14">
        <v>98.874571847985607</v>
      </c>
      <c r="I84" s="14">
        <v>99.217093459468202</v>
      </c>
      <c r="J84" s="14">
        <v>98.711466318708204</v>
      </c>
      <c r="K84" s="14">
        <v>98.059044201598397</v>
      </c>
      <c r="L84" s="14">
        <v>98.662534659924901</v>
      </c>
      <c r="M84" s="14">
        <v>98.939814059696602</v>
      </c>
      <c r="N84" s="14">
        <v>98.972435165552099</v>
      </c>
      <c r="O84" s="14">
        <v>98.972435165552099</v>
      </c>
      <c r="P84" s="51"/>
      <c r="Q84" s="51"/>
      <c r="R84" s="51"/>
      <c r="S84" s="51"/>
    </row>
    <row r="85" spans="1:19" x14ac:dyDescent="0.3">
      <c r="A85" s="86">
        <f t="shared" si="7"/>
        <v>4</v>
      </c>
      <c r="B85" s="90">
        <v>98.870249914412796</v>
      </c>
      <c r="C85" s="14">
        <v>98.699075659020806</v>
      </c>
      <c r="D85" s="14">
        <v>98.733310510099201</v>
      </c>
      <c r="E85" s="14"/>
      <c r="F85" s="14"/>
      <c r="G85" s="14"/>
      <c r="H85" s="14">
        <v>98.801780212256006</v>
      </c>
      <c r="I85" s="14">
        <v>98.818897637795203</v>
      </c>
      <c r="J85" s="14">
        <v>98.921602191030402</v>
      </c>
      <c r="K85" s="14">
        <v>98.288257446080095</v>
      </c>
      <c r="L85" s="14">
        <v>98.476549127011296</v>
      </c>
      <c r="M85" s="14">
        <v>98.836015063334401</v>
      </c>
      <c r="N85" s="14">
        <v>98.459431701472099</v>
      </c>
      <c r="O85" s="14">
        <v>98.442314275932901</v>
      </c>
      <c r="P85" s="51"/>
      <c r="Q85" s="51"/>
      <c r="R85" s="51"/>
      <c r="S85" s="51"/>
    </row>
    <row r="86" spans="1:19" x14ac:dyDescent="0.3">
      <c r="A86" s="86">
        <f t="shared" si="7"/>
        <v>5</v>
      </c>
      <c r="B86" s="90">
        <v>98.985427042981001</v>
      </c>
      <c r="C86" s="14">
        <v>98.468917173953102</v>
      </c>
      <c r="D86" s="14">
        <v>98.9485334809075</v>
      </c>
      <c r="E86" s="14"/>
      <c r="F86" s="14"/>
      <c r="G86" s="14"/>
      <c r="H86" s="14">
        <v>98.985427042981001</v>
      </c>
      <c r="I86" s="14">
        <v>97.509684560044207</v>
      </c>
      <c r="J86" s="14">
        <v>98.985427042981001</v>
      </c>
      <c r="K86" s="14">
        <v>98.966980261944201</v>
      </c>
      <c r="L86" s="14">
        <v>98.985427042981001</v>
      </c>
      <c r="M86" s="14">
        <v>98.966980261944201</v>
      </c>
      <c r="N86" s="14">
        <v>96.900940785832802</v>
      </c>
      <c r="O86" s="14">
        <v>98.284449363586006</v>
      </c>
      <c r="P86" s="51"/>
      <c r="Q86" s="51"/>
      <c r="R86" s="51"/>
      <c r="S86" s="51"/>
    </row>
    <row r="87" spans="1:19" x14ac:dyDescent="0.3">
      <c r="A87" s="86">
        <f t="shared" si="7"/>
        <v>6</v>
      </c>
      <c r="B87" s="90">
        <v>99.036836769178706</v>
      </c>
      <c r="C87" s="14">
        <v>99.053734369719507</v>
      </c>
      <c r="D87" s="14">
        <v>99.036836769178706</v>
      </c>
      <c r="E87" s="14"/>
      <c r="F87" s="90"/>
      <c r="G87" s="90"/>
      <c r="H87" s="14">
        <v>99.019939168638004</v>
      </c>
      <c r="I87" s="14">
        <v>98.698884758364301</v>
      </c>
      <c r="J87" s="14">
        <v>99.036836769178706</v>
      </c>
      <c r="K87" s="14">
        <v>95.2010814464346</v>
      </c>
      <c r="L87" s="14">
        <v>99.070631970260195</v>
      </c>
      <c r="M87" s="14">
        <v>99.036836769178706</v>
      </c>
      <c r="N87" s="14">
        <v>98.766475160527193</v>
      </c>
      <c r="O87" s="14">
        <v>98.8340655626901</v>
      </c>
      <c r="P87" s="51"/>
      <c r="Q87" s="51"/>
      <c r="R87" s="51"/>
      <c r="S87" s="51"/>
    </row>
    <row r="88" spans="1:19" x14ac:dyDescent="0.3">
      <c r="A88" s="86">
        <f t="shared" si="7"/>
        <v>7</v>
      </c>
      <c r="B88" s="90">
        <v>99.984038308060605</v>
      </c>
      <c r="C88" s="14">
        <v>99.728651237031102</v>
      </c>
      <c r="D88" s="90">
        <v>98.595371109337506</v>
      </c>
      <c r="E88" s="90"/>
      <c r="F88" s="14"/>
      <c r="G88" s="14"/>
      <c r="H88" s="14">
        <v>99.824421388667105</v>
      </c>
      <c r="I88" s="14">
        <v>98.786911412609697</v>
      </c>
      <c r="J88" s="14">
        <v>98.292098962490002</v>
      </c>
      <c r="K88" s="14">
        <v>99.680766161213</v>
      </c>
      <c r="L88" s="14">
        <v>99.824421388667105</v>
      </c>
      <c r="M88" s="14">
        <v>100</v>
      </c>
      <c r="N88" s="14">
        <v>99.553072625698306</v>
      </c>
      <c r="O88" s="14">
        <v>99.0422984836392</v>
      </c>
      <c r="P88" s="51"/>
      <c r="Q88" s="51"/>
      <c r="R88" s="51"/>
      <c r="S88" s="51"/>
    </row>
    <row r="89" spans="1:19" x14ac:dyDescent="0.3">
      <c r="A89" s="86">
        <f t="shared" si="7"/>
        <v>8</v>
      </c>
      <c r="B89" s="90">
        <v>99.025807554264205</v>
      </c>
      <c r="C89" s="14">
        <v>98.991625363185705</v>
      </c>
      <c r="D89" s="14">
        <v>98.906169885489604</v>
      </c>
      <c r="E89" s="14"/>
      <c r="F89" s="14"/>
      <c r="G89" s="14"/>
      <c r="H89" s="14">
        <v>99.008716458725004</v>
      </c>
      <c r="I89" s="14">
        <v>98.427619210391299</v>
      </c>
      <c r="J89" s="14">
        <v>97.624337720047805</v>
      </c>
      <c r="K89" s="14">
        <v>81.063066142539697</v>
      </c>
      <c r="L89" s="14">
        <v>97.555973337890904</v>
      </c>
      <c r="M89" s="14">
        <v>98.632712356862001</v>
      </c>
      <c r="N89" s="14">
        <v>99.111263031960306</v>
      </c>
      <c r="O89" s="14">
        <v>98.632712356862001</v>
      </c>
      <c r="P89" s="51"/>
      <c r="Q89" s="51"/>
      <c r="R89" s="51"/>
      <c r="S89" s="51"/>
    </row>
    <row r="90" spans="1:19" x14ac:dyDescent="0.3">
      <c r="A90" s="86">
        <f t="shared" si="7"/>
        <v>9</v>
      </c>
      <c r="B90" s="90">
        <v>98.554378887207903</v>
      </c>
      <c r="C90" s="14">
        <v>98.369473861153097</v>
      </c>
      <c r="D90" s="14">
        <v>97.579425113464396</v>
      </c>
      <c r="E90" s="14"/>
      <c r="F90" s="51"/>
      <c r="G90" s="51"/>
      <c r="H90" s="14">
        <v>98.352664313329896</v>
      </c>
      <c r="I90" s="14">
        <v>97.663472852580199</v>
      </c>
      <c r="J90" s="14">
        <v>97.528996469994894</v>
      </c>
      <c r="K90" s="14">
        <v>98.167759287275103</v>
      </c>
      <c r="L90" s="14">
        <v>98.050092452512999</v>
      </c>
      <c r="M90" s="14">
        <v>97.226424609177997</v>
      </c>
      <c r="N90" s="14">
        <v>96.923852748361</v>
      </c>
      <c r="O90" s="91">
        <v>98.705664817616395</v>
      </c>
      <c r="P90" s="51"/>
      <c r="Q90" s="51"/>
      <c r="R90" s="51"/>
      <c r="S90" s="51"/>
    </row>
    <row r="91" spans="1:19" x14ac:dyDescent="0.3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</row>
    <row r="92" spans="1:19" x14ac:dyDescent="0.3">
      <c r="A92" s="55" t="s">
        <v>134</v>
      </c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</row>
    <row r="93" spans="1:19" ht="15.6" x14ac:dyDescent="0.3">
      <c r="A93" s="87" t="s">
        <v>45</v>
      </c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51"/>
      <c r="N93" s="51"/>
      <c r="O93" s="51"/>
      <c r="P93" s="51"/>
      <c r="Q93" s="51"/>
      <c r="R93" s="51"/>
      <c r="S93" s="51"/>
    </row>
    <row r="94" spans="1:19" x14ac:dyDescent="0.3">
      <c r="A94" s="92" t="s">
        <v>44</v>
      </c>
      <c r="B94" s="86" t="s">
        <v>5</v>
      </c>
      <c r="C94" s="86" t="s">
        <v>3</v>
      </c>
      <c r="D94" s="86" t="s">
        <v>6</v>
      </c>
      <c r="E94" s="86" t="s">
        <v>7</v>
      </c>
      <c r="F94" s="86" t="s">
        <v>8</v>
      </c>
      <c r="G94" s="86" t="s">
        <v>2</v>
      </c>
      <c r="H94" s="86" t="s">
        <v>9</v>
      </c>
      <c r="I94" s="86" t="s">
        <v>1</v>
      </c>
      <c r="J94" s="86" t="s">
        <v>0</v>
      </c>
      <c r="K94" s="86" t="s">
        <v>10</v>
      </c>
      <c r="L94" s="86" t="s">
        <v>4</v>
      </c>
      <c r="M94" s="51"/>
      <c r="N94" s="51"/>
      <c r="O94" s="51"/>
      <c r="P94" s="51"/>
      <c r="Q94" s="51"/>
      <c r="R94" s="51"/>
      <c r="S94" s="51"/>
    </row>
    <row r="95" spans="1:19" x14ac:dyDescent="0.3">
      <c r="A95" s="86">
        <v>0</v>
      </c>
      <c r="B95" s="14">
        <v>99.183673469387699</v>
      </c>
      <c r="C95" s="14">
        <v>99.183673469387699</v>
      </c>
      <c r="D95" s="14">
        <v>99.183673469387699</v>
      </c>
      <c r="E95" s="14">
        <v>85.408163265306101</v>
      </c>
      <c r="F95" s="14">
        <v>99.183673469387699</v>
      </c>
      <c r="G95" s="14">
        <v>97.040816326530603</v>
      </c>
      <c r="H95" s="14">
        <v>99.183673469387699</v>
      </c>
      <c r="I95" s="14">
        <v>98.877551020408106</v>
      </c>
      <c r="J95" s="14">
        <v>98.265306122448905</v>
      </c>
      <c r="K95" s="14">
        <v>98.877551020408106</v>
      </c>
      <c r="L95" s="14">
        <v>98.469387755102005</v>
      </c>
      <c r="M95" s="51"/>
      <c r="N95" s="51"/>
      <c r="O95" s="51"/>
      <c r="P95" s="51"/>
      <c r="Q95" s="51"/>
      <c r="R95" s="51"/>
      <c r="S95" s="51"/>
    </row>
    <row r="96" spans="1:19" x14ac:dyDescent="0.3">
      <c r="A96" s="86">
        <f>A95+1</f>
        <v>1</v>
      </c>
      <c r="B96" s="14">
        <v>98.590308370043999</v>
      </c>
      <c r="C96" s="14">
        <v>98.678414096916299</v>
      </c>
      <c r="D96" s="14">
        <v>99.4713656387665</v>
      </c>
      <c r="E96" s="14">
        <v>98.678414096916299</v>
      </c>
      <c r="F96" s="14">
        <v>98.590308370043999</v>
      </c>
      <c r="G96" s="14">
        <v>97.621145374449299</v>
      </c>
      <c r="H96" s="14">
        <v>98.325991189427299</v>
      </c>
      <c r="I96" s="14">
        <v>98.502202643171799</v>
      </c>
      <c r="J96" s="14">
        <v>95.682819383259897</v>
      </c>
      <c r="K96" s="14">
        <v>94.449339207048396</v>
      </c>
      <c r="L96" s="14">
        <v>98.414096916299499</v>
      </c>
      <c r="M96" s="51"/>
      <c r="N96" s="51"/>
      <c r="O96" s="51"/>
      <c r="P96" s="51"/>
      <c r="Q96" s="51"/>
      <c r="R96" s="51"/>
      <c r="S96" s="51"/>
    </row>
    <row r="97" spans="1:19" x14ac:dyDescent="0.3">
      <c r="A97" s="86">
        <f t="shared" ref="A97:A104" si="8">A96+1</f>
        <v>2</v>
      </c>
      <c r="B97" s="14">
        <v>97.286821705426306</v>
      </c>
      <c r="C97" s="14">
        <v>96.802325581395294</v>
      </c>
      <c r="D97" s="14">
        <v>84.883720930232499</v>
      </c>
      <c r="E97" s="14">
        <v>98.837209302325505</v>
      </c>
      <c r="F97" s="14">
        <v>97.480620155038693</v>
      </c>
      <c r="G97" s="14">
        <v>96.802325581395294</v>
      </c>
      <c r="H97" s="14">
        <v>96.414728682170505</v>
      </c>
      <c r="I97" s="14">
        <v>96.899224806201502</v>
      </c>
      <c r="J97" s="14">
        <v>94.573643410852696</v>
      </c>
      <c r="K97" s="14">
        <v>88.3720930232558</v>
      </c>
      <c r="L97" s="14">
        <v>97.383720930232499</v>
      </c>
      <c r="M97" s="51"/>
      <c r="N97" s="51"/>
      <c r="O97" s="51"/>
      <c r="P97" s="51"/>
      <c r="Q97" s="51"/>
      <c r="R97" s="51"/>
      <c r="S97" s="51"/>
    </row>
    <row r="98" spans="1:19" x14ac:dyDescent="0.3">
      <c r="A98" s="86">
        <f t="shared" si="8"/>
        <v>3</v>
      </c>
      <c r="B98" s="14">
        <v>95.841584158415799</v>
      </c>
      <c r="C98" s="14">
        <v>94.455445544554394</v>
      </c>
      <c r="D98" s="14">
        <v>97.128712871287107</v>
      </c>
      <c r="E98" s="14">
        <v>90.693069306930695</v>
      </c>
      <c r="F98" s="14">
        <v>96.8316831683168</v>
      </c>
      <c r="G98" s="14">
        <v>93.762376237623698</v>
      </c>
      <c r="H98" s="14">
        <v>91.683168316831598</v>
      </c>
      <c r="I98" s="14">
        <v>96.039603960395993</v>
      </c>
      <c r="J98" s="14">
        <v>88.811881188118804</v>
      </c>
      <c r="K98" s="14">
        <v>97.623762376237593</v>
      </c>
      <c r="L98" s="14">
        <v>93.267326732673197</v>
      </c>
      <c r="M98" s="51"/>
      <c r="N98" s="51"/>
      <c r="O98" s="51"/>
      <c r="P98" s="51"/>
      <c r="Q98" s="51"/>
      <c r="R98" s="51"/>
      <c r="S98" s="51"/>
    </row>
    <row r="99" spans="1:19" x14ac:dyDescent="0.3">
      <c r="A99" s="86">
        <f t="shared" si="8"/>
        <v>4</v>
      </c>
      <c r="B99" s="14">
        <v>98.370672097759595</v>
      </c>
      <c r="C99" s="14">
        <v>96.435845213849205</v>
      </c>
      <c r="D99" s="14">
        <v>98.472505091649694</v>
      </c>
      <c r="E99" s="14">
        <v>98.370672097759595</v>
      </c>
      <c r="F99" s="14">
        <v>98.065173116089596</v>
      </c>
      <c r="G99" s="14">
        <v>99.694501018329902</v>
      </c>
      <c r="H99" s="14">
        <v>98.268839103869595</v>
      </c>
      <c r="I99" s="14">
        <v>97.759674134419498</v>
      </c>
      <c r="J99" s="14">
        <v>80.549898167006106</v>
      </c>
      <c r="K99" s="14">
        <v>98.472505091649694</v>
      </c>
      <c r="L99" s="14">
        <v>97.3523421588594</v>
      </c>
      <c r="M99" s="51"/>
      <c r="N99" s="51"/>
      <c r="O99" s="51"/>
      <c r="P99" s="51"/>
      <c r="Q99" s="51"/>
      <c r="R99" s="51"/>
      <c r="S99" s="51"/>
    </row>
    <row r="100" spans="1:19" x14ac:dyDescent="0.3">
      <c r="A100" s="86">
        <f t="shared" si="8"/>
        <v>5</v>
      </c>
      <c r="B100" s="14">
        <v>98.991031390134495</v>
      </c>
      <c r="C100" s="14">
        <v>98.766816143497707</v>
      </c>
      <c r="D100" s="14">
        <v>88.677130044842997</v>
      </c>
      <c r="E100" s="14">
        <v>99.439461883408001</v>
      </c>
      <c r="F100" s="14">
        <v>98.206278026905807</v>
      </c>
      <c r="G100" s="14">
        <v>89.461883408071699</v>
      </c>
      <c r="H100" s="14">
        <v>99.103139013452903</v>
      </c>
      <c r="I100" s="14">
        <v>98.542600896860904</v>
      </c>
      <c r="J100" s="14">
        <v>99.439461883408001</v>
      </c>
      <c r="K100" s="14">
        <v>64.013452914798194</v>
      </c>
      <c r="L100" s="14">
        <v>99.103139013452903</v>
      </c>
      <c r="M100" s="51"/>
      <c r="N100" s="51"/>
      <c r="O100" s="51"/>
      <c r="P100" s="51"/>
      <c r="Q100" s="51"/>
      <c r="R100" s="51"/>
      <c r="S100" s="51"/>
    </row>
    <row r="101" spans="1:19" x14ac:dyDescent="0.3">
      <c r="A101" s="86">
        <f t="shared" si="8"/>
        <v>6</v>
      </c>
      <c r="B101" s="14">
        <v>95.720250521920605</v>
      </c>
      <c r="C101" s="14">
        <v>96.242171189979103</v>
      </c>
      <c r="D101" s="14">
        <v>87.787056367432101</v>
      </c>
      <c r="E101" s="14">
        <v>80.793319415448806</v>
      </c>
      <c r="F101" s="14">
        <v>96.555323590814197</v>
      </c>
      <c r="G101" s="14">
        <v>75.365344467640895</v>
      </c>
      <c r="H101" s="14">
        <v>96.6597077244258</v>
      </c>
      <c r="I101" s="14">
        <v>96.764091858037503</v>
      </c>
      <c r="J101" s="14">
        <v>69.415448851774499</v>
      </c>
      <c r="K101" s="14">
        <v>92.066805845511396</v>
      </c>
      <c r="L101" s="14">
        <v>93.945720250521902</v>
      </c>
      <c r="M101" s="51"/>
      <c r="N101" s="51"/>
      <c r="O101" s="51"/>
      <c r="P101" s="51"/>
      <c r="Q101" s="51"/>
      <c r="R101" s="51"/>
      <c r="S101" s="51"/>
    </row>
    <row r="102" spans="1:19" x14ac:dyDescent="0.3">
      <c r="A102" s="86">
        <f t="shared" si="8"/>
        <v>7</v>
      </c>
      <c r="B102" s="14">
        <v>94.747081712062197</v>
      </c>
      <c r="C102" s="14">
        <v>95.719844357976598</v>
      </c>
      <c r="D102" s="14">
        <v>93.287937743190597</v>
      </c>
      <c r="E102" s="14">
        <v>96.498054474708098</v>
      </c>
      <c r="F102" s="14">
        <v>94.552529182879297</v>
      </c>
      <c r="G102" s="14">
        <v>90.077821011673095</v>
      </c>
      <c r="H102" s="14">
        <v>91.926070038910495</v>
      </c>
      <c r="I102" s="14">
        <v>94.844357976653697</v>
      </c>
      <c r="J102" s="14">
        <v>99.124513618677</v>
      </c>
      <c r="K102" s="14">
        <v>94.649805447470797</v>
      </c>
      <c r="L102" s="14">
        <v>95.428015564202298</v>
      </c>
      <c r="M102" s="51"/>
      <c r="N102" s="51"/>
      <c r="O102" s="51"/>
      <c r="P102" s="51"/>
      <c r="Q102" s="51"/>
      <c r="R102" s="51"/>
      <c r="S102" s="51"/>
    </row>
    <row r="103" spans="1:19" x14ac:dyDescent="0.3">
      <c r="A103" s="86">
        <f t="shared" si="8"/>
        <v>8</v>
      </c>
      <c r="B103" s="14">
        <v>89.630390143737102</v>
      </c>
      <c r="C103" s="14">
        <v>87.4743326488706</v>
      </c>
      <c r="D103" s="14">
        <v>91.170431211498894</v>
      </c>
      <c r="E103" s="14">
        <v>75.256673511293599</v>
      </c>
      <c r="F103" s="14">
        <v>90.657084188911696</v>
      </c>
      <c r="G103" s="14">
        <v>52.874743326488698</v>
      </c>
      <c r="H103" s="14">
        <v>84.496919917864403</v>
      </c>
      <c r="I103" s="14">
        <v>89.835728952772001</v>
      </c>
      <c r="J103" s="14">
        <v>87.4743326488706</v>
      </c>
      <c r="K103" s="14">
        <v>91</v>
      </c>
      <c r="L103" s="14">
        <v>87.268993839835701</v>
      </c>
      <c r="M103" s="51"/>
      <c r="N103" s="51"/>
      <c r="O103" s="51"/>
      <c r="P103" s="51"/>
      <c r="Q103" s="51"/>
      <c r="R103" s="51"/>
      <c r="S103" s="51"/>
    </row>
    <row r="104" spans="1:19" x14ac:dyDescent="0.3">
      <c r="A104" s="86">
        <f t="shared" si="8"/>
        <v>9</v>
      </c>
      <c r="B104" s="14">
        <v>94.9454905847373</v>
      </c>
      <c r="C104" s="14">
        <v>95.441030723488595</v>
      </c>
      <c r="D104" s="14">
        <v>95.143706640237795</v>
      </c>
      <c r="E104" s="14">
        <v>63.429137760158497</v>
      </c>
      <c r="F104" s="14">
        <v>94.846382556987095</v>
      </c>
      <c r="G104" s="14">
        <v>94.3508424182358</v>
      </c>
      <c r="H104" s="14">
        <v>94.846382556987095</v>
      </c>
      <c r="I104" s="14">
        <v>94.846382556987095</v>
      </c>
      <c r="J104" s="14">
        <v>58.077304261645097</v>
      </c>
      <c r="K104" s="14">
        <v>80.872150644202094</v>
      </c>
      <c r="L104" s="14">
        <v>95</v>
      </c>
      <c r="M104" s="51"/>
      <c r="N104" s="51"/>
      <c r="O104" s="51"/>
      <c r="P104" s="51"/>
      <c r="Q104" s="51"/>
      <c r="R104" s="51"/>
      <c r="S104" s="51"/>
    </row>
    <row r="105" spans="1:19" x14ac:dyDescent="0.3">
      <c r="A105" s="86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51"/>
      <c r="N105" s="51"/>
      <c r="O105" s="51"/>
      <c r="P105" s="51"/>
      <c r="Q105" s="51"/>
      <c r="R105" s="51"/>
      <c r="S105" s="51"/>
    </row>
    <row r="106" spans="1:19" ht="15.6" x14ac:dyDescent="0.3">
      <c r="A106" s="87" t="s">
        <v>42</v>
      </c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51"/>
      <c r="N106" s="51"/>
      <c r="O106" s="51"/>
      <c r="P106" s="51"/>
      <c r="Q106" s="51"/>
      <c r="R106" s="51"/>
      <c r="S106" s="51"/>
    </row>
    <row r="107" spans="1:19" x14ac:dyDescent="0.3">
      <c r="A107" s="92" t="s">
        <v>44</v>
      </c>
      <c r="B107" s="86" t="s">
        <v>5</v>
      </c>
      <c r="C107" s="86" t="s">
        <v>3</v>
      </c>
      <c r="D107" s="86" t="s">
        <v>6</v>
      </c>
      <c r="E107" s="86" t="s">
        <v>7</v>
      </c>
      <c r="F107" s="86" t="s">
        <v>8</v>
      </c>
      <c r="G107" s="86" t="s">
        <v>2</v>
      </c>
      <c r="H107" s="86" t="s">
        <v>9</v>
      </c>
      <c r="I107" s="86" t="s">
        <v>1</v>
      </c>
      <c r="J107" s="86" t="s">
        <v>0</v>
      </c>
      <c r="K107" s="86" t="s">
        <v>10</v>
      </c>
      <c r="L107" s="86" t="s">
        <v>4</v>
      </c>
      <c r="M107" s="51"/>
      <c r="N107" s="51"/>
      <c r="O107" s="51"/>
      <c r="P107" s="51"/>
      <c r="Q107" s="51"/>
      <c r="R107" s="51"/>
      <c r="S107" s="51"/>
    </row>
    <row r="108" spans="1:19" x14ac:dyDescent="0.3">
      <c r="A108" s="86">
        <v>0</v>
      </c>
      <c r="B108" s="90">
        <v>99.387755102040799</v>
      </c>
      <c r="C108" s="14">
        <v>99.5918367346938</v>
      </c>
      <c r="D108" s="14">
        <v>99.183673469387699</v>
      </c>
      <c r="E108" s="14">
        <v>99.285714285714207</v>
      </c>
      <c r="F108" s="14">
        <v>97.448979591836704</v>
      </c>
      <c r="G108" s="14">
        <v>98.367346938775498</v>
      </c>
      <c r="H108" s="14">
        <v>98.571428571428498</v>
      </c>
      <c r="I108" s="14">
        <v>98.673469387755006</v>
      </c>
      <c r="J108" s="14">
        <v>99.387755102040799</v>
      </c>
      <c r="K108" s="14">
        <v>98.673469387755006</v>
      </c>
      <c r="L108" s="14">
        <v>99.5918367346938</v>
      </c>
      <c r="M108" s="51"/>
      <c r="N108" s="51"/>
      <c r="O108" s="51"/>
      <c r="P108" s="51"/>
      <c r="Q108" s="51"/>
      <c r="R108" s="51"/>
      <c r="S108" s="51"/>
    </row>
    <row r="109" spans="1:19" x14ac:dyDescent="0.3">
      <c r="A109" s="86">
        <f>A108+1</f>
        <v>1</v>
      </c>
      <c r="B109" s="90">
        <v>99.4713656387665</v>
      </c>
      <c r="C109" s="14">
        <v>99.2070484581497</v>
      </c>
      <c r="D109" s="14">
        <v>99.647577092511</v>
      </c>
      <c r="E109" s="14">
        <v>98.766519823788499</v>
      </c>
      <c r="F109" s="14">
        <v>99.2070484581497</v>
      </c>
      <c r="G109" s="14">
        <v>99.3832599118942</v>
      </c>
      <c r="H109" s="14">
        <v>99.647577092511</v>
      </c>
      <c r="I109" s="14">
        <v>98.678414096916299</v>
      </c>
      <c r="J109" s="14">
        <v>99.4713656387665</v>
      </c>
      <c r="K109" s="14">
        <v>98.678414096916299</v>
      </c>
      <c r="L109" s="14">
        <v>99.647577092511</v>
      </c>
      <c r="M109" s="51"/>
      <c r="N109" s="51"/>
      <c r="O109" s="51"/>
      <c r="P109" s="51"/>
      <c r="Q109" s="51"/>
      <c r="R109" s="51"/>
      <c r="S109" s="51"/>
    </row>
    <row r="110" spans="1:19" x14ac:dyDescent="0.3">
      <c r="A110" s="86">
        <f t="shared" ref="A110:A117" si="9">A109+1</f>
        <v>2</v>
      </c>
      <c r="B110" s="90">
        <v>97.868217054263496</v>
      </c>
      <c r="C110" s="14">
        <v>97.480620155038693</v>
      </c>
      <c r="D110" s="14">
        <v>97.771317829457303</v>
      </c>
      <c r="E110" s="14">
        <v>98.546511627906895</v>
      </c>
      <c r="F110" s="14">
        <v>86.143410852713103</v>
      </c>
      <c r="G110" s="14">
        <v>98.643410852713103</v>
      </c>
      <c r="H110" s="14">
        <v>92.054263565891404</v>
      </c>
      <c r="I110" s="14">
        <v>98.158914728682106</v>
      </c>
      <c r="J110" s="14">
        <v>97.965116279069704</v>
      </c>
      <c r="K110" s="14">
        <v>97.383720930232499</v>
      </c>
      <c r="L110" s="14">
        <v>97.965116279069704</v>
      </c>
      <c r="M110" s="51"/>
      <c r="N110" s="51"/>
      <c r="O110" s="51"/>
      <c r="P110" s="51"/>
      <c r="Q110" s="51"/>
      <c r="R110" s="51"/>
      <c r="S110" s="51"/>
    </row>
    <row r="111" spans="1:19" x14ac:dyDescent="0.3">
      <c r="A111" s="86">
        <f t="shared" si="9"/>
        <v>3</v>
      </c>
      <c r="B111" s="90">
        <v>98.811881188118804</v>
      </c>
      <c r="C111" s="14">
        <v>98.811881188118804</v>
      </c>
      <c r="D111" s="14">
        <v>98.613861386138595</v>
      </c>
      <c r="E111" s="14">
        <v>99.009900990098998</v>
      </c>
      <c r="F111" s="14">
        <v>99.405940594059402</v>
      </c>
      <c r="G111" s="14">
        <v>98.4158415841584</v>
      </c>
      <c r="H111" s="14">
        <v>97.524752475247496</v>
      </c>
      <c r="I111" s="14">
        <v>98.514851485148498</v>
      </c>
      <c r="J111" s="14">
        <v>98.910891089108901</v>
      </c>
      <c r="K111" s="14">
        <v>98.712871287128706</v>
      </c>
      <c r="L111" s="14">
        <v>99.306930693069305</v>
      </c>
      <c r="M111" s="51"/>
      <c r="N111" s="51"/>
      <c r="O111" s="51"/>
      <c r="P111" s="51"/>
      <c r="Q111" s="51"/>
      <c r="R111" s="51"/>
      <c r="S111" s="51"/>
    </row>
    <row r="112" spans="1:19" x14ac:dyDescent="0.3">
      <c r="A112" s="86">
        <f t="shared" si="9"/>
        <v>4</v>
      </c>
      <c r="B112" s="90">
        <v>98.778004073319707</v>
      </c>
      <c r="C112" s="14">
        <v>98.981670061099706</v>
      </c>
      <c r="D112" s="14">
        <v>98.879837067209706</v>
      </c>
      <c r="E112" s="14">
        <v>98.778004073319707</v>
      </c>
      <c r="F112" s="14">
        <v>98.981670061099706</v>
      </c>
      <c r="G112" s="14">
        <v>99.694501018329902</v>
      </c>
      <c r="H112" s="14">
        <v>98.370672097759595</v>
      </c>
      <c r="I112" s="14">
        <v>98.676171079429693</v>
      </c>
      <c r="J112" s="14">
        <v>98.778004073319707</v>
      </c>
      <c r="K112" s="14">
        <v>98.676171079429693</v>
      </c>
      <c r="L112" s="14">
        <v>98.574338085539694</v>
      </c>
      <c r="M112" s="51"/>
      <c r="N112" s="51"/>
      <c r="O112" s="51"/>
      <c r="P112" s="51"/>
      <c r="Q112" s="51"/>
      <c r="R112" s="51"/>
      <c r="S112" s="51"/>
    </row>
    <row r="113" spans="1:19" x14ac:dyDescent="0.3">
      <c r="A113" s="86">
        <f t="shared" si="9"/>
        <v>5</v>
      </c>
      <c r="B113" s="90">
        <v>98.654708520179298</v>
      </c>
      <c r="C113" s="14">
        <v>97.645739910313907</v>
      </c>
      <c r="D113" s="14">
        <v>98.430493273542595</v>
      </c>
      <c r="E113" s="14">
        <v>98.542600896860904</v>
      </c>
      <c r="F113" s="14">
        <v>96.300448430493205</v>
      </c>
      <c r="G113" s="14">
        <v>98.654708520179298</v>
      </c>
      <c r="H113" s="14">
        <v>99.327354260089606</v>
      </c>
      <c r="I113" s="14">
        <v>98.654708520179298</v>
      </c>
      <c r="J113" s="14">
        <v>98.654708520179298</v>
      </c>
      <c r="K113" s="14">
        <v>96.188340807174797</v>
      </c>
      <c r="L113" s="14">
        <v>97.645739910313907</v>
      </c>
      <c r="M113" s="51"/>
      <c r="N113" s="51"/>
      <c r="O113" s="51"/>
      <c r="P113" s="51"/>
      <c r="Q113" s="51"/>
      <c r="R113" s="51"/>
      <c r="S113" s="51"/>
    </row>
    <row r="114" spans="1:19" x14ac:dyDescent="0.3">
      <c r="A114" s="86">
        <f t="shared" si="9"/>
        <v>6</v>
      </c>
      <c r="B114" s="90">
        <v>98.643006263047994</v>
      </c>
      <c r="C114" s="14">
        <v>99.060542797494705</v>
      </c>
      <c r="D114" s="14">
        <v>98.434237995824603</v>
      </c>
      <c r="E114" s="14">
        <v>98.956158663883002</v>
      </c>
      <c r="F114" s="14">
        <v>97.807933194154401</v>
      </c>
      <c r="G114" s="14">
        <v>98.747390396659696</v>
      </c>
      <c r="H114" s="14">
        <v>93.736951983298496</v>
      </c>
      <c r="I114" s="14">
        <v>99.373695198329798</v>
      </c>
      <c r="J114" s="14">
        <v>98.643006263047994</v>
      </c>
      <c r="K114" s="14">
        <v>98.538622129436305</v>
      </c>
      <c r="L114" s="14">
        <v>98.3298538622129</v>
      </c>
      <c r="M114" s="51"/>
      <c r="N114" s="51"/>
      <c r="O114" s="51"/>
      <c r="P114" s="51"/>
      <c r="Q114" s="51"/>
      <c r="R114" s="51"/>
      <c r="S114" s="51"/>
    </row>
    <row r="115" spans="1:19" x14ac:dyDescent="0.3">
      <c r="A115" s="86">
        <f t="shared" si="9"/>
        <v>7</v>
      </c>
      <c r="B115" s="90">
        <v>98.7354085603112</v>
      </c>
      <c r="C115" s="14">
        <v>98.054474708171199</v>
      </c>
      <c r="D115" s="14">
        <v>97.081712062256798</v>
      </c>
      <c r="E115" s="14">
        <v>98.346303501945499</v>
      </c>
      <c r="F115" s="14">
        <v>97.568093385213999</v>
      </c>
      <c r="G115" s="14">
        <v>96.984435797665299</v>
      </c>
      <c r="H115" s="14">
        <v>97.762645914396799</v>
      </c>
      <c r="I115" s="14">
        <v>98.443579766536899</v>
      </c>
      <c r="J115" s="14">
        <v>98.7354085603112</v>
      </c>
      <c r="K115" s="14">
        <v>97.762645914396799</v>
      </c>
      <c r="L115" s="14">
        <v>97.276264591439599</v>
      </c>
      <c r="M115" s="51"/>
      <c r="N115" s="51"/>
      <c r="O115" s="51"/>
      <c r="P115" s="51"/>
      <c r="Q115" s="51"/>
      <c r="R115" s="51"/>
      <c r="S115" s="51"/>
    </row>
    <row r="116" spans="1:19" x14ac:dyDescent="0.3">
      <c r="A116" s="86">
        <f t="shared" si="9"/>
        <v>8</v>
      </c>
      <c r="B116" s="90">
        <v>98.665297741273093</v>
      </c>
      <c r="C116" s="14">
        <v>98.459958932238195</v>
      </c>
      <c r="D116" s="14">
        <v>98.562628336755594</v>
      </c>
      <c r="E116" s="14">
        <v>98.254620123203196</v>
      </c>
      <c r="F116" s="14">
        <v>97.5359342915811</v>
      </c>
      <c r="G116" s="14">
        <v>97.433264887063601</v>
      </c>
      <c r="H116" s="14">
        <v>81.930184804928103</v>
      </c>
      <c r="I116" s="14">
        <v>96.611909650924005</v>
      </c>
      <c r="J116" s="14">
        <v>98.254620123203196</v>
      </c>
      <c r="K116" s="14">
        <v>99.178644763860305</v>
      </c>
      <c r="L116" s="14">
        <v>97.741273100615999</v>
      </c>
      <c r="M116" s="51"/>
      <c r="N116" s="51"/>
      <c r="O116" s="51"/>
      <c r="P116" s="51"/>
      <c r="Q116" s="51"/>
      <c r="R116" s="51"/>
      <c r="S116" s="51"/>
    </row>
    <row r="117" spans="1:19" x14ac:dyDescent="0.3">
      <c r="A117" s="86">
        <f t="shared" si="9"/>
        <v>9</v>
      </c>
      <c r="B117" s="90">
        <v>97.224975222992995</v>
      </c>
      <c r="C117" s="14">
        <v>96.630327056491495</v>
      </c>
      <c r="D117" s="14">
        <v>96.630327056491495</v>
      </c>
      <c r="E117" s="14">
        <v>97.125867195242805</v>
      </c>
      <c r="F117" s="14">
        <v>96.1347869177403</v>
      </c>
      <c r="G117" s="14">
        <v>96.630327056491495</v>
      </c>
      <c r="H117" s="14">
        <v>97.522299306243795</v>
      </c>
      <c r="I117" s="14">
        <v>96.333002973240795</v>
      </c>
      <c r="J117" s="14">
        <v>95.738354806739295</v>
      </c>
      <c r="K117" s="14">
        <v>95.639246778989005</v>
      </c>
      <c r="L117" s="86">
        <v>97.720515361744305</v>
      </c>
      <c r="M117" s="51"/>
      <c r="N117" s="51"/>
      <c r="O117" s="51"/>
      <c r="P117" s="51"/>
      <c r="Q117" s="51"/>
      <c r="R117" s="51"/>
      <c r="S117" s="51"/>
    </row>
    <row r="118" spans="1:19" x14ac:dyDescent="0.3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51"/>
      <c r="N118" s="51"/>
      <c r="O118" s="51"/>
      <c r="P118" s="51"/>
      <c r="Q118" s="51"/>
      <c r="R118" s="51"/>
      <c r="S118" s="51"/>
    </row>
    <row r="119" spans="1:19" ht="15.6" x14ac:dyDescent="0.3">
      <c r="A119" s="87" t="s">
        <v>42</v>
      </c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51"/>
      <c r="N119" s="51"/>
      <c r="O119" s="51"/>
      <c r="P119" s="51"/>
      <c r="Q119" s="51"/>
      <c r="R119" s="51"/>
      <c r="S119" s="51"/>
    </row>
    <row r="120" spans="1:19" x14ac:dyDescent="0.3">
      <c r="A120" s="92" t="s">
        <v>43</v>
      </c>
      <c r="B120" s="86" t="s">
        <v>5</v>
      </c>
      <c r="C120" s="86" t="s">
        <v>3</v>
      </c>
      <c r="D120" s="86" t="s">
        <v>6</v>
      </c>
      <c r="E120" s="86" t="s">
        <v>7</v>
      </c>
      <c r="F120" s="86" t="s">
        <v>8</v>
      </c>
      <c r="G120" s="86" t="s">
        <v>2</v>
      </c>
      <c r="H120" s="86" t="s">
        <v>9</v>
      </c>
      <c r="I120" s="86" t="s">
        <v>1</v>
      </c>
      <c r="J120" s="86" t="s">
        <v>0</v>
      </c>
      <c r="K120" s="86" t="s">
        <v>10</v>
      </c>
      <c r="L120" s="86" t="s">
        <v>4</v>
      </c>
      <c r="M120" s="51"/>
      <c r="N120" s="51"/>
      <c r="O120" s="51"/>
      <c r="P120" s="51"/>
      <c r="Q120" s="51"/>
      <c r="R120" s="51"/>
      <c r="S120" s="51"/>
    </row>
    <row r="121" spans="1:19" x14ac:dyDescent="0.3">
      <c r="A121" s="86">
        <v>0</v>
      </c>
      <c r="B121" s="90">
        <v>0.10204081632653</v>
      </c>
      <c r="C121" s="14">
        <v>0.20408163265306101</v>
      </c>
      <c r="D121" s="14">
        <v>0.10204081632653</v>
      </c>
      <c r="E121" s="14">
        <v>0</v>
      </c>
      <c r="F121" s="14">
        <v>0.10204081632653</v>
      </c>
      <c r="G121" s="14">
        <v>0.10204081632653</v>
      </c>
      <c r="H121" s="14">
        <v>0.10204081632653</v>
      </c>
      <c r="I121" s="14">
        <v>0.10204081632653</v>
      </c>
      <c r="J121" s="14">
        <v>0.10204081632653</v>
      </c>
      <c r="K121" s="14">
        <v>0.10204081632653</v>
      </c>
      <c r="L121" s="14">
        <v>0.10204081632653</v>
      </c>
      <c r="M121" s="51"/>
      <c r="N121" s="51"/>
      <c r="O121" s="51"/>
      <c r="P121" s="51"/>
      <c r="Q121" s="51"/>
      <c r="R121" s="51"/>
      <c r="S121" s="51"/>
    </row>
    <row r="122" spans="1:19" x14ac:dyDescent="0.3">
      <c r="A122" s="86">
        <f>A121+1</f>
        <v>1</v>
      </c>
      <c r="B122" s="90">
        <v>0</v>
      </c>
      <c r="C122" s="14">
        <v>0</v>
      </c>
      <c r="D122" s="14">
        <v>6.2555066079295099</v>
      </c>
      <c r="E122" s="14">
        <v>0</v>
      </c>
      <c r="F122" s="14">
        <v>0</v>
      </c>
      <c r="G122" s="14">
        <v>0</v>
      </c>
      <c r="H122" s="14">
        <v>0</v>
      </c>
      <c r="I122" s="14">
        <v>0</v>
      </c>
      <c r="J122" s="14">
        <v>0</v>
      </c>
      <c r="K122" s="14">
        <v>0</v>
      </c>
      <c r="L122" s="14">
        <v>8.8105726872246701E-2</v>
      </c>
      <c r="M122" s="51"/>
      <c r="N122" s="51"/>
      <c r="O122" s="51"/>
      <c r="P122" s="51"/>
      <c r="Q122" s="51"/>
      <c r="R122" s="51"/>
      <c r="S122" s="51"/>
    </row>
    <row r="123" spans="1:19" x14ac:dyDescent="0.3">
      <c r="A123" s="86">
        <f t="shared" ref="A123:A130" si="10">A122+1</f>
        <v>2</v>
      </c>
      <c r="B123" s="90">
        <v>0</v>
      </c>
      <c r="C123" s="14">
        <v>9.68992248062015E-2</v>
      </c>
      <c r="D123" s="14">
        <v>9.68992248062015E-2</v>
      </c>
      <c r="E123" s="14">
        <v>9.68992248062015E-2</v>
      </c>
      <c r="F123" s="14">
        <v>9.68992248062015E-2</v>
      </c>
      <c r="G123" s="14">
        <v>0.290697674418604</v>
      </c>
      <c r="H123" s="14">
        <v>0</v>
      </c>
      <c r="I123" s="14">
        <v>0</v>
      </c>
      <c r="J123" s="14">
        <v>0</v>
      </c>
      <c r="K123" s="14">
        <v>9.68992248062015E-2</v>
      </c>
      <c r="L123" s="14">
        <v>0.775193798449612</v>
      </c>
      <c r="M123" s="51"/>
      <c r="N123" s="51"/>
      <c r="O123" s="51"/>
      <c r="P123" s="51"/>
      <c r="Q123" s="51"/>
      <c r="R123" s="51"/>
      <c r="S123" s="51"/>
    </row>
    <row r="124" spans="1:19" x14ac:dyDescent="0.3">
      <c r="A124" s="86">
        <f t="shared" si="10"/>
        <v>3</v>
      </c>
      <c r="B124" s="90">
        <v>0</v>
      </c>
      <c r="C124" s="14">
        <v>0</v>
      </c>
      <c r="D124" s="14">
        <v>0</v>
      </c>
      <c r="E124" s="14">
        <v>0</v>
      </c>
      <c r="F124" s="14">
        <v>22.574257425742498</v>
      </c>
      <c r="G124" s="14">
        <v>0.29702970297029702</v>
      </c>
      <c r="H124" s="14">
        <v>1.58415841584158</v>
      </c>
      <c r="I124" s="14">
        <v>9.9009900990099001E-2</v>
      </c>
      <c r="J124" s="14">
        <v>0</v>
      </c>
      <c r="K124" s="14">
        <v>0.198019801980198</v>
      </c>
      <c r="L124" s="14">
        <v>0.49504950495049499</v>
      </c>
      <c r="M124" s="51"/>
      <c r="N124" s="51"/>
      <c r="O124" s="51"/>
      <c r="P124" s="51"/>
      <c r="Q124" s="51"/>
      <c r="R124" s="51"/>
      <c r="S124" s="51"/>
    </row>
    <row r="125" spans="1:19" x14ac:dyDescent="0.3">
      <c r="A125" s="86">
        <f t="shared" si="10"/>
        <v>4</v>
      </c>
      <c r="B125" s="90">
        <v>0.10183299389002</v>
      </c>
      <c r="C125" s="14">
        <v>0.10183299389002</v>
      </c>
      <c r="D125" s="14">
        <v>0.10183299389002</v>
      </c>
      <c r="E125" s="14">
        <v>0.10183299389002</v>
      </c>
      <c r="F125" s="14">
        <v>0.20366598778004</v>
      </c>
      <c r="G125" s="14">
        <v>0.20366598778004</v>
      </c>
      <c r="H125" s="14">
        <v>0.10183299389002</v>
      </c>
      <c r="I125" s="14">
        <v>0.10183299389002</v>
      </c>
      <c r="J125" s="14">
        <v>0.10183299389002</v>
      </c>
      <c r="K125" s="14">
        <v>0.10183299389002</v>
      </c>
      <c r="L125" s="14">
        <v>0.20366598778004</v>
      </c>
      <c r="M125" s="51"/>
      <c r="N125" s="51"/>
      <c r="O125" s="51"/>
      <c r="P125" s="51"/>
      <c r="Q125" s="51"/>
      <c r="R125" s="51"/>
      <c r="S125" s="51"/>
    </row>
    <row r="126" spans="1:19" x14ac:dyDescent="0.3">
      <c r="A126" s="86">
        <f t="shared" si="10"/>
        <v>5</v>
      </c>
      <c r="B126" s="90">
        <v>0.112107623318385</v>
      </c>
      <c r="C126" s="14">
        <v>0.224215246636771</v>
      </c>
      <c r="D126" s="14">
        <v>0.112107623318385</v>
      </c>
      <c r="E126" s="14">
        <v>0.112107623318385</v>
      </c>
      <c r="F126" s="14">
        <v>4.9327354260089598</v>
      </c>
      <c r="G126" s="14">
        <v>1.12107623318385</v>
      </c>
      <c r="H126" s="14">
        <v>13.7892376681614</v>
      </c>
      <c r="I126" s="14">
        <v>0.56053811659192798</v>
      </c>
      <c r="J126" s="14">
        <v>0.112107623318385</v>
      </c>
      <c r="K126" s="14">
        <v>0.224215246636771</v>
      </c>
      <c r="L126" s="14">
        <v>1.12107623318385</v>
      </c>
      <c r="M126" s="51"/>
      <c r="N126" s="51"/>
      <c r="O126" s="51"/>
      <c r="P126" s="51"/>
      <c r="Q126" s="51"/>
      <c r="R126" s="51"/>
      <c r="S126" s="51"/>
    </row>
    <row r="127" spans="1:19" x14ac:dyDescent="0.3">
      <c r="A127" s="86">
        <f t="shared" si="10"/>
        <v>6</v>
      </c>
      <c r="B127" s="90">
        <v>0.73068893528183698</v>
      </c>
      <c r="C127" s="14">
        <v>3.2359081419624198</v>
      </c>
      <c r="D127" s="14">
        <v>0.83507306889352795</v>
      </c>
      <c r="E127" s="14">
        <v>1.7745302713987401</v>
      </c>
      <c r="F127" s="14">
        <v>0.93945720250521902</v>
      </c>
      <c r="G127" s="14">
        <v>0.62630480167014602</v>
      </c>
      <c r="H127" s="14">
        <v>0.93945720250521902</v>
      </c>
      <c r="I127" s="14">
        <v>4.6972860125260896</v>
      </c>
      <c r="J127" s="14">
        <v>0.73068893528183698</v>
      </c>
      <c r="K127" s="14">
        <v>1.25260960334029</v>
      </c>
      <c r="L127" s="14">
        <v>2.0876826722338202</v>
      </c>
      <c r="M127" s="51"/>
      <c r="N127" s="51"/>
      <c r="O127" s="51"/>
      <c r="P127" s="51"/>
      <c r="Q127" s="51"/>
      <c r="R127" s="51"/>
      <c r="S127" s="51"/>
    </row>
    <row r="128" spans="1:19" x14ac:dyDescent="0.3">
      <c r="A128" s="86">
        <f t="shared" si="10"/>
        <v>7</v>
      </c>
      <c r="B128" s="90">
        <v>100</v>
      </c>
      <c r="C128" s="14">
        <v>100</v>
      </c>
      <c r="D128" s="14">
        <v>100</v>
      </c>
      <c r="E128" s="14">
        <v>100</v>
      </c>
      <c r="F128" s="14">
        <v>100</v>
      </c>
      <c r="G128" s="14">
        <v>100</v>
      </c>
      <c r="H128" s="14">
        <v>100</v>
      </c>
      <c r="I128" s="14">
        <v>100</v>
      </c>
      <c r="J128" s="14">
        <v>100</v>
      </c>
      <c r="K128" s="14">
        <v>100</v>
      </c>
      <c r="L128" s="14">
        <v>100</v>
      </c>
      <c r="M128" s="51"/>
      <c r="N128" s="51"/>
      <c r="O128" s="51"/>
      <c r="P128" s="51"/>
      <c r="Q128" s="51"/>
      <c r="R128" s="51"/>
      <c r="S128" s="51"/>
    </row>
    <row r="129" spans="1:19" x14ac:dyDescent="0.3">
      <c r="A129" s="86">
        <f t="shared" si="10"/>
        <v>8</v>
      </c>
      <c r="B129" s="90">
        <v>0</v>
      </c>
      <c r="C129" s="14">
        <v>0</v>
      </c>
      <c r="D129" s="14">
        <v>0.102669404517453</v>
      </c>
      <c r="E129" s="14">
        <v>0.102669404517453</v>
      </c>
      <c r="F129" s="14">
        <v>1.84804928131416</v>
      </c>
      <c r="G129" s="14">
        <v>0</v>
      </c>
      <c r="H129" s="14">
        <v>0</v>
      </c>
      <c r="I129" s="14">
        <v>0</v>
      </c>
      <c r="J129" s="14">
        <v>0</v>
      </c>
      <c r="K129" s="14">
        <v>1.2320328542094401</v>
      </c>
      <c r="L129" s="14">
        <v>0.102669404517453</v>
      </c>
      <c r="M129" s="51"/>
      <c r="N129" s="51"/>
      <c r="O129" s="51"/>
      <c r="P129" s="51"/>
      <c r="Q129" s="51"/>
      <c r="R129" s="51"/>
      <c r="S129" s="51"/>
    </row>
    <row r="130" spans="1:19" x14ac:dyDescent="0.3">
      <c r="A130" s="86">
        <f t="shared" si="10"/>
        <v>9</v>
      </c>
      <c r="B130" s="90">
        <v>0</v>
      </c>
      <c r="C130" s="14">
        <v>0</v>
      </c>
      <c r="D130" s="14">
        <v>0</v>
      </c>
      <c r="E130" s="14">
        <v>0</v>
      </c>
      <c r="F130" s="14">
        <v>9.9108027750247699E-2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4">
        <v>9.9108027750247699E-2</v>
      </c>
      <c r="M130" s="51"/>
      <c r="N130" s="51"/>
      <c r="O130" s="51"/>
      <c r="P130" s="51"/>
      <c r="Q130" s="51"/>
      <c r="R130" s="51"/>
      <c r="S130" s="51"/>
    </row>
    <row r="131" spans="1:19" x14ac:dyDescent="0.3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</row>
    <row r="132" spans="1:19" x14ac:dyDescent="0.3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</row>
    <row r="133" spans="1:19" x14ac:dyDescent="0.3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</row>
    <row r="134" spans="1:19" x14ac:dyDescent="0.3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</row>
    <row r="135" spans="1:19" x14ac:dyDescent="0.3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</row>
    <row r="136" spans="1:19" x14ac:dyDescent="0.3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</row>
    <row r="137" spans="1:19" x14ac:dyDescent="0.3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</row>
    <row r="138" spans="1:19" x14ac:dyDescent="0.3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</row>
    <row r="139" spans="1:19" x14ac:dyDescent="0.3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</row>
    <row r="140" spans="1:19" x14ac:dyDescent="0.3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</row>
    <row r="141" spans="1:19" x14ac:dyDescent="0.3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</row>
    <row r="142" spans="1:19" x14ac:dyDescent="0.3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</row>
    <row r="143" spans="1:19" x14ac:dyDescent="0.3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</row>
    <row r="144" spans="1:19" x14ac:dyDescent="0.3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</row>
    <row r="145" spans="1:19" x14ac:dyDescent="0.3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</row>
    <row r="146" spans="1:19" x14ac:dyDescent="0.3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</row>
    <row r="147" spans="1:19" x14ac:dyDescent="0.3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</row>
    <row r="148" spans="1:19" x14ac:dyDescent="0.3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</row>
    <row r="149" spans="1:19" x14ac:dyDescent="0.3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</row>
    <row r="150" spans="1:19" x14ac:dyDescent="0.3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</row>
    <row r="151" spans="1:19" x14ac:dyDescent="0.3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</row>
    <row r="152" spans="1:19" x14ac:dyDescent="0.3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</row>
    <row r="153" spans="1:19" x14ac:dyDescent="0.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</row>
    <row r="154" spans="1:19" x14ac:dyDescent="0.3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</row>
    <row r="155" spans="1:19" x14ac:dyDescent="0.3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</row>
    <row r="156" spans="1:19" x14ac:dyDescent="0.3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</row>
    <row r="157" spans="1:19" x14ac:dyDescent="0.3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</row>
    <row r="158" spans="1:19" x14ac:dyDescent="0.3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</row>
    <row r="159" spans="1:19" x14ac:dyDescent="0.3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</row>
    <row r="160" spans="1:19" x14ac:dyDescent="0.3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</row>
    <row r="161" spans="1:19" x14ac:dyDescent="0.3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</row>
    <row r="162" spans="1:19" x14ac:dyDescent="0.3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</row>
    <row r="163" spans="1:19" x14ac:dyDescent="0.3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</row>
    <row r="164" spans="1:19" x14ac:dyDescent="0.3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</row>
    <row r="165" spans="1:19" x14ac:dyDescent="0.3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</row>
    <row r="166" spans="1:19" x14ac:dyDescent="0.3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</row>
    <row r="167" spans="1:19" x14ac:dyDescent="0.3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</row>
    <row r="168" spans="1:19" x14ac:dyDescent="0.3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</row>
    <row r="169" spans="1:19" x14ac:dyDescent="0.3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</row>
    <row r="170" spans="1:19" x14ac:dyDescent="0.3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</row>
    <row r="171" spans="1:19" x14ac:dyDescent="0.3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</row>
    <row r="172" spans="1:19" x14ac:dyDescent="0.3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</row>
    <row r="173" spans="1:19" x14ac:dyDescent="0.3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</row>
    <row r="174" spans="1:19" x14ac:dyDescent="0.3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</row>
    <row r="175" spans="1:19" x14ac:dyDescent="0.3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</row>
    <row r="176" spans="1:19" x14ac:dyDescent="0.3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</row>
    <row r="177" spans="1:19" x14ac:dyDescent="0.3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</row>
    <row r="178" spans="1:19" x14ac:dyDescent="0.3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</row>
    <row r="179" spans="1:19" x14ac:dyDescent="0.3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</row>
    <row r="180" spans="1:19" x14ac:dyDescent="0.3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</row>
    <row r="181" spans="1:19" x14ac:dyDescent="0.3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</row>
    <row r="182" spans="1:19" x14ac:dyDescent="0.3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</row>
    <row r="183" spans="1:19" x14ac:dyDescent="0.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</row>
    <row r="184" spans="1:19" x14ac:dyDescent="0.3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</row>
    <row r="185" spans="1:19" x14ac:dyDescent="0.3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</row>
    <row r="186" spans="1:19" x14ac:dyDescent="0.3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</row>
    <row r="187" spans="1:19" x14ac:dyDescent="0.3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</row>
    <row r="188" spans="1:19" x14ac:dyDescent="0.3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</row>
    <row r="189" spans="1:19" x14ac:dyDescent="0.3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</row>
    <row r="190" spans="1:19" x14ac:dyDescent="0.3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</row>
    <row r="191" spans="1:19" x14ac:dyDescent="0.3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</row>
    <row r="192" spans="1:19" x14ac:dyDescent="0.3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</row>
    <row r="193" spans="1:19" x14ac:dyDescent="0.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</row>
    <row r="194" spans="1:19" x14ac:dyDescent="0.3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</row>
    <row r="195" spans="1:19" x14ac:dyDescent="0.3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</row>
    <row r="196" spans="1:19" x14ac:dyDescent="0.3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</row>
    <row r="197" spans="1:19" x14ac:dyDescent="0.3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</row>
    <row r="198" spans="1:19" x14ac:dyDescent="0.3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</row>
    <row r="199" spans="1:19" x14ac:dyDescent="0.3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</row>
    <row r="200" spans="1:19" x14ac:dyDescent="0.3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</row>
    <row r="201" spans="1:19" x14ac:dyDescent="0.3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</row>
    <row r="202" spans="1:19" x14ac:dyDescent="0.3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</row>
    <row r="203" spans="1:19" x14ac:dyDescent="0.3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</row>
    <row r="204" spans="1:19" x14ac:dyDescent="0.3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</row>
    <row r="205" spans="1:19" x14ac:dyDescent="0.3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</row>
    <row r="206" spans="1:19" x14ac:dyDescent="0.3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</row>
    <row r="207" spans="1:19" x14ac:dyDescent="0.3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</row>
    <row r="208" spans="1:19" x14ac:dyDescent="0.3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</row>
    <row r="209" spans="1:19" x14ac:dyDescent="0.3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</row>
    <row r="210" spans="1:19" x14ac:dyDescent="0.3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</row>
    <row r="211" spans="1:19" x14ac:dyDescent="0.3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</row>
    <row r="212" spans="1:19" x14ac:dyDescent="0.3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</row>
    <row r="213" spans="1:19" x14ac:dyDescent="0.3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</row>
    <row r="214" spans="1:19" x14ac:dyDescent="0.3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</row>
    <row r="215" spans="1:19" x14ac:dyDescent="0.3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</row>
    <row r="216" spans="1:19" x14ac:dyDescent="0.3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</row>
    <row r="217" spans="1:19" x14ac:dyDescent="0.3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</row>
    <row r="218" spans="1:19" x14ac:dyDescent="0.3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</row>
    <row r="219" spans="1:19" x14ac:dyDescent="0.3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</row>
    <row r="220" spans="1:19" x14ac:dyDescent="0.3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</row>
    <row r="221" spans="1:19" x14ac:dyDescent="0.3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</row>
    <row r="222" spans="1:19" x14ac:dyDescent="0.3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</row>
    <row r="223" spans="1:19" x14ac:dyDescent="0.3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</row>
    <row r="224" spans="1:19" x14ac:dyDescent="0.3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</row>
    <row r="225" spans="1:19" x14ac:dyDescent="0.3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</row>
    <row r="226" spans="1:19" x14ac:dyDescent="0.3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</row>
    <row r="227" spans="1:19" x14ac:dyDescent="0.3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</row>
    <row r="228" spans="1:19" x14ac:dyDescent="0.3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</row>
    <row r="229" spans="1:19" x14ac:dyDescent="0.3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</row>
    <row r="230" spans="1:19" x14ac:dyDescent="0.3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</row>
    <row r="231" spans="1:19" x14ac:dyDescent="0.3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</row>
    <row r="232" spans="1:19" x14ac:dyDescent="0.3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</row>
    <row r="233" spans="1:19" x14ac:dyDescent="0.3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</row>
    <row r="234" spans="1:19" x14ac:dyDescent="0.3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</row>
    <row r="235" spans="1:19" x14ac:dyDescent="0.3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</row>
    <row r="236" spans="1:19" x14ac:dyDescent="0.3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</row>
    <row r="237" spans="1:19" x14ac:dyDescent="0.3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</row>
    <row r="238" spans="1:19" x14ac:dyDescent="0.3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</row>
    <row r="239" spans="1:19" x14ac:dyDescent="0.3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</row>
    <row r="240" spans="1:19" x14ac:dyDescent="0.3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</row>
    <row r="241" spans="1:19" x14ac:dyDescent="0.3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</row>
    <row r="242" spans="1:19" x14ac:dyDescent="0.3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</row>
    <row r="243" spans="1:19" x14ac:dyDescent="0.3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</row>
    <row r="244" spans="1:19" x14ac:dyDescent="0.3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</row>
    <row r="245" spans="1:19" x14ac:dyDescent="0.3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</row>
    <row r="246" spans="1:19" x14ac:dyDescent="0.3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</row>
    <row r="247" spans="1:19" x14ac:dyDescent="0.3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</row>
    <row r="248" spans="1:19" x14ac:dyDescent="0.3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</row>
    <row r="249" spans="1:19" x14ac:dyDescent="0.3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</row>
    <row r="250" spans="1:19" x14ac:dyDescent="0.3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</row>
    <row r="251" spans="1:19" x14ac:dyDescent="0.3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</row>
    <row r="252" spans="1:19" x14ac:dyDescent="0.3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</row>
    <row r="253" spans="1:19" x14ac:dyDescent="0.3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</row>
    <row r="254" spans="1:19" x14ac:dyDescent="0.3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</row>
    <row r="255" spans="1:19" x14ac:dyDescent="0.3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</row>
    <row r="256" spans="1:19" x14ac:dyDescent="0.3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</row>
    <row r="257" spans="1:19" x14ac:dyDescent="0.3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</row>
    <row r="258" spans="1:19" x14ac:dyDescent="0.3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</row>
    <row r="259" spans="1:19" x14ac:dyDescent="0.3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</row>
    <row r="260" spans="1:19" x14ac:dyDescent="0.3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</row>
    <row r="261" spans="1:19" x14ac:dyDescent="0.3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</row>
    <row r="262" spans="1:19" x14ac:dyDescent="0.3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</row>
    <row r="263" spans="1:19" x14ac:dyDescent="0.3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</row>
    <row r="264" spans="1:19" x14ac:dyDescent="0.3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</row>
    <row r="265" spans="1:19" x14ac:dyDescent="0.3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</row>
    <row r="266" spans="1:19" x14ac:dyDescent="0.3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</row>
    <row r="267" spans="1:19" x14ac:dyDescent="0.3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</row>
    <row r="268" spans="1:19" x14ac:dyDescent="0.3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</row>
    <row r="269" spans="1:19" x14ac:dyDescent="0.3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</row>
    <row r="270" spans="1:19" x14ac:dyDescent="0.3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</row>
    <row r="271" spans="1:19" x14ac:dyDescent="0.3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</row>
    <row r="272" spans="1:19" x14ac:dyDescent="0.3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</row>
    <row r="273" spans="1:19" x14ac:dyDescent="0.3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</row>
    <row r="274" spans="1:19" x14ac:dyDescent="0.3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</row>
    <row r="275" spans="1:19" x14ac:dyDescent="0.3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</row>
    <row r="276" spans="1:19" x14ac:dyDescent="0.3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</row>
    <row r="277" spans="1:19" x14ac:dyDescent="0.3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</row>
    <row r="278" spans="1:19" x14ac:dyDescent="0.3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</row>
    <row r="279" spans="1:19" x14ac:dyDescent="0.3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</row>
    <row r="280" spans="1:19" x14ac:dyDescent="0.3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</row>
    <row r="281" spans="1:19" x14ac:dyDescent="0.3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</row>
    <row r="282" spans="1:19" x14ac:dyDescent="0.3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</row>
    <row r="283" spans="1:19" x14ac:dyDescent="0.3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</row>
    <row r="284" spans="1:19" x14ac:dyDescent="0.3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</row>
    <row r="285" spans="1:19" x14ac:dyDescent="0.3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</row>
    <row r="286" spans="1:19" x14ac:dyDescent="0.3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</row>
    <row r="287" spans="1:19" x14ac:dyDescent="0.3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</row>
    <row r="288" spans="1:19" x14ac:dyDescent="0.3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</row>
    <row r="289" spans="1:19" x14ac:dyDescent="0.3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</row>
    <row r="290" spans="1:19" x14ac:dyDescent="0.3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</row>
    <row r="291" spans="1:19" x14ac:dyDescent="0.3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</row>
    <row r="292" spans="1:19" x14ac:dyDescent="0.3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</row>
    <row r="293" spans="1:19" x14ac:dyDescent="0.3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</row>
    <row r="294" spans="1:19" x14ac:dyDescent="0.3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</row>
    <row r="295" spans="1:19" x14ac:dyDescent="0.3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</row>
    <row r="296" spans="1:19" x14ac:dyDescent="0.3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</row>
    <row r="297" spans="1:19" x14ac:dyDescent="0.3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</row>
    <row r="298" spans="1:19" x14ac:dyDescent="0.3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</row>
    <row r="299" spans="1:19" x14ac:dyDescent="0.3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</row>
    <row r="300" spans="1:19" x14ac:dyDescent="0.3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</row>
    <row r="301" spans="1:19" x14ac:dyDescent="0.3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</row>
    <row r="302" spans="1:19" x14ac:dyDescent="0.3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</row>
    <row r="303" spans="1:19" x14ac:dyDescent="0.3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</row>
    <row r="304" spans="1:19" x14ac:dyDescent="0.3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</row>
    <row r="305" spans="1:19" x14ac:dyDescent="0.3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</row>
    <row r="306" spans="1:19" x14ac:dyDescent="0.3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</row>
    <row r="307" spans="1:19" x14ac:dyDescent="0.3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</row>
    <row r="308" spans="1:19" x14ac:dyDescent="0.3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</row>
    <row r="309" spans="1:19" x14ac:dyDescent="0.3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</row>
    <row r="310" spans="1:19" x14ac:dyDescent="0.3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</row>
    <row r="311" spans="1:19" x14ac:dyDescent="0.3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</row>
    <row r="312" spans="1:19" x14ac:dyDescent="0.3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</row>
    <row r="313" spans="1:19" x14ac:dyDescent="0.3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</row>
    <row r="314" spans="1:19" x14ac:dyDescent="0.3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</row>
    <row r="315" spans="1:19" x14ac:dyDescent="0.3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</row>
    <row r="316" spans="1:19" x14ac:dyDescent="0.3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</row>
    <row r="317" spans="1:19" x14ac:dyDescent="0.3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</row>
    <row r="318" spans="1:19" x14ac:dyDescent="0.3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</row>
    <row r="319" spans="1:19" x14ac:dyDescent="0.3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</row>
    <row r="320" spans="1:19" x14ac:dyDescent="0.3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</row>
    <row r="321" spans="1:19" x14ac:dyDescent="0.3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</row>
    <row r="322" spans="1:19" x14ac:dyDescent="0.3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</row>
    <row r="323" spans="1:19" x14ac:dyDescent="0.3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</row>
    <row r="324" spans="1:19" x14ac:dyDescent="0.3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</row>
    <row r="325" spans="1:19" x14ac:dyDescent="0.3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</row>
    <row r="326" spans="1:19" x14ac:dyDescent="0.3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</row>
    <row r="327" spans="1:19" x14ac:dyDescent="0.3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</row>
    <row r="328" spans="1:19" x14ac:dyDescent="0.3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</row>
    <row r="329" spans="1:19" x14ac:dyDescent="0.3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</row>
    <row r="330" spans="1:19" x14ac:dyDescent="0.3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</row>
    <row r="331" spans="1:19" x14ac:dyDescent="0.3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</row>
    <row r="332" spans="1:19" x14ac:dyDescent="0.3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</row>
    <row r="333" spans="1:19" x14ac:dyDescent="0.3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</row>
    <row r="334" spans="1:19" x14ac:dyDescent="0.3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</row>
    <row r="335" spans="1:19" x14ac:dyDescent="0.3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</row>
    <row r="336" spans="1:19" x14ac:dyDescent="0.3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</row>
    <row r="337" spans="1:19" x14ac:dyDescent="0.3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</row>
    <row r="338" spans="1:19" x14ac:dyDescent="0.3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</row>
    <row r="339" spans="1:19" x14ac:dyDescent="0.3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</row>
    <row r="340" spans="1:19" x14ac:dyDescent="0.3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</row>
    <row r="341" spans="1:19" x14ac:dyDescent="0.3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</row>
    <row r="342" spans="1:19" x14ac:dyDescent="0.3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</row>
    <row r="343" spans="1:19" x14ac:dyDescent="0.3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</row>
    <row r="344" spans="1:19" x14ac:dyDescent="0.3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</row>
    <row r="345" spans="1:19" x14ac:dyDescent="0.3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</row>
    <row r="346" spans="1:19" x14ac:dyDescent="0.3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</row>
    <row r="347" spans="1:19" x14ac:dyDescent="0.3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</row>
    <row r="348" spans="1:19" x14ac:dyDescent="0.3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</row>
    <row r="349" spans="1:19" x14ac:dyDescent="0.3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</row>
    <row r="350" spans="1:19" x14ac:dyDescent="0.3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</row>
    <row r="351" spans="1:19" x14ac:dyDescent="0.3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</row>
    <row r="352" spans="1:19" x14ac:dyDescent="0.3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</row>
    <row r="353" spans="1:19" x14ac:dyDescent="0.3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</row>
    <row r="354" spans="1:19" x14ac:dyDescent="0.3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</row>
    <row r="355" spans="1:19" x14ac:dyDescent="0.3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</row>
    <row r="356" spans="1:19" x14ac:dyDescent="0.3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</row>
    <row r="357" spans="1:19" x14ac:dyDescent="0.3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</row>
    <row r="358" spans="1:19" x14ac:dyDescent="0.3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</row>
    <row r="359" spans="1:19" x14ac:dyDescent="0.3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</row>
    <row r="360" spans="1:19" x14ac:dyDescent="0.3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</row>
    <row r="361" spans="1:19" x14ac:dyDescent="0.3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</row>
    <row r="362" spans="1:19" x14ac:dyDescent="0.3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</row>
    <row r="363" spans="1:19" x14ac:dyDescent="0.3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</row>
    <row r="364" spans="1:19" x14ac:dyDescent="0.3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</row>
    <row r="365" spans="1:19" x14ac:dyDescent="0.3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</row>
    <row r="366" spans="1:19" x14ac:dyDescent="0.3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</row>
    <row r="367" spans="1:19" x14ac:dyDescent="0.3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</row>
    <row r="368" spans="1:19" x14ac:dyDescent="0.3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</row>
    <row r="369" spans="1:19" x14ac:dyDescent="0.3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</row>
    <row r="370" spans="1:19" x14ac:dyDescent="0.3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</row>
    <row r="371" spans="1:19" x14ac:dyDescent="0.3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</row>
    <row r="372" spans="1:19" x14ac:dyDescent="0.3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</row>
    <row r="373" spans="1:19" x14ac:dyDescent="0.3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</row>
    <row r="374" spans="1:19" x14ac:dyDescent="0.3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</row>
    <row r="375" spans="1:19" x14ac:dyDescent="0.3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</row>
    <row r="376" spans="1:19" x14ac:dyDescent="0.3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</row>
    <row r="377" spans="1:19" x14ac:dyDescent="0.3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</row>
    <row r="378" spans="1:19" x14ac:dyDescent="0.3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</row>
    <row r="379" spans="1:19" x14ac:dyDescent="0.3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</row>
    <row r="380" spans="1:19" x14ac:dyDescent="0.3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</row>
    <row r="381" spans="1:19" x14ac:dyDescent="0.3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</row>
    <row r="382" spans="1:19" x14ac:dyDescent="0.3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</row>
    <row r="383" spans="1:19" x14ac:dyDescent="0.3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</row>
    <row r="384" spans="1:19" x14ac:dyDescent="0.3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</row>
    <row r="385" spans="1:19" x14ac:dyDescent="0.3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</row>
    <row r="386" spans="1:19" x14ac:dyDescent="0.3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</row>
    <row r="387" spans="1:19" x14ac:dyDescent="0.3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</row>
    <row r="388" spans="1:19" x14ac:dyDescent="0.3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</row>
    <row r="389" spans="1:19" x14ac:dyDescent="0.3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</row>
    <row r="390" spans="1:19" x14ac:dyDescent="0.3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</row>
    <row r="391" spans="1:19" x14ac:dyDescent="0.3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</row>
    <row r="392" spans="1:19" x14ac:dyDescent="0.3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</row>
    <row r="393" spans="1:19" x14ac:dyDescent="0.3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</row>
    <row r="394" spans="1:19" x14ac:dyDescent="0.3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</row>
    <row r="395" spans="1:19" x14ac:dyDescent="0.3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</row>
    <row r="396" spans="1:19" x14ac:dyDescent="0.3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</row>
    <row r="397" spans="1:19" x14ac:dyDescent="0.3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</row>
    <row r="398" spans="1:19" x14ac:dyDescent="0.3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</row>
    <row r="399" spans="1:19" x14ac:dyDescent="0.3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</row>
    <row r="400" spans="1:19" x14ac:dyDescent="0.3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</row>
    <row r="401" spans="1:19" x14ac:dyDescent="0.3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</row>
    <row r="402" spans="1:19" x14ac:dyDescent="0.3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</row>
    <row r="403" spans="1:19" x14ac:dyDescent="0.3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</row>
    <row r="404" spans="1:19" x14ac:dyDescent="0.3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</row>
    <row r="405" spans="1:19" x14ac:dyDescent="0.3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</row>
    <row r="406" spans="1:19" x14ac:dyDescent="0.3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</row>
    <row r="407" spans="1:19" x14ac:dyDescent="0.3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</row>
    <row r="408" spans="1:19" x14ac:dyDescent="0.3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</row>
    <row r="409" spans="1:19" x14ac:dyDescent="0.3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</row>
    <row r="410" spans="1:19" x14ac:dyDescent="0.3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</row>
    <row r="411" spans="1:19" x14ac:dyDescent="0.3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</row>
    <row r="412" spans="1:19" x14ac:dyDescent="0.3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</row>
    <row r="413" spans="1:19" x14ac:dyDescent="0.3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</row>
    <row r="414" spans="1:19" x14ac:dyDescent="0.3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</row>
    <row r="415" spans="1:19" x14ac:dyDescent="0.3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</row>
    <row r="416" spans="1:19" x14ac:dyDescent="0.3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</row>
    <row r="417" spans="1:19" x14ac:dyDescent="0.3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</row>
    <row r="418" spans="1:19" x14ac:dyDescent="0.3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</row>
    <row r="419" spans="1:19" x14ac:dyDescent="0.3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</row>
    <row r="420" spans="1:19" x14ac:dyDescent="0.3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</row>
    <row r="421" spans="1:19" x14ac:dyDescent="0.3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</row>
    <row r="422" spans="1:19" x14ac:dyDescent="0.3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</row>
    <row r="423" spans="1:19" x14ac:dyDescent="0.3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</row>
    <row r="424" spans="1:19" x14ac:dyDescent="0.3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</row>
    <row r="425" spans="1:19" x14ac:dyDescent="0.3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</row>
    <row r="426" spans="1:19" x14ac:dyDescent="0.3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</row>
    <row r="427" spans="1:19" x14ac:dyDescent="0.3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</row>
    <row r="428" spans="1:19" x14ac:dyDescent="0.3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</row>
    <row r="429" spans="1:19" x14ac:dyDescent="0.3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</row>
    <row r="430" spans="1:19" x14ac:dyDescent="0.3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</row>
    <row r="431" spans="1:19" x14ac:dyDescent="0.3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</row>
    <row r="432" spans="1:19" x14ac:dyDescent="0.3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</row>
    <row r="433" spans="1:19" x14ac:dyDescent="0.3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</row>
    <row r="434" spans="1:19" x14ac:dyDescent="0.3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</row>
    <row r="435" spans="1:19" x14ac:dyDescent="0.3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</row>
    <row r="436" spans="1:19" x14ac:dyDescent="0.3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</row>
    <row r="437" spans="1:19" x14ac:dyDescent="0.3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</row>
    <row r="438" spans="1:19" x14ac:dyDescent="0.3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</row>
    <row r="439" spans="1:19" x14ac:dyDescent="0.3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</row>
    <row r="440" spans="1:19" x14ac:dyDescent="0.3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</row>
    <row r="441" spans="1:19" x14ac:dyDescent="0.3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</row>
    <row r="442" spans="1:19" x14ac:dyDescent="0.3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</row>
    <row r="443" spans="1:19" x14ac:dyDescent="0.3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</row>
    <row r="444" spans="1:19" x14ac:dyDescent="0.3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</row>
    <row r="445" spans="1:19" x14ac:dyDescent="0.3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</row>
    <row r="446" spans="1:19" x14ac:dyDescent="0.3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</row>
    <row r="447" spans="1:19" x14ac:dyDescent="0.3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</row>
    <row r="448" spans="1:19" x14ac:dyDescent="0.3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</row>
    <row r="449" spans="1:19" x14ac:dyDescent="0.3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</row>
    <row r="450" spans="1:19" x14ac:dyDescent="0.3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</row>
    <row r="451" spans="1:19" x14ac:dyDescent="0.3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</row>
  </sheetData>
  <mergeCells count="17">
    <mergeCell ref="B55:C55"/>
    <mergeCell ref="D55:E55"/>
    <mergeCell ref="B59:C59"/>
    <mergeCell ref="D59:E59"/>
    <mergeCell ref="M29:O29"/>
    <mergeCell ref="J42:L42"/>
    <mergeCell ref="M42:O42"/>
    <mergeCell ref="A49:G49"/>
    <mergeCell ref="B50:C50"/>
    <mergeCell ref="D50:E50"/>
    <mergeCell ref="B2:I2"/>
    <mergeCell ref="J2:L2"/>
    <mergeCell ref="J15:L15"/>
    <mergeCell ref="B23:C23"/>
    <mergeCell ref="D23:E23"/>
    <mergeCell ref="B29:I29"/>
    <mergeCell ref="J29:L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7D389-054D-49CB-907C-AFF7D26BA222}">
  <dimension ref="A1:W35"/>
  <sheetViews>
    <sheetView workbookViewId="0">
      <selection activeCell="F21" sqref="F21"/>
    </sheetView>
  </sheetViews>
  <sheetFormatPr defaultRowHeight="14.4" x14ac:dyDescent="0.3"/>
  <cols>
    <col min="1" max="1" width="34" style="17" customWidth="1"/>
    <col min="2" max="16384" width="8.88671875" style="28"/>
  </cols>
  <sheetData>
    <row r="1" spans="1:23" ht="15.6" x14ac:dyDescent="0.3">
      <c r="A1" s="31" t="s">
        <v>39</v>
      </c>
    </row>
    <row r="2" spans="1:23" x14ac:dyDescent="0.3">
      <c r="A2" s="26" t="s">
        <v>46</v>
      </c>
      <c r="B2" s="2" t="s">
        <v>5</v>
      </c>
      <c r="C2" s="2" t="s">
        <v>3</v>
      </c>
      <c r="D2" s="2" t="s">
        <v>6</v>
      </c>
      <c r="E2" s="2" t="s">
        <v>7</v>
      </c>
      <c r="F2" s="2" t="s">
        <v>8</v>
      </c>
      <c r="G2" s="2" t="s">
        <v>2</v>
      </c>
      <c r="H2" s="2" t="s">
        <v>9</v>
      </c>
      <c r="I2" s="2" t="s">
        <v>1</v>
      </c>
      <c r="J2" s="2" t="s">
        <v>0</v>
      </c>
      <c r="K2" s="2" t="s">
        <v>10</v>
      </c>
      <c r="L2" s="2" t="s">
        <v>4</v>
      </c>
    </row>
    <row r="3" spans="1:23" x14ac:dyDescent="0.3">
      <c r="A3" s="17">
        <v>0</v>
      </c>
      <c r="B3" s="3">
        <v>98.919466486577704</v>
      </c>
      <c r="C3" s="9">
        <v>99.611683268613888</v>
      </c>
      <c r="D3" s="8">
        <v>99.544149924024978</v>
      </c>
      <c r="E3" s="8">
        <v>99.375316562552769</v>
      </c>
      <c r="F3" s="8">
        <v>98.953233158872195</v>
      </c>
      <c r="G3" s="8">
        <v>98.919466486577747</v>
      </c>
      <c r="H3" s="8">
        <v>99.544149924024978</v>
      </c>
      <c r="I3" s="8">
        <v>99.02076650346109</v>
      </c>
      <c r="J3" s="8">
        <v>98.919466486577747</v>
      </c>
      <c r="K3" s="8">
        <v>99.375316562552769</v>
      </c>
      <c r="L3" s="8">
        <v>99.510383251730545</v>
      </c>
    </row>
    <row r="4" spans="1:23" x14ac:dyDescent="0.3">
      <c r="A4" s="17">
        <f>A3+1</f>
        <v>1</v>
      </c>
      <c r="B4" s="3">
        <v>97.923464847226299</v>
      </c>
      <c r="C4" s="8">
        <v>98.531592999110046</v>
      </c>
      <c r="D4" s="9">
        <v>98.635419756748746</v>
      </c>
      <c r="E4" s="8">
        <v>97.997626816968264</v>
      </c>
      <c r="F4" s="8">
        <v>98.071788786710172</v>
      </c>
      <c r="G4" s="8">
        <v>97.923464847226342</v>
      </c>
      <c r="H4" s="8">
        <v>98.412933847522993</v>
      </c>
      <c r="I4" s="8">
        <v>98.145950756452095</v>
      </c>
      <c r="J4" s="8">
        <v>97.923464847226342</v>
      </c>
      <c r="K4" s="8">
        <v>97.997626816968264</v>
      </c>
      <c r="L4" s="8">
        <v>98.516760605161664</v>
      </c>
    </row>
    <row r="5" spans="1:23" x14ac:dyDescent="0.3">
      <c r="A5" s="17">
        <f t="shared" ref="A5:A12" si="0">A4+1</f>
        <v>2</v>
      </c>
      <c r="B5" s="3">
        <v>97.784491440080501</v>
      </c>
      <c r="C5" s="8">
        <v>95.988586774085263</v>
      </c>
      <c r="D5" s="8">
        <v>96.55924806982209</v>
      </c>
      <c r="E5" s="9">
        <v>98.304800268546487</v>
      </c>
      <c r="F5" s="8">
        <v>98.10339039946291</v>
      </c>
      <c r="G5" s="8">
        <v>97.784491440080572</v>
      </c>
      <c r="H5" s="8">
        <v>97.566297415240015</v>
      </c>
      <c r="I5" s="8">
        <v>98.153742866733808</v>
      </c>
      <c r="J5" s="8">
        <v>97.784491440080572</v>
      </c>
      <c r="K5" s="8">
        <v>98.304800268546487</v>
      </c>
      <c r="L5" s="8">
        <v>97.029204431017121</v>
      </c>
    </row>
    <row r="6" spans="1:23" x14ac:dyDescent="0.3">
      <c r="A6" s="17">
        <f t="shared" si="0"/>
        <v>3</v>
      </c>
      <c r="B6" s="3">
        <v>95.840809003425207</v>
      </c>
      <c r="C6" s="8">
        <v>94.340238134072735</v>
      </c>
      <c r="D6" s="8">
        <v>93.573642146468757</v>
      </c>
      <c r="E6" s="8">
        <v>94.911107486543784</v>
      </c>
      <c r="F6" s="9">
        <v>96.052846191485898</v>
      </c>
      <c r="G6" s="8">
        <v>95.840809003425221</v>
      </c>
      <c r="H6" s="8">
        <v>91.763170771489158</v>
      </c>
      <c r="I6" s="8">
        <v>95.677703474147762</v>
      </c>
      <c r="J6" s="8">
        <v>95.840809003425221</v>
      </c>
      <c r="K6" s="8">
        <v>94.911107486543784</v>
      </c>
      <c r="L6" s="8">
        <v>95.85711955635297</v>
      </c>
    </row>
    <row r="7" spans="1:23" x14ac:dyDescent="0.3">
      <c r="A7" s="17">
        <f t="shared" si="0"/>
        <v>4</v>
      </c>
      <c r="B7" s="3">
        <v>98.322492297158504</v>
      </c>
      <c r="C7" s="8">
        <v>94.419719274221166</v>
      </c>
      <c r="D7" s="8">
        <v>94.471071550838758</v>
      </c>
      <c r="E7" s="8">
        <v>94.214310167750767</v>
      </c>
      <c r="F7" s="8">
        <v>98.065730914070528</v>
      </c>
      <c r="G7" s="9">
        <v>98.322492297158504</v>
      </c>
      <c r="H7" s="8">
        <v>97.278329339267373</v>
      </c>
      <c r="I7" s="8">
        <v>97.552208147894561</v>
      </c>
      <c r="J7" s="8">
        <v>98.322492297158504</v>
      </c>
      <c r="K7" s="8">
        <v>94.214310167750767</v>
      </c>
      <c r="L7" s="8">
        <v>92.622389592605273</v>
      </c>
    </row>
    <row r="8" spans="1:23" x14ac:dyDescent="0.3">
      <c r="A8" s="17">
        <f t="shared" si="0"/>
        <v>5</v>
      </c>
      <c r="B8" s="3">
        <v>98.247555801512604</v>
      </c>
      <c r="C8" s="8">
        <v>98.708725327430372</v>
      </c>
      <c r="D8" s="8">
        <v>98.690278546393657</v>
      </c>
      <c r="E8" s="8">
        <v>97.73104593248479</v>
      </c>
      <c r="F8" s="8">
        <v>97.878620180778455</v>
      </c>
      <c r="G8" s="8">
        <v>98.247555801512632</v>
      </c>
      <c r="H8" s="9">
        <v>99.188341634384798</v>
      </c>
      <c r="I8" s="8">
        <v>97.675705589374644</v>
      </c>
      <c r="J8" s="8">
        <v>98.247555801512632</v>
      </c>
      <c r="K8" s="8">
        <v>97.73104593248479</v>
      </c>
      <c r="L8" s="8">
        <v>97.933960523888587</v>
      </c>
    </row>
    <row r="9" spans="1:23" x14ac:dyDescent="0.3">
      <c r="A9" s="17">
        <f t="shared" si="0"/>
        <v>6</v>
      </c>
      <c r="B9" s="3">
        <v>96.620479891855297</v>
      </c>
      <c r="C9" s="8">
        <v>89.658668469077398</v>
      </c>
      <c r="D9" s="8">
        <v>92.446772558296715</v>
      </c>
      <c r="E9" s="8">
        <v>93.088881378844206</v>
      </c>
      <c r="F9" s="8">
        <v>96.907739101047653</v>
      </c>
      <c r="G9" s="8">
        <v>96.620479891855354</v>
      </c>
      <c r="H9" s="8">
        <v>86.397431564717806</v>
      </c>
      <c r="I9" s="9">
        <v>97.347076715106454</v>
      </c>
      <c r="J9" s="8">
        <v>96.620479891855354</v>
      </c>
      <c r="K9" s="8">
        <v>93.088881378844206</v>
      </c>
      <c r="L9" s="8">
        <v>93.088881378844206</v>
      </c>
    </row>
    <row r="10" spans="1:23" x14ac:dyDescent="0.3">
      <c r="A10" s="17">
        <f t="shared" si="0"/>
        <v>7</v>
      </c>
      <c r="B10" s="3">
        <v>95.802075019952099</v>
      </c>
      <c r="C10" s="8">
        <v>94.094173982442143</v>
      </c>
      <c r="D10" s="8">
        <v>92.306464485235438</v>
      </c>
      <c r="E10" s="8">
        <v>90.407023144453319</v>
      </c>
      <c r="F10" s="8">
        <v>93.982442138866716</v>
      </c>
      <c r="G10" s="8">
        <v>95.802075019952113</v>
      </c>
      <c r="H10" s="8">
        <v>94.158020750199526</v>
      </c>
      <c r="I10" s="8">
        <v>93.567438148443742</v>
      </c>
      <c r="J10" s="9">
        <v>95.802075019952113</v>
      </c>
      <c r="K10" s="8">
        <v>90.407023144453319</v>
      </c>
      <c r="L10" s="8">
        <v>89.130087789305662</v>
      </c>
    </row>
    <row r="11" spans="1:23" x14ac:dyDescent="0.3">
      <c r="A11" s="17">
        <f t="shared" si="0"/>
        <v>8</v>
      </c>
      <c r="B11" s="3">
        <v>90.753717313279694</v>
      </c>
      <c r="C11" s="8">
        <v>71.628781404888059</v>
      </c>
      <c r="D11" s="8">
        <v>78.943770295675947</v>
      </c>
      <c r="E11" s="8">
        <v>91.710818663476317</v>
      </c>
      <c r="F11" s="8">
        <v>89.864980345240127</v>
      </c>
      <c r="G11" s="8">
        <v>73.662621774055708</v>
      </c>
      <c r="H11" s="8">
        <v>79.952144932490171</v>
      </c>
      <c r="I11" s="8">
        <v>90.616988548965992</v>
      </c>
      <c r="J11" s="8">
        <v>73.662621774055708</v>
      </c>
      <c r="K11" s="9">
        <v>91.710818663476317</v>
      </c>
      <c r="L11" s="8">
        <v>84.566740728080674</v>
      </c>
    </row>
    <row r="12" spans="1:23" x14ac:dyDescent="0.3">
      <c r="A12" s="17">
        <f t="shared" si="0"/>
        <v>9</v>
      </c>
      <c r="B12" s="3">
        <v>95.545469826861606</v>
      </c>
      <c r="C12" s="8">
        <v>97.344091443940158</v>
      </c>
      <c r="D12" s="8">
        <v>97.713901496049758</v>
      </c>
      <c r="E12" s="8">
        <v>97.93242561775088</v>
      </c>
      <c r="F12" s="8">
        <v>96.184232644141872</v>
      </c>
      <c r="G12" s="8">
        <v>95.545469826861662</v>
      </c>
      <c r="H12" s="8">
        <v>95.780803496385943</v>
      </c>
      <c r="I12" s="8">
        <v>96.604471339720959</v>
      </c>
      <c r="J12" s="8">
        <v>95.545469826861662</v>
      </c>
      <c r="K12" s="8">
        <v>97.93242561775088</v>
      </c>
      <c r="L12" s="9">
        <v>98.083711548159357</v>
      </c>
    </row>
    <row r="13" spans="1:23" x14ac:dyDescent="0.3">
      <c r="A13" s="19"/>
      <c r="B13" s="3"/>
      <c r="C13" s="8"/>
      <c r="D13" s="8"/>
      <c r="E13" s="8"/>
      <c r="F13" s="8"/>
      <c r="G13" s="8"/>
      <c r="H13" s="8"/>
      <c r="I13" s="8"/>
      <c r="J13" s="8"/>
      <c r="K13" s="8"/>
      <c r="L13" s="10"/>
    </row>
    <row r="14" spans="1:23" ht="15.6" x14ac:dyDescent="0.3">
      <c r="A14" s="31" t="s">
        <v>40</v>
      </c>
      <c r="B14" s="1"/>
    </row>
    <row r="15" spans="1:23" x14ac:dyDescent="0.3">
      <c r="A15" s="26" t="s">
        <v>47</v>
      </c>
      <c r="B15" s="2" t="s">
        <v>5</v>
      </c>
      <c r="C15" s="2" t="s">
        <v>3</v>
      </c>
      <c r="D15" s="2" t="s">
        <v>6</v>
      </c>
      <c r="E15" s="2" t="s">
        <v>7</v>
      </c>
      <c r="F15" s="2" t="s">
        <v>8</v>
      </c>
      <c r="G15" s="2" t="s">
        <v>12</v>
      </c>
      <c r="H15" s="2" t="s">
        <v>13</v>
      </c>
      <c r="I15" s="2" t="s">
        <v>11</v>
      </c>
      <c r="J15" s="2" t="s">
        <v>14</v>
      </c>
      <c r="K15" s="2" t="s">
        <v>10</v>
      </c>
      <c r="L15" s="2" t="s">
        <v>4</v>
      </c>
      <c r="N15" s="7"/>
      <c r="O15" s="7"/>
      <c r="P15" s="7"/>
      <c r="Q15" s="7"/>
      <c r="R15" s="7"/>
      <c r="S15" s="7"/>
      <c r="T15" s="7"/>
      <c r="U15" s="8"/>
      <c r="V15" s="7"/>
      <c r="W15" s="7"/>
    </row>
    <row r="16" spans="1:23" x14ac:dyDescent="0.3">
      <c r="A16" s="17">
        <v>0</v>
      </c>
      <c r="B16" s="8">
        <v>98.970116495019397</v>
      </c>
      <c r="C16" s="9">
        <v>98.970116495019411</v>
      </c>
      <c r="D16" s="8">
        <v>98.970116495019411</v>
      </c>
      <c r="E16" s="8">
        <v>98.970116495019411</v>
      </c>
      <c r="F16" s="8">
        <v>98.970116495019411</v>
      </c>
      <c r="G16" s="8">
        <v>98.970116495019411</v>
      </c>
      <c r="H16" s="8">
        <v>98.970116495019411</v>
      </c>
      <c r="I16" s="8">
        <v>98.970116495019411</v>
      </c>
      <c r="J16" s="8">
        <v>42.30964038494006</v>
      </c>
      <c r="K16" s="8">
        <v>98.970116495019411</v>
      </c>
      <c r="L16" s="8">
        <v>98.970116495019411</v>
      </c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3">
      <c r="A17" s="17">
        <f>A16+1</f>
        <v>1</v>
      </c>
      <c r="B17" s="8">
        <v>98.709581726490597</v>
      </c>
      <c r="C17" s="8">
        <v>98.709581726490654</v>
      </c>
      <c r="D17" s="9">
        <v>98.709581726490654</v>
      </c>
      <c r="E17" s="8">
        <v>98.709581726490654</v>
      </c>
      <c r="F17" s="8">
        <v>98.709581726490654</v>
      </c>
      <c r="G17" s="8">
        <v>98.709581726490654</v>
      </c>
      <c r="H17" s="8">
        <v>98.709581726490654</v>
      </c>
      <c r="I17" s="8">
        <v>98.709581726490654</v>
      </c>
      <c r="J17" s="8">
        <v>94.660338178582023</v>
      </c>
      <c r="K17" s="8">
        <v>98.709581726490654</v>
      </c>
      <c r="L17" s="8">
        <v>98.709581726490654</v>
      </c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x14ac:dyDescent="0.3">
      <c r="A18" s="17">
        <f t="shared" ref="A18:A25" si="1">A17+1</f>
        <v>2</v>
      </c>
      <c r="B18" s="8">
        <v>98.774756629741503</v>
      </c>
      <c r="C18" s="8">
        <v>98.774756629741518</v>
      </c>
      <c r="D18" s="8">
        <v>98.774756629741518</v>
      </c>
      <c r="E18" s="9">
        <v>98.774756629741518</v>
      </c>
      <c r="F18" s="8">
        <v>98.774756629741518</v>
      </c>
      <c r="G18" s="8">
        <v>98.774756629741518</v>
      </c>
      <c r="H18" s="8">
        <v>98.774756629741518</v>
      </c>
      <c r="I18" s="8">
        <v>98.774756629741518</v>
      </c>
      <c r="J18" s="8">
        <v>91.003692514266532</v>
      </c>
      <c r="K18" s="8">
        <v>98.774756629741518</v>
      </c>
      <c r="L18" s="8">
        <v>98.774756629741518</v>
      </c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x14ac:dyDescent="0.3">
      <c r="A19" s="17">
        <f t="shared" si="1"/>
        <v>3</v>
      </c>
      <c r="B19" s="8">
        <v>98.956124612624293</v>
      </c>
      <c r="C19" s="8">
        <v>98.956124612624365</v>
      </c>
      <c r="D19" s="8">
        <v>98.956124612624365</v>
      </c>
      <c r="E19" s="8">
        <v>98.956124612624365</v>
      </c>
      <c r="F19" s="9">
        <v>98.956124612624365</v>
      </c>
      <c r="G19" s="8">
        <v>98.956124612624365</v>
      </c>
      <c r="H19" s="8">
        <v>98.956124612624365</v>
      </c>
      <c r="I19" s="8">
        <v>98.956124612624365</v>
      </c>
      <c r="J19" s="8">
        <v>85.711955635296036</v>
      </c>
      <c r="K19" s="8">
        <v>98.956124612624365</v>
      </c>
      <c r="L19" s="8">
        <v>98.956124612624365</v>
      </c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x14ac:dyDescent="0.3">
      <c r="A20" s="17">
        <f t="shared" si="1"/>
        <v>4</v>
      </c>
      <c r="B20" s="8">
        <v>98.870249914412796</v>
      </c>
      <c r="C20" s="8">
        <v>98.870249914412881</v>
      </c>
      <c r="D20" s="8">
        <v>98.870249914412881</v>
      </c>
      <c r="E20" s="8">
        <v>98.870249914412881</v>
      </c>
      <c r="F20" s="8">
        <v>98.870249914412881</v>
      </c>
      <c r="G20" s="9">
        <v>98.870249914412881</v>
      </c>
      <c r="H20" s="8">
        <v>98.870249914412881</v>
      </c>
      <c r="I20" s="8">
        <v>98.870249914412881</v>
      </c>
      <c r="J20" s="8">
        <v>54.09106470386854</v>
      </c>
      <c r="K20" s="8">
        <v>98.870249914412881</v>
      </c>
      <c r="L20" s="8">
        <v>98.870249914412881</v>
      </c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3">
      <c r="A21" s="17">
        <f t="shared" si="1"/>
        <v>5</v>
      </c>
      <c r="B21" s="8">
        <v>98.985427042981001</v>
      </c>
      <c r="C21" s="8">
        <v>98.985427042981001</v>
      </c>
      <c r="D21" s="8">
        <v>98.985427042981001</v>
      </c>
      <c r="E21" s="8">
        <v>98.985427042981001</v>
      </c>
      <c r="F21" s="8">
        <v>98.985427042981001</v>
      </c>
      <c r="G21" s="8">
        <v>98.985427042981001</v>
      </c>
      <c r="H21" s="9">
        <v>98.985427042981001</v>
      </c>
      <c r="I21" s="8">
        <v>98.985427042981001</v>
      </c>
      <c r="J21" s="8">
        <v>95.074709463198673</v>
      </c>
      <c r="K21" s="8">
        <v>98.985427042981001</v>
      </c>
      <c r="L21" s="8">
        <v>98.985427042981001</v>
      </c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3">
      <c r="A22" s="17">
        <f t="shared" si="1"/>
        <v>6</v>
      </c>
      <c r="B22" s="8">
        <v>99.036836769178706</v>
      </c>
      <c r="C22" s="8">
        <v>99.036836769178777</v>
      </c>
      <c r="D22" s="8">
        <v>99.036836769178777</v>
      </c>
      <c r="E22" s="8">
        <v>99.036836769178777</v>
      </c>
      <c r="F22" s="8">
        <v>99.036836769178777</v>
      </c>
      <c r="G22" s="8">
        <v>99.036836769178777</v>
      </c>
      <c r="H22" s="8">
        <v>99.036836769178777</v>
      </c>
      <c r="I22" s="9">
        <v>99.036836769178777</v>
      </c>
      <c r="J22" s="8">
        <v>93.426833389658668</v>
      </c>
      <c r="K22" s="8">
        <v>99.036836769178777</v>
      </c>
      <c r="L22" s="8">
        <v>99.036836769178777</v>
      </c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3">
      <c r="A23" s="17">
        <f t="shared" si="1"/>
        <v>7</v>
      </c>
      <c r="B23" s="8">
        <v>99.984038308060605</v>
      </c>
      <c r="C23" s="8">
        <v>99.984038308060647</v>
      </c>
      <c r="D23" s="8">
        <v>99.984038308060647</v>
      </c>
      <c r="E23" s="8">
        <v>99.984038308060647</v>
      </c>
      <c r="F23" s="8">
        <v>99.984038308060647</v>
      </c>
      <c r="G23" s="8">
        <v>99.984038308060647</v>
      </c>
      <c r="H23" s="8">
        <v>99.984038308060647</v>
      </c>
      <c r="I23" s="8">
        <v>99.984038308060647</v>
      </c>
      <c r="J23" s="9">
        <v>100</v>
      </c>
      <c r="K23" s="8">
        <v>99.984038308060647</v>
      </c>
      <c r="L23" s="8">
        <v>99.984038308060647</v>
      </c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x14ac:dyDescent="0.3">
      <c r="A24" s="17">
        <f t="shared" si="1"/>
        <v>8</v>
      </c>
      <c r="B24" s="8">
        <v>99.025807554264205</v>
      </c>
      <c r="C24" s="8">
        <v>99.025807554264233</v>
      </c>
      <c r="D24" s="8">
        <v>99.025807554264233</v>
      </c>
      <c r="E24" s="8">
        <v>99.025807554264233</v>
      </c>
      <c r="F24" s="8">
        <v>99.025807554264233</v>
      </c>
      <c r="G24" s="8">
        <v>99.025807554264233</v>
      </c>
      <c r="H24" s="8">
        <v>99.025807554264233</v>
      </c>
      <c r="I24" s="8">
        <v>99.025807554264233</v>
      </c>
      <c r="J24" s="8">
        <v>66.911639036062212</v>
      </c>
      <c r="K24" s="9">
        <v>99.025807554264233</v>
      </c>
      <c r="L24" s="8">
        <v>99.025807554264233</v>
      </c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x14ac:dyDescent="0.3">
      <c r="A25" s="17">
        <f t="shared" si="1"/>
        <v>9</v>
      </c>
      <c r="B25" s="8">
        <v>98.554378887207903</v>
      </c>
      <c r="C25" s="8">
        <v>98.554378887207932</v>
      </c>
      <c r="D25" s="8">
        <v>98.554378887207932</v>
      </c>
      <c r="E25" s="8">
        <v>98.554378887207932</v>
      </c>
      <c r="F25" s="8">
        <v>98.554378887207932</v>
      </c>
      <c r="G25" s="8">
        <v>98.554378887207932</v>
      </c>
      <c r="H25" s="8">
        <v>98.554378887207932</v>
      </c>
      <c r="I25" s="8">
        <v>98.554378887207932</v>
      </c>
      <c r="J25" s="8">
        <v>12.254160363086234</v>
      </c>
      <c r="K25" s="8">
        <v>98.554378887207932</v>
      </c>
      <c r="L25" s="9">
        <v>98.554378887207932</v>
      </c>
      <c r="N25" s="8"/>
      <c r="O25" s="8"/>
      <c r="P25" s="8"/>
      <c r="Q25" s="8"/>
      <c r="R25" s="8"/>
      <c r="S25" s="8"/>
      <c r="T25" s="8"/>
      <c r="U25" s="7"/>
      <c r="V25" s="8"/>
      <c r="W25" s="8"/>
    </row>
    <row r="26" spans="1:23" x14ac:dyDescent="0.3">
      <c r="N26" s="8"/>
      <c r="O26" s="8"/>
      <c r="P26" s="8"/>
      <c r="Q26" s="8"/>
      <c r="R26" s="8"/>
      <c r="S26" s="8"/>
      <c r="T26" s="8"/>
      <c r="U26" s="7"/>
      <c r="V26" s="8"/>
      <c r="W26" s="8"/>
    </row>
    <row r="27" spans="1:23" x14ac:dyDescent="0.3">
      <c r="N27" s="8"/>
      <c r="O27" s="8"/>
      <c r="P27" s="8"/>
      <c r="Q27" s="8"/>
      <c r="R27" s="8"/>
      <c r="S27" s="8"/>
      <c r="T27" s="8"/>
      <c r="U27" s="7"/>
      <c r="V27" s="8"/>
      <c r="W27" s="8"/>
    </row>
    <row r="28" spans="1:23" x14ac:dyDescent="0.3"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3"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x14ac:dyDescent="0.3"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x14ac:dyDescent="0.3"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x14ac:dyDescent="0.3"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4:23" x14ac:dyDescent="0.3"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4:23" x14ac:dyDescent="0.3"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4:23" x14ac:dyDescent="0.3">
      <c r="N35" s="8"/>
      <c r="O35" s="8"/>
      <c r="P35" s="8"/>
      <c r="Q35" s="8"/>
      <c r="R35" s="8"/>
      <c r="S35" s="8"/>
      <c r="T35" s="8"/>
      <c r="U35" s="8"/>
      <c r="V35" s="8"/>
      <c r="W35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6A94-C3A6-4756-A633-01A8292168B5}">
  <dimension ref="A1:X51"/>
  <sheetViews>
    <sheetView topLeftCell="A19" zoomScale="88" zoomScaleNormal="88" workbookViewId="0">
      <selection activeCell="I40" sqref="I40"/>
    </sheetView>
  </sheetViews>
  <sheetFormatPr defaultRowHeight="14.4" x14ac:dyDescent="0.3"/>
  <cols>
    <col min="1" max="1" width="33.6640625" style="17" customWidth="1"/>
    <col min="2" max="16384" width="8.88671875" style="28"/>
  </cols>
  <sheetData>
    <row r="1" spans="1:24" ht="15.6" x14ac:dyDescent="0.3">
      <c r="A1" s="31" t="s">
        <v>39</v>
      </c>
    </row>
    <row r="2" spans="1:24" x14ac:dyDescent="0.3">
      <c r="A2" s="25" t="s">
        <v>44</v>
      </c>
      <c r="B2" s="2" t="s">
        <v>5</v>
      </c>
      <c r="C2" s="2" t="s">
        <v>3</v>
      </c>
      <c r="D2" s="2" t="s">
        <v>6</v>
      </c>
      <c r="E2" s="2" t="s">
        <v>7</v>
      </c>
      <c r="F2" s="2" t="s">
        <v>8</v>
      </c>
      <c r="G2" s="2" t="s">
        <v>2</v>
      </c>
      <c r="H2" s="2" t="s">
        <v>9</v>
      </c>
      <c r="I2" s="2" t="s">
        <v>1</v>
      </c>
      <c r="J2" s="2" t="s">
        <v>0</v>
      </c>
      <c r="K2" s="2" t="s">
        <v>10</v>
      </c>
      <c r="L2" s="2" t="s">
        <v>4</v>
      </c>
      <c r="M2" s="4"/>
      <c r="N2" s="4"/>
      <c r="O2" s="29"/>
    </row>
    <row r="3" spans="1:24" x14ac:dyDescent="0.3">
      <c r="A3" s="17">
        <v>0</v>
      </c>
      <c r="B3" s="3">
        <v>99.183673469387699</v>
      </c>
      <c r="C3" s="9">
        <v>99.489795918367349</v>
      </c>
      <c r="D3" s="8">
        <v>99.387755102040813</v>
      </c>
      <c r="E3" s="8">
        <v>99.489795918367349</v>
      </c>
      <c r="F3" s="8">
        <v>99.285714285714292</v>
      </c>
      <c r="G3" s="8">
        <v>99.183673469387756</v>
      </c>
      <c r="H3" s="8">
        <v>99.387755102040813</v>
      </c>
      <c r="I3" s="8">
        <v>99.285714285714292</v>
      </c>
      <c r="J3" s="8">
        <v>99.183673469387756</v>
      </c>
      <c r="K3" s="8">
        <v>99.489795918367349</v>
      </c>
      <c r="L3" s="8">
        <v>99.489795918367349</v>
      </c>
      <c r="M3" s="5"/>
      <c r="N3" s="5"/>
      <c r="O3" s="10"/>
      <c r="P3" s="8"/>
      <c r="Q3" s="8"/>
      <c r="R3" s="8"/>
      <c r="S3" s="8"/>
      <c r="T3" s="8"/>
      <c r="U3" s="8"/>
      <c r="V3" s="8"/>
      <c r="W3" s="8"/>
      <c r="X3" s="8"/>
    </row>
    <row r="4" spans="1:24" x14ac:dyDescent="0.3">
      <c r="A4" s="17">
        <f>A3+1</f>
        <v>1</v>
      </c>
      <c r="B4" s="3">
        <v>98.590308370043999</v>
      </c>
      <c r="C4" s="8">
        <v>98.766519823788542</v>
      </c>
      <c r="D4" s="9">
        <v>99.118942731277542</v>
      </c>
      <c r="E4" s="8">
        <v>98.502202643171813</v>
      </c>
      <c r="F4" s="8">
        <v>98.766519823788542</v>
      </c>
      <c r="G4" s="8">
        <v>98.590308370044056</v>
      </c>
      <c r="H4" s="8">
        <v>99.118942731277542</v>
      </c>
      <c r="I4" s="8">
        <v>98.854625550660785</v>
      </c>
      <c r="J4" s="8">
        <v>98.590308370044056</v>
      </c>
      <c r="K4" s="8">
        <v>98.502202643171813</v>
      </c>
      <c r="L4" s="8">
        <v>99.030837004405285</v>
      </c>
      <c r="M4" s="5"/>
      <c r="N4" s="5"/>
      <c r="O4" s="10"/>
      <c r="P4" s="8"/>
      <c r="Q4" s="8"/>
      <c r="R4" s="8"/>
      <c r="S4" s="8"/>
      <c r="T4" s="8"/>
      <c r="U4" s="8"/>
      <c r="V4" s="8"/>
      <c r="W4" s="8"/>
      <c r="X4" s="8"/>
    </row>
    <row r="5" spans="1:24" x14ac:dyDescent="0.3">
      <c r="A5" s="17">
        <f t="shared" ref="A5:A12" si="0">A4+1</f>
        <v>2</v>
      </c>
      <c r="B5" s="3">
        <v>97.286821705426306</v>
      </c>
      <c r="C5" s="8">
        <v>95.445736434108525</v>
      </c>
      <c r="D5" s="8">
        <v>96.220930232558146</v>
      </c>
      <c r="E5" s="9">
        <v>97.771317829457359</v>
      </c>
      <c r="F5" s="8">
        <v>97.674418604651152</v>
      </c>
      <c r="G5" s="8">
        <v>97.286821705426348</v>
      </c>
      <c r="H5" s="8">
        <v>97.383720930232556</v>
      </c>
      <c r="I5" s="8">
        <v>97.674418604651152</v>
      </c>
      <c r="J5" s="8">
        <v>97.286821705426348</v>
      </c>
      <c r="K5" s="8">
        <v>97.771317829457359</v>
      </c>
      <c r="L5" s="8">
        <v>96.124031007751938</v>
      </c>
      <c r="M5" s="6"/>
      <c r="N5" s="5"/>
      <c r="O5" s="10"/>
      <c r="P5" s="8"/>
      <c r="Q5" s="8"/>
      <c r="R5" s="8"/>
      <c r="S5" s="8"/>
      <c r="T5" s="8"/>
      <c r="U5" s="8"/>
      <c r="V5" s="8"/>
      <c r="W5" s="8"/>
      <c r="X5" s="8"/>
    </row>
    <row r="6" spans="1:24" x14ac:dyDescent="0.3">
      <c r="A6" s="17">
        <f t="shared" si="0"/>
        <v>3</v>
      </c>
      <c r="B6" s="3">
        <v>95.841584158415799</v>
      </c>
      <c r="C6" s="8">
        <v>93.861386138613852</v>
      </c>
      <c r="D6" s="8">
        <v>93.069306930693074</v>
      </c>
      <c r="E6" s="8">
        <v>94.554455445544548</v>
      </c>
      <c r="F6" s="9">
        <v>95.742574257425744</v>
      </c>
      <c r="G6" s="8">
        <v>95.841584158415841</v>
      </c>
      <c r="H6" s="8">
        <v>90.693069306930695</v>
      </c>
      <c r="I6" s="8">
        <v>95.643564356435633</v>
      </c>
      <c r="J6" s="8">
        <v>95.841584158415841</v>
      </c>
      <c r="K6" s="8">
        <v>94.554455445544548</v>
      </c>
      <c r="L6" s="8">
        <v>95.841584158415841</v>
      </c>
      <c r="M6" s="5"/>
      <c r="N6" s="5"/>
      <c r="O6" s="10"/>
      <c r="P6" s="8"/>
      <c r="Q6" s="8"/>
      <c r="R6" s="8"/>
      <c r="S6" s="8"/>
      <c r="T6" s="8"/>
      <c r="U6" s="8"/>
      <c r="V6" s="8"/>
      <c r="W6" s="8"/>
      <c r="X6" s="8"/>
    </row>
    <row r="7" spans="1:24" x14ac:dyDescent="0.3">
      <c r="A7" s="17">
        <f t="shared" si="0"/>
        <v>4</v>
      </c>
      <c r="B7" s="3">
        <v>98.370672097759595</v>
      </c>
      <c r="C7" s="8">
        <v>95.519348268839096</v>
      </c>
      <c r="D7" s="8">
        <v>95.519348268839096</v>
      </c>
      <c r="E7" s="8">
        <v>95.417515274949082</v>
      </c>
      <c r="F7" s="8">
        <v>98.167006109979638</v>
      </c>
      <c r="G7" s="9">
        <v>98.370672097759666</v>
      </c>
      <c r="H7" s="8">
        <v>98.167006109979638</v>
      </c>
      <c r="I7" s="8">
        <v>97.657841140529527</v>
      </c>
      <c r="J7" s="8">
        <v>98.370672097759666</v>
      </c>
      <c r="K7" s="8">
        <v>95.417515274949082</v>
      </c>
      <c r="L7" s="8">
        <v>94.704684317718943</v>
      </c>
      <c r="M7" s="5"/>
      <c r="N7" s="5"/>
      <c r="O7" s="10"/>
      <c r="P7" s="8"/>
      <c r="Q7" s="8"/>
      <c r="R7" s="8"/>
      <c r="S7" s="8"/>
      <c r="T7" s="8"/>
      <c r="U7" s="8"/>
      <c r="V7" s="8"/>
      <c r="W7" s="8"/>
      <c r="X7" s="8"/>
    </row>
    <row r="8" spans="1:24" x14ac:dyDescent="0.3">
      <c r="A8" s="17">
        <f t="shared" si="0"/>
        <v>5</v>
      </c>
      <c r="B8" s="3">
        <v>98.991031390134495</v>
      </c>
      <c r="C8" s="8">
        <v>99.103139013452918</v>
      </c>
      <c r="D8" s="8">
        <v>99.215246636771298</v>
      </c>
      <c r="E8" s="8">
        <v>98.206278026905821</v>
      </c>
      <c r="F8" s="8">
        <v>98.094170403587441</v>
      </c>
      <c r="G8" s="8">
        <v>98.991031390134538</v>
      </c>
      <c r="H8" s="9">
        <v>99.439461883408072</v>
      </c>
      <c r="I8" s="8">
        <v>98.206278026905821</v>
      </c>
      <c r="J8" s="8">
        <v>98.991031390134538</v>
      </c>
      <c r="K8" s="8">
        <v>98.206278026905821</v>
      </c>
      <c r="L8" s="8">
        <v>98.430493273542595</v>
      </c>
      <c r="M8" s="6"/>
      <c r="N8" s="5"/>
      <c r="O8" s="10"/>
      <c r="P8" s="8"/>
      <c r="Q8" s="8"/>
      <c r="R8" s="8"/>
      <c r="S8" s="8"/>
      <c r="T8" s="8"/>
      <c r="U8" s="8"/>
      <c r="V8" s="8"/>
      <c r="W8" s="8"/>
      <c r="X8" s="8"/>
    </row>
    <row r="9" spans="1:24" x14ac:dyDescent="0.3">
      <c r="A9" s="17">
        <f t="shared" si="0"/>
        <v>6</v>
      </c>
      <c r="B9" s="3">
        <v>95.720250521920605</v>
      </c>
      <c r="C9" s="8">
        <v>87.682672233820455</v>
      </c>
      <c r="D9" s="8">
        <v>91.544885177453025</v>
      </c>
      <c r="E9" s="8">
        <v>92.275574112734859</v>
      </c>
      <c r="F9" s="8">
        <v>96.033402922755741</v>
      </c>
      <c r="G9" s="8">
        <v>95.720250521920676</v>
      </c>
      <c r="H9" s="8">
        <v>85.699373695198332</v>
      </c>
      <c r="I9" s="9">
        <v>96.555323590814197</v>
      </c>
      <c r="J9" s="8">
        <v>95.720250521920676</v>
      </c>
      <c r="K9" s="8">
        <v>92.275574112734859</v>
      </c>
      <c r="L9" s="8">
        <v>91.962421711899793</v>
      </c>
      <c r="M9" s="5"/>
      <c r="N9" s="5"/>
      <c r="O9" s="10"/>
      <c r="P9" s="8"/>
      <c r="Q9" s="8"/>
      <c r="R9" s="8"/>
      <c r="S9" s="8"/>
      <c r="T9" s="8"/>
      <c r="U9" s="8"/>
      <c r="V9" s="8"/>
      <c r="W9" s="8"/>
      <c r="X9" s="8"/>
    </row>
    <row r="10" spans="1:24" x14ac:dyDescent="0.3">
      <c r="A10" s="17">
        <f t="shared" si="0"/>
        <v>7</v>
      </c>
      <c r="B10" s="3">
        <v>94.747081712062197</v>
      </c>
      <c r="C10" s="8">
        <v>93.579766536964982</v>
      </c>
      <c r="D10" s="8">
        <v>91.828793774319067</v>
      </c>
      <c r="E10" s="8">
        <v>89.980544747081709</v>
      </c>
      <c r="F10" s="8">
        <v>93.677042801556425</v>
      </c>
      <c r="G10" s="8">
        <v>94.747081712062254</v>
      </c>
      <c r="H10" s="8">
        <v>93.677042801556425</v>
      </c>
      <c r="I10" s="8">
        <v>93.093385214007782</v>
      </c>
      <c r="J10" s="9">
        <v>94.747081712062254</v>
      </c>
      <c r="K10" s="8">
        <v>89.980544747081709</v>
      </c>
      <c r="L10" s="8">
        <v>88.424124513618679</v>
      </c>
      <c r="M10" s="6"/>
      <c r="N10" s="5"/>
      <c r="O10" s="10"/>
      <c r="P10" s="8"/>
      <c r="Q10" s="8"/>
      <c r="R10" s="8"/>
      <c r="S10" s="8"/>
      <c r="T10" s="8"/>
      <c r="U10" s="8"/>
      <c r="V10" s="8"/>
      <c r="W10" s="8"/>
      <c r="X10" s="8"/>
    </row>
    <row r="11" spans="1:24" x14ac:dyDescent="0.3">
      <c r="A11" s="17">
        <f t="shared" si="0"/>
        <v>8</v>
      </c>
      <c r="B11" s="3">
        <v>89.630390143737102</v>
      </c>
      <c r="C11" s="8">
        <v>71.149897330595479</v>
      </c>
      <c r="D11" s="8">
        <v>79.466119096509232</v>
      </c>
      <c r="E11" s="8">
        <v>90.759753593429167</v>
      </c>
      <c r="F11" s="8">
        <v>89.219712525667347</v>
      </c>
      <c r="G11" s="8">
        <v>89.630390143737174</v>
      </c>
      <c r="H11" s="8">
        <v>79.363449691991789</v>
      </c>
      <c r="I11" s="8">
        <v>90.041067761806985</v>
      </c>
      <c r="J11" s="8">
        <v>89.630390143737174</v>
      </c>
      <c r="K11" s="9">
        <v>90.759753593429167</v>
      </c>
      <c r="L11" s="8">
        <v>83.572895277207394</v>
      </c>
      <c r="M11" s="5"/>
      <c r="N11" s="5"/>
      <c r="O11" s="10"/>
      <c r="P11" s="8"/>
      <c r="Q11" s="8"/>
      <c r="R11" s="8"/>
      <c r="S11" s="8"/>
      <c r="T11" s="8"/>
      <c r="U11" s="8"/>
      <c r="V11" s="8"/>
      <c r="W11" s="8"/>
      <c r="X11" s="8"/>
    </row>
    <row r="12" spans="1:24" x14ac:dyDescent="0.3">
      <c r="A12" s="17">
        <f t="shared" si="0"/>
        <v>9</v>
      </c>
      <c r="B12" s="3">
        <v>94.9454905847373</v>
      </c>
      <c r="C12" s="8">
        <v>96.134786917740328</v>
      </c>
      <c r="D12" s="8">
        <v>96.432111000991085</v>
      </c>
      <c r="E12" s="8">
        <v>96.531219028741333</v>
      </c>
      <c r="F12" s="8">
        <v>95.143706640237852</v>
      </c>
      <c r="G12" s="8">
        <v>94.945490584737371</v>
      </c>
      <c r="H12" s="8">
        <v>95.242814667988114</v>
      </c>
      <c r="I12" s="8">
        <v>95.63924677898909</v>
      </c>
      <c r="J12" s="8">
        <v>94.945490584737371</v>
      </c>
      <c r="K12" s="8">
        <v>96.531219028741333</v>
      </c>
      <c r="L12" s="9">
        <v>96.927651139742323</v>
      </c>
      <c r="M12" s="5"/>
      <c r="N12" s="5"/>
      <c r="O12" s="10"/>
      <c r="P12" s="8"/>
      <c r="Q12" s="8"/>
      <c r="R12" s="8"/>
      <c r="S12" s="8"/>
      <c r="T12" s="8"/>
      <c r="U12" s="8"/>
      <c r="V12" s="8"/>
      <c r="W12" s="8"/>
      <c r="X12" s="8"/>
    </row>
    <row r="13" spans="1:24" x14ac:dyDescent="0.3">
      <c r="B13" s="3"/>
      <c r="C13" s="8"/>
      <c r="D13" s="8"/>
      <c r="E13" s="8"/>
      <c r="F13" s="8"/>
      <c r="G13" s="8"/>
      <c r="H13" s="8"/>
      <c r="I13" s="8"/>
      <c r="J13" s="8"/>
      <c r="K13" s="8"/>
      <c r="L13" s="10"/>
      <c r="M13" s="5"/>
      <c r="N13" s="5"/>
      <c r="O13" s="10"/>
      <c r="P13" s="8"/>
      <c r="Q13" s="8"/>
      <c r="R13" s="8"/>
      <c r="S13" s="8"/>
      <c r="T13" s="8"/>
      <c r="U13" s="8"/>
      <c r="V13" s="8"/>
      <c r="W13" s="8"/>
      <c r="X13" s="8"/>
    </row>
    <row r="14" spans="1:24" ht="15.6" x14ac:dyDescent="0.3">
      <c r="A14" s="31" t="s">
        <v>40</v>
      </c>
      <c r="B14" s="1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5"/>
      <c r="O14" s="10"/>
      <c r="P14" s="8"/>
      <c r="Q14" s="8"/>
      <c r="R14" s="8"/>
      <c r="S14" s="8"/>
      <c r="T14" s="8"/>
      <c r="U14" s="8"/>
      <c r="V14" s="8"/>
      <c r="W14" s="8"/>
      <c r="X14" s="8"/>
    </row>
    <row r="15" spans="1:24" x14ac:dyDescent="0.3">
      <c r="A15" s="25" t="s">
        <v>44</v>
      </c>
      <c r="B15" s="2" t="s">
        <v>5</v>
      </c>
      <c r="C15" s="2" t="s">
        <v>3</v>
      </c>
      <c r="D15" s="2" t="s">
        <v>6</v>
      </c>
      <c r="E15" s="2" t="s">
        <v>7</v>
      </c>
      <c r="F15" s="2" t="s">
        <v>8</v>
      </c>
      <c r="G15" s="2" t="s">
        <v>2</v>
      </c>
      <c r="H15" s="2" t="s">
        <v>9</v>
      </c>
      <c r="I15" s="2" t="s">
        <v>1</v>
      </c>
      <c r="J15" s="2" t="s">
        <v>0</v>
      </c>
      <c r="K15" s="2" t="s">
        <v>10</v>
      </c>
      <c r="L15" s="2" t="s">
        <v>4</v>
      </c>
      <c r="M15" s="4"/>
      <c r="N15" s="10"/>
      <c r="O15" s="10"/>
      <c r="P15" s="8"/>
      <c r="Q15" s="8"/>
      <c r="R15" s="8"/>
      <c r="S15" s="8"/>
      <c r="T15" s="8"/>
      <c r="U15" s="8"/>
      <c r="V15" s="8"/>
      <c r="W15" s="8"/>
      <c r="X15" s="8"/>
    </row>
    <row r="16" spans="1:24" x14ac:dyDescent="0.3">
      <c r="A16" s="17">
        <v>0</v>
      </c>
      <c r="B16" s="8">
        <v>99.387755102040799</v>
      </c>
      <c r="C16" s="9">
        <v>99.387755102040813</v>
      </c>
      <c r="D16" s="8">
        <v>99.387755102040813</v>
      </c>
      <c r="E16" s="8">
        <v>99.387755102040813</v>
      </c>
      <c r="F16" s="8">
        <v>99.387755102040813</v>
      </c>
      <c r="G16" s="8">
        <v>99.387755102040813</v>
      </c>
      <c r="H16" s="8">
        <v>99.387755102040813</v>
      </c>
      <c r="I16" s="8">
        <v>99.387755102040813</v>
      </c>
      <c r="J16" s="8">
        <v>42.346938775510203</v>
      </c>
      <c r="K16" s="8">
        <v>99.387755102040813</v>
      </c>
      <c r="L16" s="8">
        <v>99.387755102040813</v>
      </c>
      <c r="M16" s="6"/>
      <c r="N16" s="5"/>
      <c r="O16" s="10"/>
      <c r="P16" s="8"/>
      <c r="Q16" s="8"/>
      <c r="R16" s="8"/>
      <c r="S16" s="8"/>
      <c r="T16" s="8"/>
      <c r="U16" s="8"/>
      <c r="V16" s="8"/>
      <c r="W16" s="8"/>
      <c r="X16" s="8"/>
    </row>
    <row r="17" spans="1:24" x14ac:dyDescent="0.3">
      <c r="A17" s="17">
        <f>A16+1</f>
        <v>1</v>
      </c>
      <c r="B17" s="8">
        <v>99.4713656387665</v>
      </c>
      <c r="C17" s="8">
        <v>99.471365638766514</v>
      </c>
      <c r="D17" s="9">
        <v>99.471365638766514</v>
      </c>
      <c r="E17" s="8">
        <v>99.471365638766514</v>
      </c>
      <c r="F17" s="8">
        <v>99.471365638766514</v>
      </c>
      <c r="G17" s="8">
        <v>99.471365638766514</v>
      </c>
      <c r="H17" s="8">
        <v>99.471365638766514</v>
      </c>
      <c r="I17" s="8">
        <v>99.471365638766514</v>
      </c>
      <c r="J17" s="8">
        <v>97.004405286343612</v>
      </c>
      <c r="K17" s="8">
        <v>99.471365638766514</v>
      </c>
      <c r="L17" s="8">
        <v>99.471365638766514</v>
      </c>
      <c r="M17" s="6"/>
      <c r="N17" s="5"/>
      <c r="O17" s="10"/>
      <c r="P17" s="8"/>
      <c r="Q17" s="8"/>
      <c r="R17" s="8"/>
      <c r="S17" s="8"/>
      <c r="T17" s="8"/>
      <c r="U17" s="8"/>
      <c r="V17" s="8"/>
      <c r="W17" s="8"/>
      <c r="X17" s="8"/>
    </row>
    <row r="18" spans="1:24" x14ac:dyDescent="0.3">
      <c r="A18" s="17">
        <f t="shared" ref="A18:A25" si="1">A17+1</f>
        <v>2</v>
      </c>
      <c r="B18" s="8">
        <v>97.868217054263496</v>
      </c>
      <c r="C18" s="8">
        <v>97.868217054263567</v>
      </c>
      <c r="D18" s="8">
        <v>97.868217054263567</v>
      </c>
      <c r="E18" s="9">
        <v>97.868217054263567</v>
      </c>
      <c r="F18" s="8">
        <v>97.868217054263567</v>
      </c>
      <c r="G18" s="8">
        <v>97.868217054263567</v>
      </c>
      <c r="H18" s="8">
        <v>97.868217054263567</v>
      </c>
      <c r="I18" s="8">
        <v>97.868217054263567</v>
      </c>
      <c r="J18" s="8">
        <v>89.244186046511629</v>
      </c>
      <c r="K18" s="8">
        <v>97.868217054263567</v>
      </c>
      <c r="L18" s="8">
        <v>97.868217054263567</v>
      </c>
      <c r="M18" s="6"/>
      <c r="N18" s="5"/>
      <c r="O18" s="10"/>
      <c r="P18" s="8"/>
      <c r="Q18" s="8"/>
      <c r="R18" s="8"/>
      <c r="S18" s="8"/>
      <c r="T18" s="8"/>
      <c r="U18" s="8"/>
      <c r="V18" s="8"/>
      <c r="W18" s="8"/>
      <c r="X18" s="8"/>
    </row>
    <row r="19" spans="1:24" x14ac:dyDescent="0.3">
      <c r="A19" s="17">
        <f t="shared" si="1"/>
        <v>3</v>
      </c>
      <c r="B19" s="8">
        <v>98.811881188118804</v>
      </c>
      <c r="C19" s="8">
        <v>98.811881188118804</v>
      </c>
      <c r="D19" s="8">
        <v>98.811881188118804</v>
      </c>
      <c r="E19" s="8">
        <v>98.811881188118804</v>
      </c>
      <c r="F19" s="9">
        <v>98.811881188118804</v>
      </c>
      <c r="G19" s="8">
        <v>98.811881188118804</v>
      </c>
      <c r="H19" s="8">
        <v>98.811881188118804</v>
      </c>
      <c r="I19" s="8">
        <v>98.811881188118804</v>
      </c>
      <c r="J19" s="8">
        <v>85.148514851485146</v>
      </c>
      <c r="K19" s="8">
        <v>98.811881188118804</v>
      </c>
      <c r="L19" s="8">
        <v>98.811881188118804</v>
      </c>
      <c r="M19" s="6"/>
      <c r="N19" s="5"/>
      <c r="O19" s="10"/>
      <c r="P19" s="8"/>
      <c r="Q19" s="8"/>
      <c r="R19" s="8"/>
      <c r="S19" s="8"/>
      <c r="T19" s="8"/>
      <c r="U19" s="8"/>
      <c r="V19" s="8"/>
      <c r="W19" s="8"/>
      <c r="X19" s="8"/>
    </row>
    <row r="20" spans="1:24" x14ac:dyDescent="0.3">
      <c r="A20" s="17">
        <f t="shared" si="1"/>
        <v>4</v>
      </c>
      <c r="B20" s="8">
        <v>98.778004073319707</v>
      </c>
      <c r="C20" s="8">
        <v>98.778004073319764</v>
      </c>
      <c r="D20" s="8">
        <v>98.778004073319764</v>
      </c>
      <c r="E20" s="8">
        <v>98.778004073319764</v>
      </c>
      <c r="F20" s="8">
        <v>98.778004073319764</v>
      </c>
      <c r="G20" s="9">
        <v>98.778004073319764</v>
      </c>
      <c r="H20" s="8">
        <v>98.778004073319764</v>
      </c>
      <c r="I20" s="8">
        <v>98.778004073319764</v>
      </c>
      <c r="J20" s="8">
        <v>51.221995926680243</v>
      </c>
      <c r="K20" s="8">
        <v>98.778004073319764</v>
      </c>
      <c r="L20" s="8">
        <v>98.778004073319764</v>
      </c>
      <c r="M20" s="5"/>
      <c r="N20" s="5"/>
      <c r="O20" s="10"/>
      <c r="P20" s="8"/>
      <c r="Q20" s="8"/>
      <c r="R20" s="8"/>
      <c r="S20" s="8"/>
      <c r="T20" s="8"/>
      <c r="U20" s="8"/>
      <c r="V20" s="8"/>
      <c r="W20" s="8"/>
      <c r="X20" s="8"/>
    </row>
    <row r="21" spans="1:24" x14ac:dyDescent="0.3">
      <c r="A21" s="17">
        <f t="shared" si="1"/>
        <v>5</v>
      </c>
      <c r="B21" s="8">
        <v>98.654708520179298</v>
      </c>
      <c r="C21" s="8">
        <v>98.654708520179369</v>
      </c>
      <c r="D21" s="8">
        <v>98.654708520179369</v>
      </c>
      <c r="E21" s="8">
        <v>98.654708520179369</v>
      </c>
      <c r="F21" s="8">
        <v>98.654708520179369</v>
      </c>
      <c r="G21" s="8">
        <v>98.654708520179369</v>
      </c>
      <c r="H21" s="9">
        <v>98.654708520179369</v>
      </c>
      <c r="I21" s="8">
        <v>98.654708520179369</v>
      </c>
      <c r="J21" s="8">
        <v>93.497757847533634</v>
      </c>
      <c r="K21" s="8">
        <v>98.654708520179369</v>
      </c>
      <c r="L21" s="8">
        <v>98.654708520179369</v>
      </c>
      <c r="M21" s="5"/>
      <c r="N21" s="5"/>
      <c r="O21" s="10"/>
      <c r="P21" s="8"/>
      <c r="Q21" s="8"/>
      <c r="R21" s="8"/>
      <c r="S21" s="8"/>
      <c r="T21" s="8"/>
      <c r="U21" s="8"/>
      <c r="V21" s="8"/>
      <c r="W21" s="8"/>
      <c r="X21" s="8"/>
    </row>
    <row r="22" spans="1:24" x14ac:dyDescent="0.3">
      <c r="A22" s="17">
        <f t="shared" si="1"/>
        <v>6</v>
      </c>
      <c r="B22" s="8">
        <v>98.643006263047994</v>
      </c>
      <c r="C22" s="8">
        <v>98.643006263048022</v>
      </c>
      <c r="D22" s="8">
        <v>98.643006263048022</v>
      </c>
      <c r="E22" s="8">
        <v>98.643006263048022</v>
      </c>
      <c r="F22" s="8">
        <v>98.643006263048022</v>
      </c>
      <c r="G22" s="8">
        <v>98.643006263048022</v>
      </c>
      <c r="H22" s="8">
        <v>98.643006263048022</v>
      </c>
      <c r="I22" s="9">
        <v>98.643006263048022</v>
      </c>
      <c r="J22" s="8">
        <v>90.814196242171192</v>
      </c>
      <c r="K22" s="8">
        <v>98.643006263048022</v>
      </c>
      <c r="L22" s="8">
        <v>98.643006263048022</v>
      </c>
      <c r="M22" s="5"/>
      <c r="N22" s="5"/>
      <c r="O22" s="10"/>
      <c r="P22" s="8"/>
      <c r="Q22" s="8"/>
      <c r="R22" s="8"/>
      <c r="S22" s="8"/>
      <c r="T22" s="8"/>
      <c r="U22" s="8"/>
      <c r="V22" s="8"/>
      <c r="W22" s="8"/>
      <c r="X22" s="8"/>
    </row>
    <row r="23" spans="1:24" x14ac:dyDescent="0.3">
      <c r="A23" s="17">
        <f t="shared" si="1"/>
        <v>7</v>
      </c>
      <c r="B23" s="8">
        <v>98.7354085603112</v>
      </c>
      <c r="C23" s="8">
        <v>98.735408560311285</v>
      </c>
      <c r="D23" s="8">
        <v>98.735408560311285</v>
      </c>
      <c r="E23" s="8">
        <v>98.735408560311285</v>
      </c>
      <c r="F23" s="8">
        <v>98.735408560311285</v>
      </c>
      <c r="G23" s="8">
        <v>98.735408560311285</v>
      </c>
      <c r="H23" s="8">
        <v>98.735408560311285</v>
      </c>
      <c r="I23" s="8">
        <v>98.735408560311285</v>
      </c>
      <c r="J23" s="9">
        <v>99.708171206225686</v>
      </c>
      <c r="K23" s="8">
        <v>98.735408560311285</v>
      </c>
      <c r="L23" s="8">
        <v>98.735408560311285</v>
      </c>
      <c r="M23" s="5"/>
      <c r="N23" s="5"/>
      <c r="O23" s="10"/>
      <c r="P23" s="8"/>
      <c r="Q23" s="8"/>
      <c r="R23" s="8"/>
      <c r="S23" s="8"/>
      <c r="T23" s="8"/>
      <c r="U23" s="8"/>
      <c r="V23" s="8"/>
      <c r="W23" s="8"/>
      <c r="X23" s="8"/>
    </row>
    <row r="24" spans="1:24" x14ac:dyDescent="0.3">
      <c r="A24" s="17">
        <f t="shared" si="1"/>
        <v>8</v>
      </c>
      <c r="B24" s="8">
        <v>98.665297741273093</v>
      </c>
      <c r="C24" s="8">
        <v>98.665297741273108</v>
      </c>
      <c r="D24" s="8">
        <v>98.665297741273108</v>
      </c>
      <c r="E24" s="8">
        <v>98.665297741273108</v>
      </c>
      <c r="F24" s="8">
        <v>98.665297741273108</v>
      </c>
      <c r="G24" s="8">
        <v>98.665297741273108</v>
      </c>
      <c r="H24" s="8">
        <v>98.665297741273108</v>
      </c>
      <c r="I24" s="8">
        <v>98.665297741273108</v>
      </c>
      <c r="J24" s="8">
        <v>64.373716632443532</v>
      </c>
      <c r="K24" s="9">
        <v>98.665297741273108</v>
      </c>
      <c r="L24" s="8">
        <v>98.665297741273108</v>
      </c>
      <c r="M24" s="5"/>
      <c r="N24" s="5"/>
      <c r="O24" s="10"/>
      <c r="P24" s="8"/>
      <c r="Q24" s="8"/>
      <c r="R24" s="8"/>
      <c r="S24" s="8"/>
      <c r="T24" s="8"/>
      <c r="U24" s="8"/>
      <c r="V24" s="8"/>
      <c r="W24" s="8"/>
      <c r="X24" s="8"/>
    </row>
    <row r="25" spans="1:24" x14ac:dyDescent="0.3">
      <c r="A25" s="17">
        <f t="shared" si="1"/>
        <v>9</v>
      </c>
      <c r="B25" s="8">
        <v>97.224975222992995</v>
      </c>
      <c r="C25" s="8">
        <v>97.224975222993066</v>
      </c>
      <c r="D25" s="8">
        <v>97.224975222993066</v>
      </c>
      <c r="E25" s="8">
        <v>97.224975222993066</v>
      </c>
      <c r="F25" s="8">
        <v>97.224975222993066</v>
      </c>
      <c r="G25" s="8">
        <v>97.224975222993066</v>
      </c>
      <c r="H25" s="8">
        <v>97.224975222993066</v>
      </c>
      <c r="I25" s="8">
        <v>97.224975222993066</v>
      </c>
      <c r="J25" s="8">
        <v>14.866204162537166</v>
      </c>
      <c r="K25" s="8">
        <v>97.224975222993066</v>
      </c>
      <c r="L25" s="9">
        <v>97.224975222993066</v>
      </c>
      <c r="M25" s="5"/>
      <c r="N25" s="5"/>
      <c r="O25" s="10"/>
      <c r="P25" s="8"/>
      <c r="Q25" s="8"/>
      <c r="R25" s="8"/>
      <c r="S25" s="8"/>
      <c r="T25" s="8"/>
      <c r="U25" s="8"/>
      <c r="V25" s="8"/>
      <c r="W25" s="8"/>
      <c r="X25" s="8"/>
    </row>
    <row r="26" spans="1:24" x14ac:dyDescent="0.3">
      <c r="A26" s="20"/>
      <c r="B26" s="8"/>
      <c r="C26" s="8"/>
      <c r="D26" s="8"/>
      <c r="E26" s="8"/>
      <c r="F26" s="8"/>
      <c r="G26" s="8"/>
      <c r="H26" s="8"/>
      <c r="I26" s="8"/>
      <c r="J26" s="8"/>
      <c r="K26" s="8"/>
      <c r="L26" s="10"/>
      <c r="M26" s="5"/>
      <c r="N26" s="5"/>
      <c r="O26" s="10"/>
      <c r="P26" s="8"/>
      <c r="Q26" s="8"/>
      <c r="R26" s="8"/>
      <c r="S26" s="8"/>
      <c r="T26" s="8"/>
      <c r="U26" s="8"/>
      <c r="V26" s="8"/>
      <c r="W26" s="8"/>
      <c r="X26" s="8"/>
    </row>
    <row r="27" spans="1:24" ht="15.6" x14ac:dyDescent="0.3">
      <c r="A27" s="31" t="s">
        <v>66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</row>
    <row r="28" spans="1:24" x14ac:dyDescent="0.3">
      <c r="A28" s="25" t="s">
        <v>43</v>
      </c>
      <c r="B28" s="2" t="s">
        <v>5</v>
      </c>
      <c r="C28" s="2" t="s">
        <v>3</v>
      </c>
      <c r="D28" s="2" t="s">
        <v>6</v>
      </c>
      <c r="E28" s="2" t="s">
        <v>7</v>
      </c>
      <c r="F28" s="2" t="s">
        <v>8</v>
      </c>
      <c r="G28" s="2" t="s">
        <v>2</v>
      </c>
      <c r="H28" s="2" t="s">
        <v>9</v>
      </c>
      <c r="I28" s="2" t="s">
        <v>1</v>
      </c>
      <c r="J28" s="2" t="s">
        <v>0</v>
      </c>
      <c r="K28" s="2" t="s">
        <v>10</v>
      </c>
      <c r="L28" s="2" t="s">
        <v>4</v>
      </c>
      <c r="M28" s="4"/>
    </row>
    <row r="29" spans="1:24" x14ac:dyDescent="0.3">
      <c r="A29" s="17">
        <v>0</v>
      </c>
      <c r="B29" s="8">
        <v>0.10204081632653</v>
      </c>
      <c r="C29" s="11">
        <v>31.632653061224492</v>
      </c>
      <c r="D29" s="8">
        <v>6.1224489795918364</v>
      </c>
      <c r="E29" s="8">
        <v>31.632653061224492</v>
      </c>
      <c r="F29" s="8">
        <v>7.7551020408163263</v>
      </c>
      <c r="G29" s="8">
        <v>7.7551020408163263</v>
      </c>
      <c r="H29" s="8">
        <v>7.7551020408163263</v>
      </c>
      <c r="I29" s="8">
        <v>7.7551020408163263</v>
      </c>
      <c r="J29" s="10">
        <v>0.10204081632653061</v>
      </c>
      <c r="K29" s="8">
        <v>6.1224489795918364</v>
      </c>
      <c r="L29" s="8">
        <v>6.1224489795918364</v>
      </c>
      <c r="M29" s="5"/>
    </row>
    <row r="30" spans="1:24" x14ac:dyDescent="0.3">
      <c r="A30" s="17">
        <f>A29+1</f>
        <v>1</v>
      </c>
      <c r="B30" s="8">
        <v>0</v>
      </c>
      <c r="C30" s="8">
        <v>48.634361233480178</v>
      </c>
      <c r="D30" s="11">
        <v>96.387665198237883</v>
      </c>
      <c r="E30" s="8">
        <v>48.634361233480178</v>
      </c>
      <c r="F30" s="8">
        <v>75.330396475770925</v>
      </c>
      <c r="G30" s="8">
        <v>75.330396475770925</v>
      </c>
      <c r="H30" s="8">
        <v>75.330396475770925</v>
      </c>
      <c r="I30" s="8">
        <v>75.330396475770925</v>
      </c>
      <c r="J30" s="10">
        <v>0</v>
      </c>
      <c r="K30" s="8">
        <v>96.387665198237883</v>
      </c>
      <c r="L30" s="8">
        <v>96.387665198237883</v>
      </c>
      <c r="M30" s="6"/>
    </row>
    <row r="31" spans="1:24" x14ac:dyDescent="0.3">
      <c r="A31" s="17">
        <f t="shared" ref="A31:A38" si="2">A30+1</f>
        <v>2</v>
      </c>
      <c r="B31" s="8">
        <v>0</v>
      </c>
      <c r="C31" s="8">
        <v>47.965116279069768</v>
      </c>
      <c r="D31" s="8">
        <v>36.046511627906973</v>
      </c>
      <c r="E31" s="11">
        <v>47.965116279069768</v>
      </c>
      <c r="F31" s="8">
        <v>14.050387596899224</v>
      </c>
      <c r="G31" s="8">
        <v>14.050387596899224</v>
      </c>
      <c r="H31" s="8">
        <v>14.050387596899224</v>
      </c>
      <c r="I31" s="8">
        <v>14.050387596899224</v>
      </c>
      <c r="J31" s="8">
        <v>0</v>
      </c>
      <c r="K31" s="8">
        <v>36.046511627906973</v>
      </c>
      <c r="L31" s="8">
        <v>36.046511627906973</v>
      </c>
      <c r="M31" s="6"/>
    </row>
    <row r="32" spans="1:24" x14ac:dyDescent="0.3">
      <c r="A32" s="17">
        <f t="shared" si="2"/>
        <v>3</v>
      </c>
      <c r="B32" s="8">
        <v>0</v>
      </c>
      <c r="C32" s="8">
        <v>47.227722772277225</v>
      </c>
      <c r="D32" s="8">
        <v>85.544554455445549</v>
      </c>
      <c r="E32" s="8">
        <v>47.227722772277225</v>
      </c>
      <c r="F32" s="11">
        <v>90.297029702970306</v>
      </c>
      <c r="G32" s="8">
        <v>90.297029702970306</v>
      </c>
      <c r="H32" s="8">
        <v>90.297029702970306</v>
      </c>
      <c r="I32" s="8">
        <v>90.297029702970306</v>
      </c>
      <c r="J32" s="8">
        <v>0</v>
      </c>
      <c r="K32" s="8">
        <v>85.544554455445549</v>
      </c>
      <c r="L32" s="8">
        <v>85.544554455445549</v>
      </c>
      <c r="M32" s="6"/>
    </row>
    <row r="33" spans="1:23" x14ac:dyDescent="0.3">
      <c r="A33" s="17">
        <f t="shared" si="2"/>
        <v>4</v>
      </c>
      <c r="B33" s="8">
        <v>0.10183299389002</v>
      </c>
      <c r="C33" s="8">
        <v>18.533604887983707</v>
      </c>
      <c r="D33" s="8">
        <v>80.957230142566189</v>
      </c>
      <c r="E33" s="8">
        <v>18.533604887983707</v>
      </c>
      <c r="F33" s="8">
        <v>97.352342158859472</v>
      </c>
      <c r="G33" s="11">
        <v>97.352342158859472</v>
      </c>
      <c r="H33" s="8">
        <v>97.352342158859472</v>
      </c>
      <c r="I33" s="8">
        <v>97.352342158859472</v>
      </c>
      <c r="J33" s="8">
        <v>0.10183299389002036</v>
      </c>
      <c r="K33" s="8">
        <v>80.957230142566189</v>
      </c>
      <c r="L33" s="8">
        <v>80.957230142566189</v>
      </c>
      <c r="M33" s="6"/>
    </row>
    <row r="34" spans="1:23" x14ac:dyDescent="0.3">
      <c r="A34" s="17">
        <f t="shared" si="2"/>
        <v>5</v>
      </c>
      <c r="B34" s="8">
        <v>0.112107623318385</v>
      </c>
      <c r="C34" s="8">
        <v>68.609865470852014</v>
      </c>
      <c r="D34" s="8">
        <v>84.417040358744401</v>
      </c>
      <c r="E34" s="8">
        <v>68.609865470852014</v>
      </c>
      <c r="F34" s="8">
        <v>94.955156950672645</v>
      </c>
      <c r="G34" s="8">
        <v>94.955156950672645</v>
      </c>
      <c r="H34" s="11">
        <v>94.955156950672645</v>
      </c>
      <c r="I34" s="8">
        <v>94.955156950672645</v>
      </c>
      <c r="J34" s="8">
        <v>0.11210762331838565</v>
      </c>
      <c r="K34" s="8">
        <v>84.417040358744401</v>
      </c>
      <c r="L34" s="8">
        <v>84.417040358744401</v>
      </c>
      <c r="M34" s="6"/>
    </row>
    <row r="35" spans="1:23" x14ac:dyDescent="0.3">
      <c r="A35" s="17">
        <f t="shared" si="2"/>
        <v>6</v>
      </c>
      <c r="B35" s="8">
        <v>0.73068893528183698</v>
      </c>
      <c r="C35" s="8">
        <v>36.012526096033405</v>
      </c>
      <c r="D35" s="8">
        <v>60.438413361169111</v>
      </c>
      <c r="E35" s="8">
        <v>36.012526096033405</v>
      </c>
      <c r="F35" s="8">
        <v>70.250521920668064</v>
      </c>
      <c r="G35" s="8">
        <v>70.250521920668064</v>
      </c>
      <c r="H35" s="8">
        <v>70.250521920668064</v>
      </c>
      <c r="I35" s="11">
        <v>70.250521920668064</v>
      </c>
      <c r="J35" s="8">
        <v>0.73068893528183709</v>
      </c>
      <c r="K35" s="8">
        <v>60.438413361169111</v>
      </c>
      <c r="L35" s="8">
        <v>60.438413361169111</v>
      </c>
      <c r="M35" s="6"/>
    </row>
    <row r="36" spans="1:23" x14ac:dyDescent="0.3">
      <c r="A36" s="17">
        <f t="shared" si="2"/>
        <v>7</v>
      </c>
      <c r="B36" s="8">
        <v>100</v>
      </c>
      <c r="C36" s="8">
        <v>100</v>
      </c>
      <c r="D36" s="8">
        <v>88.521400778210108</v>
      </c>
      <c r="E36" s="8">
        <v>100</v>
      </c>
      <c r="F36" s="8">
        <v>28.891050583657584</v>
      </c>
      <c r="G36" s="8">
        <v>28.891050583657584</v>
      </c>
      <c r="H36" s="8">
        <v>28.891050583657584</v>
      </c>
      <c r="I36" s="8">
        <v>28.891050583657584</v>
      </c>
      <c r="J36" s="11">
        <v>100</v>
      </c>
      <c r="K36" s="8">
        <v>88.521400778210108</v>
      </c>
      <c r="L36" s="8">
        <v>88.521400778210108</v>
      </c>
      <c r="M36" s="5"/>
    </row>
    <row r="37" spans="1:23" x14ac:dyDescent="0.3">
      <c r="A37" s="17">
        <f t="shared" si="2"/>
        <v>8</v>
      </c>
      <c r="B37" s="8">
        <v>0</v>
      </c>
      <c r="C37" s="8">
        <v>61.088295687885008</v>
      </c>
      <c r="D37" s="8">
        <v>94.969199178644757</v>
      </c>
      <c r="E37" s="8">
        <v>61.088295687885008</v>
      </c>
      <c r="F37" s="8">
        <v>85.112936344969199</v>
      </c>
      <c r="G37" s="8">
        <v>85.112936344969199</v>
      </c>
      <c r="H37" s="8">
        <v>85.112936344969199</v>
      </c>
      <c r="I37" s="8">
        <v>85.112936344969199</v>
      </c>
      <c r="J37" s="8">
        <v>0</v>
      </c>
      <c r="K37" s="11">
        <v>94.969199178644757</v>
      </c>
      <c r="L37" s="8">
        <v>94.969199178644757</v>
      </c>
      <c r="M37" s="6"/>
    </row>
    <row r="38" spans="1:23" x14ac:dyDescent="0.3">
      <c r="A38" s="17">
        <f t="shared" si="2"/>
        <v>9</v>
      </c>
      <c r="B38" s="8">
        <v>0</v>
      </c>
      <c r="C38" s="8">
        <v>42.814667988107033</v>
      </c>
      <c r="D38" s="8">
        <v>85.926660059464822</v>
      </c>
      <c r="E38" s="8">
        <v>42.814667988107033</v>
      </c>
      <c r="F38" s="8">
        <v>66.105054509415268</v>
      </c>
      <c r="G38" s="8">
        <v>66.105054509415268</v>
      </c>
      <c r="H38" s="8">
        <v>66.105054509415268</v>
      </c>
      <c r="I38" s="8">
        <v>66.105054509415268</v>
      </c>
      <c r="J38" s="8">
        <v>0</v>
      </c>
      <c r="K38" s="8">
        <v>85.926660059464822</v>
      </c>
      <c r="L38" s="11">
        <v>85.926660059464822</v>
      </c>
      <c r="M38" s="6"/>
    </row>
    <row r="39" spans="1:23" x14ac:dyDescent="0.3">
      <c r="A39" s="19"/>
      <c r="B39" s="29"/>
      <c r="N39" s="8"/>
      <c r="O39" s="8"/>
      <c r="P39" s="8"/>
      <c r="Q39" s="8"/>
      <c r="R39" s="8"/>
      <c r="S39" s="8"/>
      <c r="T39" s="8"/>
      <c r="U39" s="7"/>
      <c r="V39" s="8"/>
      <c r="W39" s="8"/>
    </row>
    <row r="40" spans="1:23" ht="15.6" x14ac:dyDescent="0.3">
      <c r="A40" s="35" t="s">
        <v>40</v>
      </c>
      <c r="B40" s="20"/>
      <c r="C40" s="20"/>
      <c r="D40" s="20"/>
      <c r="E40" s="20"/>
      <c r="F40" s="20"/>
      <c r="G40" s="20"/>
      <c r="H40" s="20"/>
      <c r="I40" s="20"/>
      <c r="J40" s="20"/>
      <c r="K40" s="20" t="s">
        <v>59</v>
      </c>
      <c r="L40" s="20"/>
      <c r="N40" s="7"/>
      <c r="O40" s="8"/>
      <c r="P40" s="7"/>
      <c r="Q40" s="8"/>
      <c r="R40" s="8"/>
      <c r="S40" s="8"/>
      <c r="T40" s="8"/>
      <c r="U40" s="7"/>
      <c r="V40" s="8"/>
      <c r="W40" s="8"/>
    </row>
    <row r="41" spans="1:23" x14ac:dyDescent="0.3">
      <c r="A41" s="25" t="s">
        <v>43</v>
      </c>
      <c r="B41" s="23" t="s">
        <v>5</v>
      </c>
      <c r="C41" s="23" t="s">
        <v>3</v>
      </c>
      <c r="D41" s="23" t="s">
        <v>6</v>
      </c>
      <c r="E41" s="23" t="s">
        <v>7</v>
      </c>
      <c r="F41" s="23" t="s">
        <v>8</v>
      </c>
      <c r="G41" s="23" t="s">
        <v>2</v>
      </c>
      <c r="H41" s="23" t="s">
        <v>9</v>
      </c>
      <c r="I41" s="23" t="s">
        <v>1</v>
      </c>
      <c r="J41" s="23" t="s">
        <v>0</v>
      </c>
      <c r="K41" s="23" t="s">
        <v>10</v>
      </c>
      <c r="L41" s="23" t="s">
        <v>4</v>
      </c>
      <c r="N41" s="8"/>
      <c r="O41" s="8"/>
      <c r="P41" s="8"/>
      <c r="Q41" s="8"/>
      <c r="R41" s="8"/>
      <c r="S41" s="8"/>
      <c r="T41" s="8"/>
      <c r="U41" s="7"/>
      <c r="V41" s="8"/>
      <c r="W41" s="8"/>
    </row>
    <row r="42" spans="1:23" x14ac:dyDescent="0.3">
      <c r="A42" s="17">
        <v>0</v>
      </c>
      <c r="B42" s="21">
        <v>0.10204081632653</v>
      </c>
      <c r="C42" s="36">
        <v>0.10204081632653</v>
      </c>
      <c r="D42" s="21">
        <v>0</v>
      </c>
      <c r="E42" s="21">
        <v>0</v>
      </c>
      <c r="F42" s="21">
        <v>0</v>
      </c>
      <c r="G42" s="21">
        <v>0.10183299389002</v>
      </c>
      <c r="H42" s="21">
        <v>0.112107623318385</v>
      </c>
      <c r="I42" s="21">
        <v>0.73068893528183698</v>
      </c>
      <c r="J42" s="21">
        <v>100</v>
      </c>
      <c r="K42" s="21">
        <v>0</v>
      </c>
      <c r="L42" s="21">
        <v>0</v>
      </c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x14ac:dyDescent="0.3">
      <c r="A43" s="17">
        <f>A42+1</f>
        <v>1</v>
      </c>
      <c r="B43" s="21">
        <v>0</v>
      </c>
      <c r="C43" s="21">
        <v>0.10204081632653</v>
      </c>
      <c r="D43" s="36">
        <v>0</v>
      </c>
      <c r="E43" s="21">
        <v>0</v>
      </c>
      <c r="F43" s="21">
        <v>0</v>
      </c>
      <c r="G43" s="21">
        <v>0.10183299389002</v>
      </c>
      <c r="H43" s="21">
        <v>0.112107623318385</v>
      </c>
      <c r="I43" s="21">
        <v>0.73068893528183698</v>
      </c>
      <c r="J43" s="21">
        <v>100</v>
      </c>
      <c r="K43" s="21">
        <v>0</v>
      </c>
      <c r="L43" s="21">
        <v>0</v>
      </c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 x14ac:dyDescent="0.3">
      <c r="A44" s="17">
        <f t="shared" ref="A44:A51" si="3">A43+1</f>
        <v>2</v>
      </c>
      <c r="B44" s="21">
        <v>0</v>
      </c>
      <c r="C44" s="21">
        <v>0.10204081632653</v>
      </c>
      <c r="D44" s="21">
        <v>0</v>
      </c>
      <c r="E44" s="36">
        <v>0</v>
      </c>
      <c r="F44" s="21">
        <v>0</v>
      </c>
      <c r="G44" s="21">
        <v>0.10183299389002</v>
      </c>
      <c r="H44" s="21">
        <v>0.112107623318385</v>
      </c>
      <c r="I44" s="21">
        <v>0.73068893528183698</v>
      </c>
      <c r="J44" s="21">
        <v>100</v>
      </c>
      <c r="K44" s="21">
        <v>0</v>
      </c>
      <c r="L44" s="21">
        <v>0</v>
      </c>
      <c r="N44" s="8"/>
      <c r="O44" s="7"/>
      <c r="P44" s="8"/>
      <c r="Q44" s="8"/>
      <c r="R44" s="8"/>
      <c r="S44" s="8"/>
      <c r="T44" s="8"/>
      <c r="U44" s="8"/>
      <c r="V44" s="7"/>
      <c r="W44" s="7"/>
    </row>
    <row r="45" spans="1:23" x14ac:dyDescent="0.3">
      <c r="A45" s="17">
        <f t="shared" si="3"/>
        <v>3</v>
      </c>
      <c r="B45" s="21">
        <v>0</v>
      </c>
      <c r="C45" s="21">
        <v>0.10204081632653</v>
      </c>
      <c r="D45" s="21">
        <v>0</v>
      </c>
      <c r="E45" s="21">
        <v>0</v>
      </c>
      <c r="F45" s="36">
        <v>0</v>
      </c>
      <c r="G45" s="21">
        <v>0.10183299389002</v>
      </c>
      <c r="H45" s="21">
        <v>0.112107623318385</v>
      </c>
      <c r="I45" s="21">
        <v>0.73068893528183698</v>
      </c>
      <c r="J45" s="21">
        <v>100</v>
      </c>
      <c r="K45" s="21">
        <v>0</v>
      </c>
      <c r="L45" s="21">
        <v>0</v>
      </c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x14ac:dyDescent="0.3">
      <c r="A46" s="17">
        <f t="shared" si="3"/>
        <v>4</v>
      </c>
      <c r="B46" s="21">
        <v>0.10183299389002</v>
      </c>
      <c r="C46" s="21">
        <v>0.10204081632653</v>
      </c>
      <c r="D46" s="21">
        <v>0</v>
      </c>
      <c r="E46" s="21">
        <v>0</v>
      </c>
      <c r="F46" s="21">
        <v>0</v>
      </c>
      <c r="G46" s="36">
        <v>0.10183299389002</v>
      </c>
      <c r="H46" s="21">
        <v>0.112107623318385</v>
      </c>
      <c r="I46" s="21">
        <v>0.73068893528183698</v>
      </c>
      <c r="J46" s="21">
        <v>100</v>
      </c>
      <c r="K46" s="21">
        <v>0</v>
      </c>
      <c r="L46" s="21">
        <v>0</v>
      </c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x14ac:dyDescent="0.3">
      <c r="A47" s="17">
        <f t="shared" si="3"/>
        <v>5</v>
      </c>
      <c r="B47" s="21">
        <v>0.112107623318385</v>
      </c>
      <c r="C47" s="21">
        <v>0.10204081632653</v>
      </c>
      <c r="D47" s="21">
        <v>0</v>
      </c>
      <c r="E47" s="21">
        <v>0</v>
      </c>
      <c r="F47" s="21">
        <v>0</v>
      </c>
      <c r="G47" s="21">
        <v>0.10183299389002</v>
      </c>
      <c r="H47" s="36">
        <v>0.112107623318385</v>
      </c>
      <c r="I47" s="21">
        <v>0.73068893528183698</v>
      </c>
      <c r="J47" s="21">
        <v>100</v>
      </c>
      <c r="K47" s="21">
        <v>0</v>
      </c>
      <c r="L47" s="21">
        <v>0</v>
      </c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 x14ac:dyDescent="0.3">
      <c r="A48" s="17">
        <f t="shared" si="3"/>
        <v>6</v>
      </c>
      <c r="B48" s="21">
        <v>0.73068893528183698</v>
      </c>
      <c r="C48" s="21">
        <v>0.10204081632653</v>
      </c>
      <c r="D48" s="21">
        <v>0</v>
      </c>
      <c r="E48" s="21">
        <v>0</v>
      </c>
      <c r="F48" s="21">
        <v>0</v>
      </c>
      <c r="G48" s="21">
        <v>0.10183299389002</v>
      </c>
      <c r="H48" s="21">
        <v>0.112107623318385</v>
      </c>
      <c r="I48" s="36">
        <v>0.73068893528183698</v>
      </c>
      <c r="J48" s="21">
        <v>100</v>
      </c>
      <c r="K48" s="21">
        <v>0</v>
      </c>
      <c r="L48" s="21">
        <v>0</v>
      </c>
      <c r="N48" s="8"/>
      <c r="O48" s="8"/>
      <c r="P48" s="8"/>
      <c r="Q48" s="7"/>
      <c r="R48" s="7"/>
      <c r="S48" s="7"/>
      <c r="T48" s="7"/>
      <c r="U48" s="8"/>
      <c r="V48" s="8"/>
      <c r="W48" s="8"/>
    </row>
    <row r="49" spans="1:12" x14ac:dyDescent="0.3">
      <c r="A49" s="17">
        <f t="shared" si="3"/>
        <v>7</v>
      </c>
      <c r="B49" s="21">
        <v>100</v>
      </c>
      <c r="C49" s="34">
        <v>28.775510204081634</v>
      </c>
      <c r="D49" s="34">
        <v>9.0748898678414101</v>
      </c>
      <c r="E49" s="34">
        <v>40.019379844961236</v>
      </c>
      <c r="F49" s="34">
        <v>30.89108910891089</v>
      </c>
      <c r="G49" s="34">
        <v>16.90427698574338</v>
      </c>
      <c r="H49" s="34">
        <v>50.560538116591921</v>
      </c>
      <c r="I49" s="34">
        <v>31.837160751565762</v>
      </c>
      <c r="J49" s="36">
        <v>100</v>
      </c>
      <c r="K49" s="34">
        <v>55.236139630390149</v>
      </c>
      <c r="L49" s="34">
        <v>40.931615460852328</v>
      </c>
    </row>
    <row r="50" spans="1:12" x14ac:dyDescent="0.3">
      <c r="A50" s="17">
        <f t="shared" si="3"/>
        <v>8</v>
      </c>
      <c r="B50" s="21">
        <v>0</v>
      </c>
      <c r="C50" s="21">
        <v>0.10204081632653</v>
      </c>
      <c r="D50" s="21">
        <v>0</v>
      </c>
      <c r="E50" s="21">
        <v>0</v>
      </c>
      <c r="F50" s="21">
        <v>0</v>
      </c>
      <c r="G50" s="21">
        <v>0.10183299389002</v>
      </c>
      <c r="H50" s="21">
        <v>0.112107623318385</v>
      </c>
      <c r="I50" s="21">
        <v>0.73068893528183698</v>
      </c>
      <c r="J50" s="21">
        <v>100</v>
      </c>
      <c r="K50" s="36">
        <v>0</v>
      </c>
      <c r="L50" s="21">
        <v>0</v>
      </c>
    </row>
    <row r="51" spans="1:12" x14ac:dyDescent="0.3">
      <c r="A51" s="17">
        <f t="shared" si="3"/>
        <v>9</v>
      </c>
      <c r="B51" s="21">
        <v>0</v>
      </c>
      <c r="C51" s="21">
        <v>0.10204081632653</v>
      </c>
      <c r="D51" s="21">
        <v>0</v>
      </c>
      <c r="E51" s="21">
        <v>0</v>
      </c>
      <c r="F51" s="21">
        <v>0</v>
      </c>
      <c r="G51" s="21">
        <v>0.10183299389002</v>
      </c>
      <c r="H51" s="21">
        <v>0.112107623318385</v>
      </c>
      <c r="I51" s="21">
        <v>0.73068893528183698</v>
      </c>
      <c r="J51" s="21">
        <v>100</v>
      </c>
      <c r="K51" s="21">
        <v>0</v>
      </c>
      <c r="L51" s="3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E5FCC-E3E6-4612-B501-2D6B180DDCDA}">
  <dimension ref="A1:T33"/>
  <sheetViews>
    <sheetView workbookViewId="0">
      <selection activeCell="F27" sqref="F27"/>
    </sheetView>
  </sheetViews>
  <sheetFormatPr defaultRowHeight="14.4" x14ac:dyDescent="0.3"/>
  <cols>
    <col min="1" max="1" width="15.33203125" style="17" bestFit="1" customWidth="1"/>
    <col min="2" max="2" width="12.6640625" style="17" bestFit="1" customWidth="1"/>
    <col min="3" max="3" width="11.5546875" style="17" bestFit="1" customWidth="1"/>
    <col min="4" max="13" width="8.88671875" style="17"/>
    <col min="14" max="14" width="14.6640625" style="17" bestFit="1" customWidth="1"/>
    <col min="15" max="15" width="14.6640625" style="17" customWidth="1"/>
    <col min="16" max="16384" width="8.88671875" style="17"/>
  </cols>
  <sheetData>
    <row r="1" spans="1:20" s="23" customFormat="1" x14ac:dyDescent="0.3">
      <c r="A1" s="23" t="s">
        <v>33</v>
      </c>
      <c r="B1" s="23" t="s">
        <v>34</v>
      </c>
      <c r="C1" s="23" t="s">
        <v>35</v>
      </c>
      <c r="D1" s="23" t="s">
        <v>15</v>
      </c>
      <c r="E1" s="23" t="s">
        <v>31</v>
      </c>
      <c r="F1" s="23" t="s">
        <v>17</v>
      </c>
      <c r="G1" s="23" t="s">
        <v>18</v>
      </c>
      <c r="H1" s="23" t="s">
        <v>19</v>
      </c>
      <c r="I1" s="23" t="s">
        <v>20</v>
      </c>
      <c r="J1" s="23" t="s">
        <v>21</v>
      </c>
      <c r="K1" s="23" t="s">
        <v>22</v>
      </c>
      <c r="L1" s="23" t="s">
        <v>23</v>
      </c>
      <c r="M1" s="23" t="s">
        <v>24</v>
      </c>
      <c r="N1" s="23" t="s">
        <v>32</v>
      </c>
      <c r="O1" s="23" t="s">
        <v>53</v>
      </c>
    </row>
    <row r="2" spans="1:20" s="12" customFormat="1" x14ac:dyDescent="0.3">
      <c r="A2" s="12" t="s">
        <v>57</v>
      </c>
      <c r="B2" s="12" t="s">
        <v>58</v>
      </c>
      <c r="C2" s="12" t="s">
        <v>58</v>
      </c>
      <c r="D2" s="32">
        <v>0.10204081632653</v>
      </c>
      <c r="E2" s="32">
        <v>0</v>
      </c>
      <c r="F2" s="32">
        <v>0</v>
      </c>
      <c r="G2" s="32">
        <v>0</v>
      </c>
      <c r="H2" s="32">
        <v>0.10183299389002</v>
      </c>
      <c r="I2" s="32">
        <v>0.112107623318385</v>
      </c>
      <c r="J2" s="32">
        <v>0.73068893528183698</v>
      </c>
      <c r="K2" s="32">
        <v>100</v>
      </c>
      <c r="L2" s="32">
        <v>0</v>
      </c>
      <c r="M2" s="32">
        <v>0</v>
      </c>
      <c r="N2" s="12">
        <v>10.38</v>
      </c>
    </row>
    <row r="3" spans="1:20" x14ac:dyDescent="0.3">
      <c r="A3" s="12">
        <v>5</v>
      </c>
      <c r="B3" s="12">
        <v>1</v>
      </c>
      <c r="C3" s="12">
        <v>4</v>
      </c>
      <c r="D3" s="17">
        <v>13.88</v>
      </c>
      <c r="E3" s="17">
        <v>89.43</v>
      </c>
      <c r="F3" s="17">
        <v>81.78</v>
      </c>
      <c r="G3" s="17">
        <v>8.7100000000000009</v>
      </c>
      <c r="H3" s="17">
        <v>72.099999999999994</v>
      </c>
      <c r="I3" s="17">
        <v>62.56</v>
      </c>
      <c r="J3" s="17">
        <v>51.04</v>
      </c>
      <c r="K3" s="17">
        <v>84.92</v>
      </c>
      <c r="L3" s="17">
        <v>32.549999999999997</v>
      </c>
      <c r="M3" s="17">
        <v>23.89</v>
      </c>
      <c r="N3" s="17">
        <v>52.69</v>
      </c>
      <c r="O3" s="17" t="s">
        <v>54</v>
      </c>
      <c r="P3" s="17" t="s">
        <v>48</v>
      </c>
    </row>
    <row r="4" spans="1:20" x14ac:dyDescent="0.3">
      <c r="A4" s="12">
        <v>10</v>
      </c>
      <c r="B4" s="12">
        <v>2</v>
      </c>
      <c r="C4" s="12">
        <v>8</v>
      </c>
      <c r="D4" s="17">
        <v>39.08</v>
      </c>
      <c r="E4" s="17">
        <v>82.56</v>
      </c>
      <c r="F4" s="17">
        <v>97.09</v>
      </c>
      <c r="G4" s="17">
        <v>72.67</v>
      </c>
      <c r="H4" s="17">
        <v>29.43</v>
      </c>
      <c r="I4" s="17">
        <v>77.58</v>
      </c>
      <c r="J4" s="17">
        <v>16.18</v>
      </c>
      <c r="K4" s="17">
        <v>55.93</v>
      </c>
      <c r="L4" s="17">
        <v>30.49</v>
      </c>
      <c r="M4" s="17">
        <v>33.6</v>
      </c>
      <c r="N4" s="17">
        <v>54.03</v>
      </c>
      <c r="O4" s="17" t="s">
        <v>55</v>
      </c>
      <c r="P4" s="17" t="s">
        <v>48</v>
      </c>
      <c r="Q4" s="17" t="s">
        <v>49</v>
      </c>
    </row>
    <row r="5" spans="1:20" x14ac:dyDescent="0.3">
      <c r="A5" s="12">
        <v>15</v>
      </c>
      <c r="B5" s="12">
        <v>3</v>
      </c>
      <c r="C5" s="12">
        <v>12</v>
      </c>
      <c r="D5" s="17">
        <v>38.159999999999997</v>
      </c>
      <c r="E5" s="17">
        <v>98.59</v>
      </c>
      <c r="F5" s="17">
        <v>98.64</v>
      </c>
      <c r="G5" s="17">
        <v>78.709999999999994</v>
      </c>
      <c r="H5" s="17">
        <v>77.8</v>
      </c>
      <c r="I5" s="17">
        <v>83.41</v>
      </c>
      <c r="J5" s="17">
        <v>53.55</v>
      </c>
      <c r="K5" s="17">
        <v>45.33</v>
      </c>
      <c r="L5" s="17">
        <v>31.52</v>
      </c>
      <c r="M5" s="17">
        <v>22</v>
      </c>
      <c r="N5" s="17">
        <v>63.22</v>
      </c>
      <c r="O5" s="17" t="s">
        <v>56</v>
      </c>
      <c r="P5" s="17" t="s">
        <v>48</v>
      </c>
      <c r="Q5" s="17" t="s">
        <v>49</v>
      </c>
      <c r="R5" s="17" t="s">
        <v>50</v>
      </c>
    </row>
    <row r="6" spans="1:20" x14ac:dyDescent="0.3">
      <c r="A6" s="12">
        <v>20</v>
      </c>
      <c r="B6" s="12">
        <v>4</v>
      </c>
      <c r="C6" s="12">
        <v>16</v>
      </c>
      <c r="D6" s="17">
        <v>42.86</v>
      </c>
      <c r="E6" s="17">
        <v>98.59</v>
      </c>
      <c r="F6" s="17">
        <v>99.32</v>
      </c>
      <c r="G6" s="17">
        <v>82.97</v>
      </c>
      <c r="H6" s="17">
        <v>81.67</v>
      </c>
      <c r="I6" s="17">
        <v>89.69</v>
      </c>
      <c r="J6" s="17">
        <v>53.55</v>
      </c>
      <c r="K6" s="17">
        <v>0.28999999999999998</v>
      </c>
      <c r="L6" s="17">
        <v>33.06</v>
      </c>
      <c r="M6" s="17">
        <v>78.59</v>
      </c>
      <c r="N6" s="17">
        <v>66.349999999999994</v>
      </c>
      <c r="O6" s="17" t="s">
        <v>56</v>
      </c>
      <c r="P6" s="17" t="s">
        <v>48</v>
      </c>
      <c r="Q6" s="17" t="s">
        <v>49</v>
      </c>
      <c r="R6" s="17" t="s">
        <v>50</v>
      </c>
      <c r="S6" s="17" t="s">
        <v>51</v>
      </c>
    </row>
    <row r="7" spans="1:20" x14ac:dyDescent="0.3">
      <c r="A7" s="12">
        <v>30</v>
      </c>
      <c r="B7" s="12">
        <v>14</v>
      </c>
      <c r="C7" s="12">
        <v>16</v>
      </c>
      <c r="D7" s="17">
        <v>42.45</v>
      </c>
      <c r="E7" s="17">
        <v>98.5</v>
      </c>
      <c r="F7" s="17">
        <v>98.45</v>
      </c>
      <c r="G7" s="17">
        <v>58.81</v>
      </c>
      <c r="H7" s="17">
        <v>64.150000000000006</v>
      </c>
      <c r="I7" s="17">
        <v>85.2</v>
      </c>
      <c r="J7" s="17">
        <v>50.84</v>
      </c>
      <c r="K7" s="17">
        <v>69.16</v>
      </c>
      <c r="L7" s="17">
        <v>32.340000000000003</v>
      </c>
      <c r="M7" s="17">
        <v>28.84</v>
      </c>
      <c r="N7" s="17">
        <v>63.38</v>
      </c>
      <c r="O7" s="17" t="s">
        <v>56</v>
      </c>
      <c r="P7" s="17" t="s">
        <v>48</v>
      </c>
      <c r="Q7" s="17" t="s">
        <v>49</v>
      </c>
      <c r="R7" s="17" t="s">
        <v>50</v>
      </c>
      <c r="S7" s="17" t="s">
        <v>51</v>
      </c>
      <c r="T7" s="17" t="s">
        <v>52</v>
      </c>
    </row>
    <row r="8" spans="1:20" s="37" customFormat="1" x14ac:dyDescent="0.3">
      <c r="A8" s="37" t="s">
        <v>65</v>
      </c>
    </row>
    <row r="9" spans="1:20" x14ac:dyDescent="0.3">
      <c r="A9" s="12" t="s">
        <v>57</v>
      </c>
      <c r="B9" s="12" t="s">
        <v>60</v>
      </c>
      <c r="C9" s="12"/>
      <c r="D9" s="34">
        <v>98.970116495019397</v>
      </c>
      <c r="E9" s="34">
        <v>98.709581726490597</v>
      </c>
      <c r="F9" s="34">
        <v>98.774756629741503</v>
      </c>
      <c r="G9" s="34">
        <v>98.956124612624293</v>
      </c>
      <c r="H9" s="34">
        <v>98.870249914412796</v>
      </c>
      <c r="I9" s="34">
        <v>98.985427042981001</v>
      </c>
      <c r="J9" s="34">
        <v>99.036836769178706</v>
      </c>
      <c r="K9" s="34">
        <v>99.984038308060605</v>
      </c>
      <c r="L9" s="34">
        <v>99.025807554264205</v>
      </c>
      <c r="M9" s="34">
        <v>98.554378887207903</v>
      </c>
      <c r="N9" s="21">
        <v>98.99</v>
      </c>
    </row>
    <row r="10" spans="1:20" x14ac:dyDescent="0.3">
      <c r="A10" s="12" t="s">
        <v>61</v>
      </c>
      <c r="B10" s="12" t="s">
        <v>60</v>
      </c>
      <c r="C10" s="12"/>
      <c r="D10" s="34">
        <v>98.9869998311666</v>
      </c>
      <c r="E10" s="34">
        <v>99.807178878670996</v>
      </c>
      <c r="F10" s="34">
        <v>99.378986236992205</v>
      </c>
      <c r="G10" s="34">
        <v>99.592236176806395</v>
      </c>
      <c r="H10" s="34">
        <v>99.075659020883194</v>
      </c>
      <c r="I10" s="34">
        <v>99.299022320605005</v>
      </c>
      <c r="J10" s="34">
        <v>99.290300777289602</v>
      </c>
      <c r="K10" s="34">
        <v>97.414205905825995</v>
      </c>
      <c r="L10" s="34">
        <v>99.059989745342605</v>
      </c>
      <c r="M10" s="34">
        <v>98.604807530677405</v>
      </c>
      <c r="N10" s="21">
        <v>99.05</v>
      </c>
    </row>
    <row r="11" spans="1:20" x14ac:dyDescent="0.3">
      <c r="A11" s="12" t="s">
        <v>29</v>
      </c>
      <c r="B11" s="12"/>
      <c r="C11" s="12"/>
      <c r="D11" s="32">
        <f>D10-D9</f>
        <v>1.6883336147202499E-2</v>
      </c>
      <c r="E11" s="32">
        <f t="shared" ref="E11:N11" si="0">E10-E9</f>
        <v>1.0975971521803984</v>
      </c>
      <c r="F11" s="32">
        <f t="shared" si="0"/>
        <v>0.60422960725070141</v>
      </c>
      <c r="G11" s="32">
        <f t="shared" si="0"/>
        <v>0.63611156418210157</v>
      </c>
      <c r="H11" s="32">
        <f t="shared" si="0"/>
        <v>0.20540910647039823</v>
      </c>
      <c r="I11" s="32">
        <f t="shared" si="0"/>
        <v>0.31359527762400319</v>
      </c>
      <c r="J11" s="32">
        <f t="shared" si="0"/>
        <v>0.25346400811089609</v>
      </c>
      <c r="K11" s="38">
        <f t="shared" si="0"/>
        <v>-2.56983240223461</v>
      </c>
      <c r="L11" s="32">
        <f t="shared" si="0"/>
        <v>3.4182191078400592E-2</v>
      </c>
      <c r="M11" s="32">
        <f t="shared" si="0"/>
        <v>5.0428643469501822E-2</v>
      </c>
      <c r="N11" s="32">
        <f t="shared" si="0"/>
        <v>6.0000000000002274E-2</v>
      </c>
    </row>
    <row r="12" spans="1:20" x14ac:dyDescent="0.3">
      <c r="A12" s="12"/>
      <c r="B12" s="12"/>
      <c r="C12" s="12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</row>
    <row r="13" spans="1:20" x14ac:dyDescent="0.3">
      <c r="A13" s="12" t="s">
        <v>62</v>
      </c>
      <c r="B13" s="12" t="s">
        <v>63</v>
      </c>
      <c r="C13" s="12"/>
      <c r="D13" s="34">
        <v>99.387755102040799</v>
      </c>
      <c r="E13" s="34">
        <v>99.4713656387665</v>
      </c>
      <c r="F13" s="34">
        <v>97.868217054263496</v>
      </c>
      <c r="G13" s="34">
        <v>98.811881188118804</v>
      </c>
      <c r="H13" s="34">
        <v>98.778004073319707</v>
      </c>
      <c r="I13" s="34">
        <v>98.654708520179298</v>
      </c>
      <c r="J13" s="34">
        <v>98.643006263047994</v>
      </c>
      <c r="K13" s="34">
        <v>98.7354085603112</v>
      </c>
      <c r="L13" s="34">
        <v>98.665297741273093</v>
      </c>
      <c r="M13" s="34">
        <v>97.224975222992995</v>
      </c>
      <c r="N13" s="21">
        <v>98.63</v>
      </c>
    </row>
    <row r="14" spans="1:20" x14ac:dyDescent="0.3">
      <c r="A14" s="12" t="s">
        <v>61</v>
      </c>
      <c r="B14" s="12" t="s">
        <v>63</v>
      </c>
      <c r="C14" s="12"/>
      <c r="D14" s="34">
        <v>99.387755102040799</v>
      </c>
      <c r="E14" s="34">
        <v>99.5594713656387</v>
      </c>
      <c r="F14" s="34">
        <v>97.965116279069704</v>
      </c>
      <c r="G14" s="34">
        <v>98.910891089108901</v>
      </c>
      <c r="H14" s="34">
        <v>99.083503054989805</v>
      </c>
      <c r="I14" s="34">
        <v>98.654708520179298</v>
      </c>
      <c r="J14" s="34">
        <v>98.643006263047994</v>
      </c>
      <c r="K14" s="34">
        <v>95.330739299610897</v>
      </c>
      <c r="L14" s="34">
        <v>98.665297741273093</v>
      </c>
      <c r="M14" s="34">
        <v>97.3240832507433</v>
      </c>
      <c r="N14" s="21">
        <v>98.35</v>
      </c>
    </row>
    <row r="15" spans="1:20" x14ac:dyDescent="0.3">
      <c r="A15" s="12" t="s">
        <v>29</v>
      </c>
      <c r="B15" s="12"/>
      <c r="C15" s="12"/>
      <c r="D15" s="32">
        <f>D14-D13</f>
        <v>0</v>
      </c>
      <c r="E15" s="32">
        <f t="shared" ref="E15" si="1">E14-E13</f>
        <v>8.8105726872200307E-2</v>
      </c>
      <c r="F15" s="32">
        <f t="shared" ref="F15" si="2">F14-F13</f>
        <v>9.689922480620794E-2</v>
      </c>
      <c r="G15" s="32">
        <f t="shared" ref="G15" si="3">G14-G13</f>
        <v>9.9009900990097321E-2</v>
      </c>
      <c r="H15" s="32">
        <f t="shared" ref="H15" si="4">H14-H13</f>
        <v>0.30549898167009815</v>
      </c>
      <c r="I15" s="32">
        <f t="shared" ref="I15" si="5">I14-I13</f>
        <v>0</v>
      </c>
      <c r="J15" s="32">
        <f t="shared" ref="J15" si="6">J14-J13</f>
        <v>0</v>
      </c>
      <c r="K15" s="38">
        <f t="shared" ref="K15" si="7">K14-K13</f>
        <v>-3.4046692607003024</v>
      </c>
      <c r="L15" s="32">
        <f t="shared" ref="L15" si="8">L14-L13</f>
        <v>0</v>
      </c>
      <c r="M15" s="32">
        <f t="shared" ref="M15" si="9">M14-M13</f>
        <v>9.9108027750304473E-2</v>
      </c>
      <c r="N15" s="38">
        <f t="shared" ref="N15" si="10">N14-N13</f>
        <v>-0.28000000000000114</v>
      </c>
    </row>
    <row r="16" spans="1:20" x14ac:dyDescent="0.3">
      <c r="A16" s="12"/>
      <c r="B16" s="12"/>
      <c r="C16" s="12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2"/>
    </row>
    <row r="17" spans="1:14" x14ac:dyDescent="0.3">
      <c r="A17" s="12" t="s">
        <v>57</v>
      </c>
      <c r="B17" s="12" t="s">
        <v>64</v>
      </c>
      <c r="C17" s="12"/>
      <c r="D17" s="21">
        <v>0.10204081632653</v>
      </c>
      <c r="E17" s="21">
        <v>0</v>
      </c>
      <c r="F17" s="21">
        <v>0</v>
      </c>
      <c r="G17" s="21">
        <v>0</v>
      </c>
      <c r="H17" s="21">
        <v>0.10183299389002</v>
      </c>
      <c r="I17" s="21">
        <v>0.112107623318385</v>
      </c>
      <c r="J17" s="21">
        <v>0.73068893528183698</v>
      </c>
      <c r="K17" s="21">
        <v>100</v>
      </c>
      <c r="L17" s="21">
        <v>0</v>
      </c>
      <c r="M17" s="21">
        <v>0</v>
      </c>
      <c r="N17" s="21">
        <v>10.38</v>
      </c>
    </row>
    <row r="18" spans="1:14" x14ac:dyDescent="0.3">
      <c r="A18" s="12" t="s">
        <v>61</v>
      </c>
      <c r="B18" s="12" t="s">
        <v>64</v>
      </c>
      <c r="C18" s="12"/>
      <c r="D18" s="34">
        <v>0.40816326530612201</v>
      </c>
      <c r="E18" s="34">
        <v>91.189427312775294</v>
      </c>
      <c r="F18" s="34">
        <v>59.593023255813897</v>
      </c>
      <c r="G18" s="34">
        <v>67.128712871287107</v>
      </c>
      <c r="H18" s="34">
        <v>28.615071283095698</v>
      </c>
      <c r="I18" s="34">
        <v>35.762331838564997</v>
      </c>
      <c r="J18" s="34">
        <v>51.3569937369519</v>
      </c>
      <c r="K18" s="34">
        <v>99.4163424124513</v>
      </c>
      <c r="L18" s="34">
        <v>5.1334702258726796</v>
      </c>
      <c r="M18" s="34">
        <v>0.297324083250743</v>
      </c>
      <c r="N18" s="21">
        <v>44.99</v>
      </c>
    </row>
    <row r="19" spans="1:14" x14ac:dyDescent="0.3">
      <c r="A19" s="12" t="s">
        <v>29</v>
      </c>
      <c r="D19" s="32">
        <f>D18-D17</f>
        <v>0.30612244897959201</v>
      </c>
      <c r="E19" s="32">
        <f t="shared" ref="E19" si="11">E18-E17</f>
        <v>91.189427312775294</v>
      </c>
      <c r="F19" s="32">
        <f t="shared" ref="F19" si="12">F18-F17</f>
        <v>59.593023255813897</v>
      </c>
      <c r="G19" s="32">
        <f t="shared" ref="G19" si="13">G18-G17</f>
        <v>67.128712871287107</v>
      </c>
      <c r="H19" s="32">
        <f t="shared" ref="H19" si="14">H18-H17</f>
        <v>28.513238289205677</v>
      </c>
      <c r="I19" s="32">
        <f t="shared" ref="I19" si="15">I18-I17</f>
        <v>35.65022421524661</v>
      </c>
      <c r="J19" s="32">
        <f t="shared" ref="J19" si="16">J18-J17</f>
        <v>50.626304801670059</v>
      </c>
      <c r="K19" s="38">
        <f t="shared" ref="K19" si="17">K18-K17</f>
        <v>-0.58365758754870001</v>
      </c>
      <c r="L19" s="32">
        <f t="shared" ref="L19" si="18">L18-L17</f>
        <v>5.1334702258726796</v>
      </c>
      <c r="M19" s="32">
        <f t="shared" ref="M19" si="19">M18-M17</f>
        <v>0.297324083250743</v>
      </c>
      <c r="N19" s="16">
        <f t="shared" ref="N19" si="20">N18-N17</f>
        <v>34.61</v>
      </c>
    </row>
    <row r="20" spans="1:14" x14ac:dyDescent="0.3">
      <c r="A20" s="12"/>
      <c r="B20" s="12"/>
      <c r="C20" s="12"/>
    </row>
    <row r="21" spans="1:14" x14ac:dyDescent="0.3">
      <c r="A21" s="12"/>
      <c r="B21" s="12"/>
      <c r="C21" s="12"/>
    </row>
    <row r="22" spans="1:14" x14ac:dyDescent="0.3">
      <c r="A22" s="12"/>
      <c r="B22" s="12"/>
      <c r="C22" s="12"/>
    </row>
    <row r="23" spans="1:14" x14ac:dyDescent="0.3">
      <c r="A23" s="12"/>
      <c r="B23" s="12"/>
      <c r="C23" s="12"/>
    </row>
    <row r="24" spans="1:14" x14ac:dyDescent="0.3">
      <c r="A24" s="12"/>
      <c r="B24" s="12"/>
      <c r="C24" s="12"/>
    </row>
    <row r="25" spans="1:14" x14ac:dyDescent="0.3">
      <c r="A25" s="12"/>
      <c r="B25" s="12"/>
      <c r="C25" s="12"/>
    </row>
    <row r="28" spans="1:14" x14ac:dyDescent="0.3">
      <c r="A28" s="12"/>
      <c r="B28" s="12"/>
      <c r="C28" s="12"/>
    </row>
    <row r="29" spans="1:14" x14ac:dyDescent="0.3">
      <c r="A29" s="12"/>
      <c r="B29" s="12"/>
      <c r="C29" s="12"/>
    </row>
    <row r="30" spans="1:14" x14ac:dyDescent="0.3">
      <c r="A30" s="12"/>
      <c r="B30" s="12"/>
      <c r="C30" s="12"/>
    </row>
    <row r="31" spans="1:14" x14ac:dyDescent="0.3">
      <c r="A31" s="12"/>
      <c r="B31" s="12"/>
      <c r="C31" s="12"/>
    </row>
    <row r="32" spans="1:14" x14ac:dyDescent="0.3">
      <c r="A32" s="12"/>
      <c r="B32" s="12"/>
      <c r="C32" s="12"/>
    </row>
    <row r="33" spans="1:3" x14ac:dyDescent="0.3">
      <c r="A33" s="12"/>
      <c r="B33" s="12"/>
      <c r="C33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C920C-48A2-4140-B7CF-8FF35C410D86}">
  <dimension ref="A1:Q36"/>
  <sheetViews>
    <sheetView topLeftCell="A6" zoomScale="90" zoomScaleNormal="90" workbookViewId="0">
      <selection activeCell="C32" sqref="C32"/>
    </sheetView>
  </sheetViews>
  <sheetFormatPr defaultRowHeight="14.4" x14ac:dyDescent="0.3"/>
  <cols>
    <col min="1" max="1" width="30.5546875" style="51" bestFit="1" customWidth="1"/>
    <col min="2" max="2" width="9.77734375" style="51" bestFit="1" customWidth="1"/>
    <col min="3" max="3" width="10.6640625" style="51" bestFit="1" customWidth="1"/>
    <col min="4" max="4" width="8" style="51" bestFit="1" customWidth="1"/>
    <col min="5" max="5" width="6.88671875" style="51" bestFit="1" customWidth="1"/>
    <col min="6" max="6" width="8.88671875" style="51"/>
    <col min="7" max="7" width="30.5546875" style="51" bestFit="1" customWidth="1"/>
    <col min="8" max="8" width="9.77734375" style="51" bestFit="1" customWidth="1"/>
    <col min="9" max="9" width="10.6640625" style="51" bestFit="1" customWidth="1"/>
    <col min="10" max="10" width="8" style="51" bestFit="1" customWidth="1"/>
    <col min="11" max="11" width="6.88671875" style="51" bestFit="1" customWidth="1"/>
    <col min="12" max="12" width="8.88671875" style="51"/>
    <col min="13" max="13" width="30.5546875" style="51" bestFit="1" customWidth="1"/>
    <col min="14" max="14" width="9.77734375" style="51" bestFit="1" customWidth="1"/>
    <col min="15" max="15" width="10.6640625" style="51" bestFit="1" customWidth="1"/>
    <col min="16" max="16" width="8" style="51" bestFit="1" customWidth="1"/>
    <col min="17" max="17" width="6.88671875" style="51" bestFit="1" customWidth="1"/>
    <col min="18" max="16384" width="8.88671875" style="51"/>
  </cols>
  <sheetData>
    <row r="1" spans="1:17" s="12" customFormat="1" x14ac:dyDescent="0.3">
      <c r="A1" s="55" t="s">
        <v>98</v>
      </c>
      <c r="B1" s="55"/>
      <c r="C1" s="55"/>
      <c r="D1" s="55"/>
      <c r="E1" s="55"/>
      <c r="F1" s="55"/>
      <c r="G1" s="55" t="s">
        <v>99</v>
      </c>
      <c r="H1" s="55"/>
      <c r="I1" s="55"/>
      <c r="J1" s="55"/>
      <c r="K1" s="55"/>
      <c r="L1" s="55"/>
      <c r="M1" s="55" t="s">
        <v>100</v>
      </c>
      <c r="N1" s="55"/>
      <c r="O1" s="55"/>
      <c r="P1" s="55"/>
      <c r="Q1" s="55"/>
    </row>
    <row r="2" spans="1:17" s="12" customFormat="1" x14ac:dyDescent="0.3">
      <c r="A2" s="56" t="s">
        <v>94</v>
      </c>
      <c r="B2" s="56" t="s">
        <v>95</v>
      </c>
      <c r="C2" s="56" t="s">
        <v>96</v>
      </c>
      <c r="D2" s="56" t="s">
        <v>29</v>
      </c>
      <c r="E2" s="56" t="s">
        <v>97</v>
      </c>
      <c r="F2" s="55"/>
      <c r="G2" s="56" t="s">
        <v>94</v>
      </c>
      <c r="H2" s="56" t="s">
        <v>95</v>
      </c>
      <c r="I2" s="56" t="s">
        <v>96</v>
      </c>
      <c r="J2" s="56" t="s">
        <v>29</v>
      </c>
      <c r="K2" s="56" t="s">
        <v>97</v>
      </c>
      <c r="L2" s="55"/>
      <c r="M2" s="56" t="s">
        <v>94</v>
      </c>
      <c r="N2" s="56" t="s">
        <v>95</v>
      </c>
      <c r="O2" s="56" t="s">
        <v>96</v>
      </c>
      <c r="P2" s="56" t="s">
        <v>29</v>
      </c>
      <c r="Q2" s="56" t="s">
        <v>97</v>
      </c>
    </row>
    <row r="3" spans="1:17" x14ac:dyDescent="0.3">
      <c r="A3" s="57">
        <v>0</v>
      </c>
      <c r="B3" s="58">
        <v>98.970116495019397</v>
      </c>
      <c r="C3" s="58">
        <v>99.93</v>
      </c>
      <c r="D3" s="59">
        <v>0.95988350498060981</v>
      </c>
      <c r="E3" s="58">
        <v>98.45</v>
      </c>
      <c r="F3" s="53"/>
      <c r="G3" s="57">
        <v>0</v>
      </c>
      <c r="H3" s="58">
        <v>99.387755102040799</v>
      </c>
      <c r="I3" s="58">
        <v>99.897959183673393</v>
      </c>
      <c r="J3" s="59">
        <v>0.5102040816325939</v>
      </c>
      <c r="K3" s="58">
        <v>98.04</v>
      </c>
      <c r="L3" s="53"/>
      <c r="M3" s="57">
        <v>0</v>
      </c>
      <c r="N3" s="58">
        <v>0.10204081632653</v>
      </c>
      <c r="O3" s="58">
        <v>86.224489795918302</v>
      </c>
      <c r="P3" s="59">
        <v>86.122448979591766</v>
      </c>
      <c r="Q3" s="58">
        <v>18.75</v>
      </c>
    </row>
    <row r="4" spans="1:17" x14ac:dyDescent="0.3">
      <c r="A4" s="57">
        <v>1</v>
      </c>
      <c r="B4" s="58">
        <v>98.709581726490597</v>
      </c>
      <c r="C4" s="58">
        <v>99.93</v>
      </c>
      <c r="D4" s="59">
        <v>1.2204182735094093</v>
      </c>
      <c r="E4" s="58">
        <v>95.078333333333305</v>
      </c>
      <c r="F4" s="53"/>
      <c r="G4" s="57">
        <v>1</v>
      </c>
      <c r="H4" s="58">
        <v>99.4713656387665</v>
      </c>
      <c r="I4" s="58">
        <v>99.7356828193832</v>
      </c>
      <c r="J4" s="59">
        <v>0.2643171806167004</v>
      </c>
      <c r="K4" s="58">
        <v>94.24</v>
      </c>
      <c r="L4" s="53"/>
      <c r="M4" s="57">
        <v>1</v>
      </c>
      <c r="N4" s="58">
        <v>0</v>
      </c>
      <c r="O4" s="58">
        <v>89.955947136563793</v>
      </c>
      <c r="P4" s="59">
        <v>89.955947136563793</v>
      </c>
      <c r="Q4" s="58">
        <v>20.46</v>
      </c>
    </row>
    <row r="5" spans="1:17" x14ac:dyDescent="0.3">
      <c r="A5" s="57">
        <v>2</v>
      </c>
      <c r="B5" s="58">
        <v>98.774756629741503</v>
      </c>
      <c r="C5" s="58">
        <v>99.28</v>
      </c>
      <c r="D5" s="59">
        <v>0.50524337025849775</v>
      </c>
      <c r="E5" s="58">
        <v>97.43</v>
      </c>
      <c r="F5" s="53"/>
      <c r="G5" s="57">
        <v>2</v>
      </c>
      <c r="H5" s="58">
        <v>97.868217054263496</v>
      </c>
      <c r="I5" s="58">
        <v>98.74</v>
      </c>
      <c r="J5" s="59">
        <v>0.8717829457364985</v>
      </c>
      <c r="K5" s="58">
        <v>97.12</v>
      </c>
      <c r="L5" s="53"/>
      <c r="M5" s="57">
        <v>2</v>
      </c>
      <c r="N5" s="58">
        <v>0</v>
      </c>
      <c r="O5" s="58">
        <v>78.290000000000006</v>
      </c>
      <c r="P5" s="59">
        <v>78.290000000000006</v>
      </c>
      <c r="Q5" s="58">
        <v>18.29</v>
      </c>
    </row>
    <row r="6" spans="1:17" x14ac:dyDescent="0.3">
      <c r="A6" s="57">
        <v>3</v>
      </c>
      <c r="B6" s="58">
        <v>98.956124612624293</v>
      </c>
      <c r="C6" s="58">
        <v>99.84</v>
      </c>
      <c r="D6" s="59">
        <v>0.88387538737570992</v>
      </c>
      <c r="E6" s="58">
        <v>96.92</v>
      </c>
      <c r="F6" s="53"/>
      <c r="G6" s="57">
        <v>3</v>
      </c>
      <c r="H6" s="58">
        <v>98.811881188118804</v>
      </c>
      <c r="I6" s="58">
        <v>99.41</v>
      </c>
      <c r="J6" s="59">
        <v>0.59811881188119287</v>
      </c>
      <c r="K6" s="58">
        <v>96.55</v>
      </c>
      <c r="L6" s="53"/>
      <c r="M6" s="57">
        <v>3</v>
      </c>
      <c r="N6" s="58">
        <v>0</v>
      </c>
      <c r="O6" s="58">
        <v>73.27</v>
      </c>
      <c r="P6" s="59">
        <v>73.27</v>
      </c>
      <c r="Q6" s="58">
        <v>17.760000000000002</v>
      </c>
    </row>
    <row r="7" spans="1:17" x14ac:dyDescent="0.3">
      <c r="A7" s="57">
        <v>4</v>
      </c>
      <c r="B7" s="58">
        <v>98.870249914412796</v>
      </c>
      <c r="C7" s="58">
        <v>99.9</v>
      </c>
      <c r="D7" s="59">
        <v>1.0297500855872102</v>
      </c>
      <c r="E7" s="58">
        <v>97.13</v>
      </c>
      <c r="F7" s="53"/>
      <c r="G7" s="57">
        <v>4</v>
      </c>
      <c r="H7" s="58">
        <v>98.778004073319707</v>
      </c>
      <c r="I7" s="58">
        <v>99.389002036659804</v>
      </c>
      <c r="J7" s="59">
        <v>0.61099796334009682</v>
      </c>
      <c r="K7" s="58">
        <v>96.94</v>
      </c>
      <c r="L7" s="53"/>
      <c r="M7" s="57">
        <v>4</v>
      </c>
      <c r="N7" s="58">
        <v>0.10183299389002</v>
      </c>
      <c r="O7" s="58">
        <v>81.67</v>
      </c>
      <c r="P7" s="59">
        <v>81.568167006109988</v>
      </c>
      <c r="Q7" s="58">
        <v>18.149999999999999</v>
      </c>
    </row>
    <row r="8" spans="1:17" x14ac:dyDescent="0.3">
      <c r="A8" s="57">
        <v>5</v>
      </c>
      <c r="B8" s="58">
        <v>98.985427042981001</v>
      </c>
      <c r="C8" s="58">
        <v>99.87</v>
      </c>
      <c r="D8" s="59">
        <v>0.88457295701900307</v>
      </c>
      <c r="E8" s="58">
        <v>89.79</v>
      </c>
      <c r="F8" s="53"/>
      <c r="G8" s="57">
        <v>5</v>
      </c>
      <c r="H8" s="58">
        <v>98.654708520179298</v>
      </c>
      <c r="I8" s="58">
        <v>99.22</v>
      </c>
      <c r="J8" s="59">
        <v>0.56529147982070072</v>
      </c>
      <c r="K8" s="58">
        <v>90.34</v>
      </c>
      <c r="L8" s="53"/>
      <c r="M8" s="57">
        <v>5</v>
      </c>
      <c r="N8" s="58">
        <v>0.112107623318385</v>
      </c>
      <c r="O8" s="58">
        <v>90.69</v>
      </c>
      <c r="P8" s="59">
        <v>90.577892376681618</v>
      </c>
      <c r="Q8" s="58">
        <v>16.77</v>
      </c>
    </row>
    <row r="9" spans="1:17" x14ac:dyDescent="0.3">
      <c r="A9" s="57">
        <v>6</v>
      </c>
      <c r="B9" s="58">
        <v>99.036836769178706</v>
      </c>
      <c r="C9" s="58">
        <v>99.97</v>
      </c>
      <c r="D9" s="59">
        <v>0.93316323082129315</v>
      </c>
      <c r="E9" s="58">
        <v>96.3</v>
      </c>
      <c r="F9" s="53"/>
      <c r="G9" s="57">
        <v>6</v>
      </c>
      <c r="H9" s="58">
        <v>98.643006263047994</v>
      </c>
      <c r="I9" s="58">
        <v>99.06</v>
      </c>
      <c r="J9" s="59">
        <v>0.41699373695200848</v>
      </c>
      <c r="K9" s="58">
        <v>95.71</v>
      </c>
      <c r="L9" s="53"/>
      <c r="M9" s="57">
        <v>6</v>
      </c>
      <c r="N9" s="58">
        <v>0.73068893528183698</v>
      </c>
      <c r="O9" s="58">
        <v>98.23</v>
      </c>
      <c r="P9" s="59">
        <v>97.499311064718171</v>
      </c>
      <c r="Q9" s="58">
        <v>19.5</v>
      </c>
    </row>
    <row r="10" spans="1:17" x14ac:dyDescent="0.3">
      <c r="A10" s="57">
        <v>8</v>
      </c>
      <c r="B10" s="58">
        <v>99.025807554264205</v>
      </c>
      <c r="C10" s="58">
        <v>99.88</v>
      </c>
      <c r="D10" s="59">
        <v>0.85419244573579078</v>
      </c>
      <c r="E10" s="58">
        <v>94.17</v>
      </c>
      <c r="F10" s="53"/>
      <c r="G10" s="57">
        <v>8</v>
      </c>
      <c r="H10" s="58">
        <v>98.665297741273093</v>
      </c>
      <c r="I10" s="58">
        <v>99.49</v>
      </c>
      <c r="J10" s="59">
        <v>0.8247022587269015</v>
      </c>
      <c r="K10" s="58">
        <v>93.47</v>
      </c>
      <c r="L10" s="53"/>
      <c r="M10" s="57">
        <v>8</v>
      </c>
      <c r="N10" s="58">
        <v>0</v>
      </c>
      <c r="O10" s="58">
        <v>63.55</v>
      </c>
      <c r="P10" s="59">
        <v>63.55</v>
      </c>
      <c r="Q10" s="58">
        <v>16.5</v>
      </c>
    </row>
    <row r="11" spans="1:17" x14ac:dyDescent="0.3">
      <c r="A11" s="57">
        <v>9</v>
      </c>
      <c r="B11" s="58">
        <v>98.554378887207903</v>
      </c>
      <c r="C11" s="58">
        <v>99.92</v>
      </c>
      <c r="D11" s="59">
        <v>1.3656211127920983</v>
      </c>
      <c r="E11" s="58">
        <v>96.54</v>
      </c>
      <c r="F11" s="53"/>
      <c r="G11" s="57">
        <v>9</v>
      </c>
      <c r="H11" s="58">
        <v>97.224975222992995</v>
      </c>
      <c r="I11" s="58">
        <v>98.71</v>
      </c>
      <c r="J11" s="59">
        <v>1.4850247770069984</v>
      </c>
      <c r="K11" s="58">
        <v>96.38</v>
      </c>
      <c r="L11" s="53"/>
      <c r="M11" s="57">
        <v>9</v>
      </c>
      <c r="N11" s="58">
        <v>0</v>
      </c>
      <c r="O11" s="58">
        <v>93.06</v>
      </c>
      <c r="P11" s="59">
        <v>93.06</v>
      </c>
      <c r="Q11" s="58">
        <v>19.68</v>
      </c>
    </row>
    <row r="12" spans="1:17" x14ac:dyDescent="0.3">
      <c r="A12" s="57" t="s">
        <v>97</v>
      </c>
      <c r="B12" s="57">
        <v>98.99</v>
      </c>
      <c r="C12" s="57"/>
      <c r="D12" s="57"/>
      <c r="E12" s="57"/>
      <c r="F12" s="53"/>
      <c r="G12" s="57" t="s">
        <v>97</v>
      </c>
      <c r="H12" s="57">
        <v>98.63</v>
      </c>
      <c r="I12" s="57"/>
      <c r="J12" s="57"/>
      <c r="K12" s="57"/>
      <c r="L12" s="53"/>
      <c r="M12" s="57" t="s">
        <v>97</v>
      </c>
      <c r="N12" s="57">
        <v>10.38</v>
      </c>
      <c r="O12" s="57"/>
      <c r="P12" s="57"/>
      <c r="Q12" s="57"/>
    </row>
    <row r="13" spans="1:17" x14ac:dyDescent="0.3">
      <c r="A13" s="62" t="s">
        <v>109</v>
      </c>
      <c r="B13" s="62"/>
      <c r="C13" s="62">
        <v>96.48</v>
      </c>
      <c r="D13" s="57"/>
      <c r="E13" s="57"/>
      <c r="F13" s="53"/>
      <c r="G13" s="62" t="s">
        <v>109</v>
      </c>
      <c r="H13" s="62"/>
      <c r="I13" s="62">
        <v>96.15</v>
      </c>
      <c r="J13" s="57"/>
      <c r="K13" s="57"/>
      <c r="L13" s="53"/>
      <c r="M13" s="62" t="s">
        <v>109</v>
      </c>
      <c r="N13" s="62"/>
      <c r="O13" s="62">
        <v>29.73</v>
      </c>
      <c r="P13" s="57"/>
      <c r="Q13" s="57"/>
    </row>
    <row r="14" spans="1:17" x14ac:dyDescent="0.3">
      <c r="A14" s="62" t="s">
        <v>110</v>
      </c>
      <c r="B14" s="62"/>
      <c r="C14" s="62">
        <v>91.24</v>
      </c>
      <c r="D14" s="57"/>
      <c r="E14" s="57"/>
      <c r="F14" s="53"/>
      <c r="G14" s="62" t="s">
        <v>110</v>
      </c>
      <c r="H14" s="62"/>
      <c r="I14" s="62">
        <v>90.75</v>
      </c>
      <c r="J14" s="57"/>
      <c r="K14" s="57"/>
      <c r="L14" s="53"/>
      <c r="M14" s="62" t="s">
        <v>110</v>
      </c>
      <c r="N14" s="62"/>
      <c r="O14" s="62">
        <v>62.94</v>
      </c>
      <c r="P14" s="57"/>
      <c r="Q14" s="57"/>
    </row>
    <row r="15" spans="1:17" x14ac:dyDescent="0.3">
      <c r="A15" s="62" t="s">
        <v>105</v>
      </c>
      <c r="B15" s="62"/>
      <c r="C15" s="62">
        <v>91.65</v>
      </c>
      <c r="D15" s="57"/>
      <c r="E15" s="57"/>
      <c r="F15" s="53"/>
      <c r="G15" s="62" t="s">
        <v>105</v>
      </c>
      <c r="H15" s="62"/>
      <c r="I15" s="62">
        <v>91.27</v>
      </c>
      <c r="J15" s="57"/>
      <c r="K15" s="57"/>
      <c r="L15" s="53"/>
      <c r="M15" s="62" t="s">
        <v>105</v>
      </c>
      <c r="N15" s="62"/>
      <c r="O15" s="62">
        <v>57.85</v>
      </c>
      <c r="P15" s="57"/>
      <c r="Q15" s="57"/>
    </row>
    <row r="16" spans="1:17" x14ac:dyDescent="0.3">
      <c r="A16" s="62" t="s">
        <v>111</v>
      </c>
      <c r="B16" s="62"/>
      <c r="C16" s="62">
        <v>95.18</v>
      </c>
      <c r="D16" s="57"/>
      <c r="E16" s="57"/>
      <c r="F16" s="53"/>
      <c r="G16" s="62" t="s">
        <v>111</v>
      </c>
      <c r="H16" s="62"/>
      <c r="I16" s="62">
        <v>94.39</v>
      </c>
      <c r="J16" s="57"/>
      <c r="K16" s="57"/>
      <c r="L16" s="53"/>
      <c r="M16" s="62" t="s">
        <v>111</v>
      </c>
      <c r="N16" s="62"/>
      <c r="O16" s="62">
        <v>62.94</v>
      </c>
      <c r="P16" s="57"/>
      <c r="Q16" s="57"/>
    </row>
    <row r="17" spans="1:17" x14ac:dyDescent="0.3">
      <c r="A17" s="57" t="s">
        <v>112</v>
      </c>
      <c r="B17" s="57"/>
      <c r="C17" s="57">
        <v>91.65</v>
      </c>
      <c r="D17" s="63"/>
      <c r="E17" s="57"/>
      <c r="F17" s="57"/>
      <c r="G17" s="57" t="s">
        <v>112</v>
      </c>
      <c r="H17" s="57"/>
      <c r="I17" s="57">
        <v>91.27</v>
      </c>
      <c r="J17" s="57"/>
      <c r="K17" s="63"/>
      <c r="L17" s="57"/>
      <c r="M17" s="57" t="s">
        <v>112</v>
      </c>
      <c r="N17" s="62"/>
      <c r="O17" s="62">
        <v>57.85</v>
      </c>
      <c r="P17" s="57"/>
      <c r="Q17" s="57"/>
    </row>
    <row r="18" spans="1:17" x14ac:dyDescent="0.3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  <c r="Q18" s="60"/>
    </row>
    <row r="19" spans="1:17" s="52" customFormat="1" x14ac:dyDescent="0.3">
      <c r="A19" s="55" t="s">
        <v>101</v>
      </c>
      <c r="B19" s="55"/>
      <c r="C19" s="55"/>
      <c r="D19" s="54"/>
      <c r="E19" s="55"/>
      <c r="F19" s="55"/>
      <c r="G19" s="55" t="s">
        <v>102</v>
      </c>
      <c r="H19" s="53"/>
      <c r="I19" s="53"/>
      <c r="J19" s="53"/>
      <c r="K19" s="53"/>
      <c r="L19" s="53"/>
      <c r="M19" s="53"/>
      <c r="N19" s="53"/>
      <c r="O19" s="53"/>
      <c r="P19" s="53"/>
      <c r="Q19" s="53"/>
    </row>
    <row r="20" spans="1:17" x14ac:dyDescent="0.3">
      <c r="A20" s="56" t="s">
        <v>94</v>
      </c>
      <c r="B20" s="56" t="s">
        <v>95</v>
      </c>
      <c r="C20" s="56" t="s">
        <v>96</v>
      </c>
      <c r="D20" s="56" t="s">
        <v>29</v>
      </c>
      <c r="E20" s="56" t="s">
        <v>97</v>
      </c>
      <c r="F20" s="55"/>
      <c r="G20" s="56" t="s">
        <v>94</v>
      </c>
      <c r="H20" s="56" t="s">
        <v>95</v>
      </c>
      <c r="I20" s="56" t="s">
        <v>96</v>
      </c>
      <c r="J20" s="56" t="s">
        <v>29</v>
      </c>
      <c r="K20" s="56" t="s">
        <v>97</v>
      </c>
      <c r="L20" s="53"/>
      <c r="M20" s="53"/>
      <c r="N20" s="53"/>
      <c r="O20" s="53"/>
      <c r="P20" s="53"/>
      <c r="Q20" s="53"/>
    </row>
    <row r="21" spans="1:17" x14ac:dyDescent="0.3">
      <c r="A21" s="57">
        <v>0</v>
      </c>
      <c r="B21" s="57">
        <v>98.92</v>
      </c>
      <c r="C21" s="57">
        <v>99.93</v>
      </c>
      <c r="D21" s="59">
        <v>1.0100000000000051</v>
      </c>
      <c r="E21" s="57">
        <v>77.010000000000005</v>
      </c>
      <c r="F21" s="53"/>
      <c r="G21" s="57">
        <v>0</v>
      </c>
      <c r="H21" s="57">
        <v>99.18</v>
      </c>
      <c r="I21" s="57">
        <v>99.8</v>
      </c>
      <c r="J21" s="59">
        <v>0.61999999999999034</v>
      </c>
      <c r="K21" s="57">
        <v>77.78</v>
      </c>
      <c r="L21" s="53"/>
      <c r="M21" s="53"/>
      <c r="N21" s="53"/>
      <c r="O21" s="53"/>
      <c r="P21" s="53"/>
      <c r="Q21" s="53"/>
    </row>
    <row r="22" spans="1:17" x14ac:dyDescent="0.3">
      <c r="A22" s="57">
        <v>1</v>
      </c>
      <c r="B22" s="57">
        <v>97.92</v>
      </c>
      <c r="C22" s="57">
        <v>99.64</v>
      </c>
      <c r="D22" s="59">
        <v>1.7199999999999989</v>
      </c>
      <c r="E22" s="57">
        <v>90</v>
      </c>
      <c r="F22" s="53"/>
      <c r="G22" s="57">
        <v>1</v>
      </c>
      <c r="H22" s="57">
        <v>98.59</v>
      </c>
      <c r="I22" s="57">
        <v>99.65</v>
      </c>
      <c r="J22" s="59">
        <v>1.0600000000000023</v>
      </c>
      <c r="K22" s="57">
        <v>90.25</v>
      </c>
      <c r="L22" s="53"/>
      <c r="M22" s="53"/>
      <c r="N22" s="53"/>
      <c r="O22" s="53"/>
      <c r="P22" s="53"/>
      <c r="Q22" s="53"/>
    </row>
    <row r="23" spans="1:17" x14ac:dyDescent="0.3">
      <c r="A23" s="57">
        <v>2</v>
      </c>
      <c r="B23" s="57">
        <v>97.78</v>
      </c>
      <c r="C23" s="57">
        <v>96.24</v>
      </c>
      <c r="D23" s="59">
        <v>-1.5400000000000063</v>
      </c>
      <c r="E23" s="57">
        <v>75.61</v>
      </c>
      <c r="F23" s="53"/>
      <c r="G23" s="57">
        <v>2</v>
      </c>
      <c r="H23" s="57">
        <v>97.29</v>
      </c>
      <c r="I23" s="57">
        <v>95.16</v>
      </c>
      <c r="J23" s="59">
        <v>-2.1300000000000097</v>
      </c>
      <c r="K23" s="57">
        <v>76.02</v>
      </c>
      <c r="L23" s="53"/>
      <c r="M23" s="53"/>
      <c r="N23" s="53"/>
      <c r="O23" s="53"/>
      <c r="P23" s="53"/>
      <c r="Q23" s="53"/>
    </row>
    <row r="24" spans="1:17" x14ac:dyDescent="0.3">
      <c r="A24" s="57">
        <v>3</v>
      </c>
      <c r="B24" s="57">
        <v>95.84</v>
      </c>
      <c r="C24" s="57">
        <v>99.15</v>
      </c>
      <c r="D24" s="59">
        <v>3.3100000000000023</v>
      </c>
      <c r="E24" s="57">
        <v>85.84</v>
      </c>
      <c r="F24" s="53"/>
      <c r="G24" s="57">
        <v>3</v>
      </c>
      <c r="H24" s="57">
        <v>95.84</v>
      </c>
      <c r="I24" s="57">
        <v>99.21</v>
      </c>
      <c r="J24" s="59">
        <v>3.3699999999999903</v>
      </c>
      <c r="K24" s="57">
        <v>85.47</v>
      </c>
      <c r="L24" s="53"/>
      <c r="M24" s="53"/>
      <c r="N24" s="53"/>
      <c r="O24" s="53"/>
      <c r="P24" s="53"/>
      <c r="Q24" s="53"/>
    </row>
    <row r="25" spans="1:17" x14ac:dyDescent="0.3">
      <c r="A25" s="57">
        <v>4</v>
      </c>
      <c r="B25" s="57">
        <v>98.32</v>
      </c>
      <c r="C25" s="57">
        <v>99.61</v>
      </c>
      <c r="D25" s="59">
        <v>1.2900000000000063</v>
      </c>
      <c r="E25" s="57">
        <v>94.25</v>
      </c>
      <c r="F25" s="53"/>
      <c r="G25" s="57">
        <v>4</v>
      </c>
      <c r="H25" s="57">
        <v>98.37</v>
      </c>
      <c r="I25" s="57">
        <v>99.59</v>
      </c>
      <c r="J25" s="59">
        <v>1.2199999999999989</v>
      </c>
      <c r="K25" s="57">
        <v>93.98</v>
      </c>
      <c r="L25" s="53"/>
      <c r="M25" s="53"/>
      <c r="N25" s="53"/>
      <c r="O25" s="53"/>
      <c r="P25" s="53"/>
      <c r="Q25" s="53"/>
    </row>
    <row r="26" spans="1:17" x14ac:dyDescent="0.3">
      <c r="A26" s="57">
        <v>5</v>
      </c>
      <c r="B26" s="57">
        <v>98.25</v>
      </c>
      <c r="C26" s="57">
        <v>99.41</v>
      </c>
      <c r="D26" s="59">
        <v>1.1599999999999966</v>
      </c>
      <c r="E26" s="57">
        <v>86.12</v>
      </c>
      <c r="F26" s="53"/>
      <c r="G26" s="57">
        <v>5</v>
      </c>
      <c r="H26" s="57">
        <v>98.99</v>
      </c>
      <c r="I26" s="57">
        <v>99.78</v>
      </c>
      <c r="J26" s="59">
        <v>0.79000000000000625</v>
      </c>
      <c r="K26" s="57">
        <v>85.67</v>
      </c>
      <c r="L26" s="53"/>
      <c r="M26" s="53"/>
      <c r="N26" s="53"/>
      <c r="O26" s="53"/>
      <c r="P26" s="53"/>
      <c r="Q26" s="53"/>
    </row>
    <row r="27" spans="1:17" x14ac:dyDescent="0.3">
      <c r="A27" s="57">
        <v>6</v>
      </c>
      <c r="B27" s="57">
        <v>96.62</v>
      </c>
      <c r="C27" s="57">
        <v>98.51</v>
      </c>
      <c r="D27" s="59">
        <v>1.8900000000000006</v>
      </c>
      <c r="E27" s="57">
        <v>96.6</v>
      </c>
      <c r="F27" s="53"/>
      <c r="G27" s="57">
        <v>6</v>
      </c>
      <c r="H27" s="57">
        <v>95.72</v>
      </c>
      <c r="I27" s="57">
        <v>97.91</v>
      </c>
      <c r="J27" s="59">
        <v>2.1899999999999977</v>
      </c>
      <c r="K27" s="57">
        <v>96.34</v>
      </c>
      <c r="L27" s="53"/>
      <c r="M27" s="53"/>
      <c r="N27" s="53"/>
      <c r="O27" s="53"/>
      <c r="P27" s="53"/>
      <c r="Q27" s="53"/>
    </row>
    <row r="28" spans="1:17" x14ac:dyDescent="0.3">
      <c r="A28" s="57">
        <v>7</v>
      </c>
      <c r="B28" s="57">
        <v>95.81</v>
      </c>
      <c r="C28" s="57">
        <v>98.48</v>
      </c>
      <c r="D28" s="59">
        <v>2.6700000000000017</v>
      </c>
      <c r="E28" s="57">
        <v>95.75</v>
      </c>
      <c r="F28" s="53"/>
      <c r="G28" s="57">
        <v>7</v>
      </c>
      <c r="H28" s="57">
        <v>94.74</v>
      </c>
      <c r="I28" s="57">
        <v>98.35</v>
      </c>
      <c r="J28" s="59">
        <v>3.6099999999999994</v>
      </c>
      <c r="K28" s="57">
        <v>95.53</v>
      </c>
      <c r="L28" s="53"/>
      <c r="M28" s="53"/>
      <c r="N28" s="53"/>
      <c r="O28" s="53"/>
      <c r="P28" s="53"/>
      <c r="Q28" s="53"/>
    </row>
    <row r="29" spans="1:17" x14ac:dyDescent="0.3">
      <c r="A29" s="57">
        <v>8</v>
      </c>
      <c r="B29" s="57">
        <v>90.75</v>
      </c>
      <c r="C29" s="57">
        <v>96.55</v>
      </c>
      <c r="D29" s="59">
        <v>5.7999999999999972</v>
      </c>
      <c r="E29" s="57">
        <v>95.48</v>
      </c>
      <c r="F29" s="53"/>
      <c r="G29" s="57">
        <v>7</v>
      </c>
      <c r="H29" s="57">
        <v>89.63</v>
      </c>
      <c r="I29" s="57">
        <v>96.1</v>
      </c>
      <c r="J29" s="59">
        <v>6.4699999999999989</v>
      </c>
      <c r="K29" s="57">
        <v>95.26</v>
      </c>
      <c r="L29" s="53"/>
      <c r="M29" s="53"/>
      <c r="N29" s="53"/>
      <c r="O29" s="53"/>
      <c r="P29" s="53"/>
      <c r="Q29" s="53"/>
    </row>
    <row r="30" spans="1:17" x14ac:dyDescent="0.3">
      <c r="A30" s="57">
        <v>9</v>
      </c>
      <c r="B30" s="57">
        <v>95.55</v>
      </c>
      <c r="C30" s="57">
        <v>99.83</v>
      </c>
      <c r="D30" s="59">
        <v>4.2800000000000011</v>
      </c>
      <c r="E30" s="57">
        <v>73.62</v>
      </c>
      <c r="F30" s="53"/>
      <c r="G30" s="57">
        <v>9</v>
      </c>
      <c r="H30" s="57">
        <v>94.95</v>
      </c>
      <c r="I30" s="57">
        <v>99.6</v>
      </c>
      <c r="J30" s="59">
        <v>4.6499999999999915</v>
      </c>
      <c r="K30" s="57">
        <v>73.73</v>
      </c>
      <c r="L30" s="53"/>
      <c r="M30" s="53"/>
      <c r="N30" s="53"/>
      <c r="O30" s="53"/>
      <c r="P30" s="53"/>
      <c r="Q30" s="53"/>
    </row>
    <row r="31" spans="1:17" x14ac:dyDescent="0.3">
      <c r="A31" s="57" t="s">
        <v>97</v>
      </c>
      <c r="B31" s="57">
        <v>96.58</v>
      </c>
      <c r="C31" s="57"/>
      <c r="D31" s="57"/>
      <c r="E31" s="57"/>
      <c r="F31" s="53"/>
      <c r="G31" s="57" t="s">
        <v>97</v>
      </c>
      <c r="H31" s="57">
        <v>96.34</v>
      </c>
      <c r="I31" s="57"/>
      <c r="J31" s="57"/>
      <c r="K31" s="57"/>
      <c r="L31" s="53"/>
      <c r="M31" s="53"/>
      <c r="N31" s="53"/>
      <c r="O31" s="53"/>
      <c r="P31" s="53"/>
      <c r="Q31" s="53"/>
    </row>
    <row r="32" spans="1:17" x14ac:dyDescent="0.3">
      <c r="A32" s="62" t="s">
        <v>109</v>
      </c>
      <c r="B32" s="62"/>
      <c r="C32" s="62">
        <v>96.49</v>
      </c>
      <c r="D32" s="57"/>
      <c r="E32" s="57"/>
      <c r="F32" s="53"/>
      <c r="G32" s="62" t="s">
        <v>109</v>
      </c>
      <c r="H32" s="62"/>
      <c r="I32" s="62">
        <v>96.31</v>
      </c>
      <c r="J32" s="57"/>
      <c r="K32" s="57"/>
      <c r="L32" s="53"/>
      <c r="M32" s="53"/>
      <c r="N32" s="53"/>
      <c r="O32" s="53"/>
      <c r="P32" s="53"/>
      <c r="Q32" s="53"/>
    </row>
    <row r="33" spans="1:11" x14ac:dyDescent="0.3">
      <c r="A33" s="62" t="s">
        <v>110</v>
      </c>
      <c r="B33" s="62"/>
      <c r="C33" s="62">
        <v>74.489999999999995</v>
      </c>
      <c r="D33" s="57"/>
      <c r="E33" s="57"/>
      <c r="F33" s="53"/>
      <c r="G33" s="62" t="s">
        <v>110</v>
      </c>
      <c r="H33" s="62"/>
      <c r="I33" s="62">
        <v>74.31</v>
      </c>
      <c r="J33" s="57"/>
      <c r="K33" s="57"/>
    </row>
    <row r="34" spans="1:11" x14ac:dyDescent="0.3">
      <c r="A34" s="62" t="s">
        <v>105</v>
      </c>
      <c r="B34" s="62"/>
      <c r="C34" s="62">
        <v>79.959999999999994</v>
      </c>
      <c r="D34" s="57"/>
      <c r="E34" s="57"/>
      <c r="F34" s="53"/>
      <c r="G34" s="62" t="s">
        <v>105</v>
      </c>
      <c r="H34" s="62"/>
      <c r="I34" s="62">
        <v>80.069999999999993</v>
      </c>
      <c r="J34" s="57"/>
      <c r="K34" s="57"/>
    </row>
    <row r="35" spans="1:11" x14ac:dyDescent="0.3">
      <c r="A35" s="62" t="s">
        <v>111</v>
      </c>
      <c r="B35" s="62"/>
      <c r="C35" s="62">
        <v>90.28</v>
      </c>
      <c r="D35" s="57"/>
      <c r="E35" s="57"/>
      <c r="F35" s="53"/>
      <c r="G35" s="62" t="s">
        <v>111</v>
      </c>
      <c r="H35" s="62"/>
      <c r="I35" s="62">
        <v>90.48</v>
      </c>
      <c r="J35" s="57"/>
      <c r="K35" s="57"/>
    </row>
    <row r="36" spans="1:11" x14ac:dyDescent="0.3">
      <c r="A36" s="57" t="s">
        <v>112</v>
      </c>
      <c r="B36" s="57"/>
      <c r="C36" s="57">
        <v>84.82</v>
      </c>
      <c r="D36" s="57"/>
      <c r="E36" s="57"/>
      <c r="F36" s="53"/>
      <c r="G36" s="57" t="s">
        <v>112</v>
      </c>
      <c r="H36" s="57"/>
      <c r="I36" s="57">
        <v>85.34</v>
      </c>
      <c r="J36" s="57"/>
      <c r="K36" s="5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00768-9EA9-4BD5-9CDE-70FEDA72B588}">
  <dimension ref="A1:G10"/>
  <sheetViews>
    <sheetView workbookViewId="0">
      <selection activeCell="D11" sqref="D11"/>
    </sheetView>
  </sheetViews>
  <sheetFormatPr defaultRowHeight="14.4" x14ac:dyDescent="0.3"/>
  <cols>
    <col min="1" max="1" width="16.109375" bestFit="1" customWidth="1"/>
    <col min="6" max="6" width="27.5546875" bestFit="1" customWidth="1"/>
    <col min="7" max="7" width="19.77734375" bestFit="1" customWidth="1"/>
  </cols>
  <sheetData>
    <row r="1" spans="1:7" x14ac:dyDescent="0.3">
      <c r="A1" s="12" t="s">
        <v>93</v>
      </c>
      <c r="B1" s="12" t="s">
        <v>103</v>
      </c>
      <c r="C1" s="12" t="s">
        <v>104</v>
      </c>
      <c r="D1" s="12" t="s">
        <v>105</v>
      </c>
      <c r="E1" s="12" t="s">
        <v>106</v>
      </c>
      <c r="F1" s="12" t="s">
        <v>107</v>
      </c>
      <c r="G1" s="12" t="s">
        <v>108</v>
      </c>
    </row>
    <row r="2" spans="1:7" x14ac:dyDescent="0.3">
      <c r="A2" s="12" t="s">
        <v>15</v>
      </c>
      <c r="B2" s="51">
        <v>845</v>
      </c>
      <c r="C2" s="51">
        <v>135</v>
      </c>
      <c r="D2" s="51">
        <v>92</v>
      </c>
      <c r="E2" s="51">
        <v>8928</v>
      </c>
      <c r="F2" s="34">
        <f t="shared" ref="F2:F10" si="0">100*B2/(B2+C2)</f>
        <v>86.224489795918373</v>
      </c>
      <c r="G2" s="51">
        <f>SUM(100*(B2+E2)/(10000))</f>
        <v>97.73</v>
      </c>
    </row>
    <row r="3" spans="1:7" x14ac:dyDescent="0.3">
      <c r="A3" s="12" t="s">
        <v>16</v>
      </c>
      <c r="B3" s="51">
        <v>1021</v>
      </c>
      <c r="C3" s="51">
        <v>114</v>
      </c>
      <c r="D3" s="51">
        <v>1643</v>
      </c>
      <c r="E3" s="51">
        <v>7222</v>
      </c>
      <c r="F3" s="34">
        <f t="shared" si="0"/>
        <v>89.955947136563879</v>
      </c>
      <c r="G3" s="51">
        <f t="shared" ref="G3:G10" si="1">SUM(100*(B3+E3)/(10000))</f>
        <v>82.43</v>
      </c>
    </row>
    <row r="4" spans="1:7" x14ac:dyDescent="0.3">
      <c r="A4" s="12" t="s">
        <v>17</v>
      </c>
      <c r="B4" s="51">
        <v>808</v>
      </c>
      <c r="C4" s="51">
        <v>224</v>
      </c>
      <c r="D4" s="51">
        <v>765</v>
      </c>
      <c r="E4" s="51">
        <v>8203</v>
      </c>
      <c r="F4" s="34">
        <f t="shared" si="0"/>
        <v>78.294573643410857</v>
      </c>
      <c r="G4" s="51">
        <f t="shared" si="1"/>
        <v>90.11</v>
      </c>
    </row>
    <row r="5" spans="1:7" x14ac:dyDescent="0.3">
      <c r="A5" s="12" t="s">
        <v>18</v>
      </c>
      <c r="B5" s="51">
        <v>740</v>
      </c>
      <c r="C5" s="51">
        <v>270</v>
      </c>
      <c r="D5" s="51">
        <v>161</v>
      </c>
      <c r="E5" s="51">
        <v>8829</v>
      </c>
      <c r="F5" s="34">
        <f t="shared" si="0"/>
        <v>73.267326732673268</v>
      </c>
      <c r="G5" s="51">
        <f t="shared" si="1"/>
        <v>95.69</v>
      </c>
    </row>
    <row r="6" spans="1:7" x14ac:dyDescent="0.3">
      <c r="A6" s="12" t="s">
        <v>19</v>
      </c>
      <c r="B6" s="51">
        <v>802</v>
      </c>
      <c r="C6" s="51">
        <v>180</v>
      </c>
      <c r="D6" s="51">
        <v>2708</v>
      </c>
      <c r="E6" s="51">
        <v>6310</v>
      </c>
      <c r="F6" s="34">
        <f t="shared" si="0"/>
        <v>81.670061099796328</v>
      </c>
      <c r="G6" s="51">
        <f t="shared" si="1"/>
        <v>71.12</v>
      </c>
    </row>
    <row r="7" spans="1:7" x14ac:dyDescent="0.3">
      <c r="A7" s="12" t="s">
        <v>20</v>
      </c>
      <c r="B7" s="51">
        <v>809</v>
      </c>
      <c r="C7" s="51">
        <v>83</v>
      </c>
      <c r="D7" s="51">
        <v>3328</v>
      </c>
      <c r="E7" s="51">
        <v>5780</v>
      </c>
      <c r="F7" s="34">
        <f t="shared" si="0"/>
        <v>90.695067264573993</v>
      </c>
      <c r="G7" s="51">
        <f t="shared" si="1"/>
        <v>65.89</v>
      </c>
    </row>
    <row r="8" spans="1:7" x14ac:dyDescent="0.3">
      <c r="A8" s="12" t="s">
        <v>21</v>
      </c>
      <c r="B8" s="51">
        <v>941</v>
      </c>
      <c r="C8" s="51">
        <v>17</v>
      </c>
      <c r="D8" s="51">
        <v>1839</v>
      </c>
      <c r="E8" s="51">
        <v>7203</v>
      </c>
      <c r="F8" s="34">
        <f t="shared" si="0"/>
        <v>98.225469728601254</v>
      </c>
      <c r="G8" s="51">
        <f t="shared" si="1"/>
        <v>81.44</v>
      </c>
    </row>
    <row r="9" spans="1:7" x14ac:dyDescent="0.3">
      <c r="A9" s="12" t="s">
        <v>23</v>
      </c>
      <c r="B9" s="51">
        <v>619</v>
      </c>
      <c r="C9" s="51">
        <v>355</v>
      </c>
      <c r="D9" s="51">
        <v>82</v>
      </c>
      <c r="E9" s="51">
        <v>8944</v>
      </c>
      <c r="F9" s="34">
        <f t="shared" si="0"/>
        <v>63.552361396303901</v>
      </c>
      <c r="G9" s="51">
        <f t="shared" si="1"/>
        <v>95.63</v>
      </c>
    </row>
    <row r="10" spans="1:7" x14ac:dyDescent="0.3">
      <c r="A10" s="12" t="s">
        <v>24</v>
      </c>
      <c r="B10" s="51">
        <v>939</v>
      </c>
      <c r="C10" s="51">
        <v>70</v>
      </c>
      <c r="D10" s="51">
        <v>963</v>
      </c>
      <c r="E10" s="51">
        <v>8028</v>
      </c>
      <c r="F10" s="34">
        <f t="shared" si="0"/>
        <v>93.062438057482652</v>
      </c>
      <c r="G10" s="51">
        <f t="shared" si="1"/>
        <v>89.67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CCE8D-309F-4214-9B06-9B172F4F7768}">
  <dimension ref="A1:E11"/>
  <sheetViews>
    <sheetView tabSelected="1" workbookViewId="0">
      <selection activeCell="I5" sqref="I5"/>
    </sheetView>
  </sheetViews>
  <sheetFormatPr defaultRowHeight="14.4" x14ac:dyDescent="0.3"/>
  <cols>
    <col min="1" max="1" width="37.77734375" bestFit="1" customWidth="1"/>
    <col min="3" max="3" width="12.21875" bestFit="1" customWidth="1"/>
    <col min="5" max="5" width="12.21875" bestFit="1" customWidth="1"/>
  </cols>
  <sheetData>
    <row r="1" spans="1:5" ht="21" x14ac:dyDescent="0.4">
      <c r="A1" s="93" t="s">
        <v>126</v>
      </c>
      <c r="B1" s="40"/>
      <c r="C1" s="40"/>
      <c r="D1" s="40"/>
      <c r="E1" s="40"/>
    </row>
    <row r="2" spans="1:5" ht="129.6" x14ac:dyDescent="0.3">
      <c r="A2" s="94" t="s">
        <v>135</v>
      </c>
      <c r="B2" s="40"/>
      <c r="C2" s="40"/>
      <c r="D2" s="40"/>
      <c r="E2" s="40"/>
    </row>
    <row r="3" spans="1:5" x14ac:dyDescent="0.3">
      <c r="A3" s="53"/>
      <c r="B3" s="95" t="s">
        <v>115</v>
      </c>
      <c r="C3" s="96"/>
      <c r="D3" s="95" t="s">
        <v>128</v>
      </c>
      <c r="E3" s="96"/>
    </row>
    <row r="4" spans="1:5" ht="15.6" x14ac:dyDescent="0.3">
      <c r="A4" s="97"/>
      <c r="B4" s="50" t="s">
        <v>5</v>
      </c>
      <c r="C4" s="43" t="s">
        <v>125</v>
      </c>
      <c r="D4" s="50" t="s">
        <v>5</v>
      </c>
      <c r="E4" s="50" t="s">
        <v>125</v>
      </c>
    </row>
    <row r="5" spans="1:5" ht="72" x14ac:dyDescent="0.3">
      <c r="A5" s="94" t="s">
        <v>136</v>
      </c>
      <c r="B5" s="40">
        <v>98.988</v>
      </c>
      <c r="C5" s="40">
        <v>83.36</v>
      </c>
      <c r="D5" s="40">
        <v>10.38</v>
      </c>
      <c r="E5" s="50">
        <v>60</v>
      </c>
    </row>
    <row r="6" spans="1:5" ht="57.6" x14ac:dyDescent="0.3">
      <c r="A6" s="98" t="s">
        <v>137</v>
      </c>
      <c r="B6" s="40">
        <v>98.988</v>
      </c>
      <c r="C6" s="40">
        <v>98.984999999999999</v>
      </c>
      <c r="D6" s="40">
        <v>10.38</v>
      </c>
      <c r="E6" s="40">
        <v>10.45</v>
      </c>
    </row>
    <row r="7" spans="1:5" x14ac:dyDescent="0.3">
      <c r="A7" s="53"/>
      <c r="B7" s="53"/>
    </row>
    <row r="8" spans="1:5" x14ac:dyDescent="0.3">
      <c r="A8" s="54" t="s">
        <v>138</v>
      </c>
      <c r="B8" s="54" t="s">
        <v>139</v>
      </c>
    </row>
    <row r="9" spans="1:5" x14ac:dyDescent="0.3">
      <c r="A9" s="53"/>
      <c r="B9" s="53"/>
    </row>
    <row r="10" spans="1:5" ht="21" x14ac:dyDescent="0.4">
      <c r="A10" s="93" t="s">
        <v>140</v>
      </c>
      <c r="B10" s="53"/>
    </row>
    <row r="11" spans="1:5" ht="15.6" x14ac:dyDescent="0.3">
      <c r="A11" s="99" t="s">
        <v>141</v>
      </c>
      <c r="B11" s="53"/>
    </row>
  </sheetData>
  <mergeCells count="2">
    <mergeCell ref="B3:C3"/>
    <mergeCell ref="D3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518F-A604-491F-8ED5-258FF25079BB}">
  <dimension ref="A1:H35"/>
  <sheetViews>
    <sheetView workbookViewId="0">
      <selection activeCell="I21" sqref="I21"/>
    </sheetView>
  </sheetViews>
  <sheetFormatPr defaultRowHeight="14.4" x14ac:dyDescent="0.3"/>
  <cols>
    <col min="1" max="1" width="36.88671875" bestFit="1" customWidth="1"/>
    <col min="2" max="2" width="35.5546875" customWidth="1"/>
    <col min="3" max="3" width="10.33203125" customWidth="1"/>
    <col min="4" max="4" width="9.44140625" bestFit="1" customWidth="1"/>
    <col min="5" max="5" width="12" bestFit="1" customWidth="1"/>
    <col min="6" max="6" width="12.6640625" bestFit="1" customWidth="1"/>
    <col min="8" max="8" width="14.5546875" customWidth="1"/>
  </cols>
  <sheetData>
    <row r="1" spans="1:8" x14ac:dyDescent="0.3">
      <c r="A1" s="39" t="s">
        <v>67</v>
      </c>
      <c r="B1" s="40"/>
      <c r="C1" s="40"/>
      <c r="D1" s="40"/>
      <c r="E1" s="40"/>
      <c r="F1" s="40"/>
      <c r="G1" s="40"/>
      <c r="H1" s="40"/>
    </row>
    <row r="2" spans="1:8" ht="57.6" x14ac:dyDescent="0.3">
      <c r="A2" s="41" t="s">
        <v>68</v>
      </c>
      <c r="B2" s="42"/>
      <c r="C2" s="42"/>
      <c r="D2" s="42"/>
      <c r="E2" s="42"/>
      <c r="F2" s="42"/>
      <c r="G2" s="42"/>
      <c r="H2" s="42"/>
    </row>
    <row r="3" spans="1:8" x14ac:dyDescent="0.3">
      <c r="A3" s="41"/>
      <c r="B3" s="42"/>
      <c r="C3" s="43" t="s">
        <v>69</v>
      </c>
      <c r="D3" s="43" t="s">
        <v>70</v>
      </c>
      <c r="E3" s="43"/>
      <c r="F3" s="43" t="s">
        <v>71</v>
      </c>
      <c r="G3" s="43" t="s">
        <v>72</v>
      </c>
      <c r="H3" s="43" t="s">
        <v>73</v>
      </c>
    </row>
    <row r="4" spans="1:8" x14ac:dyDescent="0.3">
      <c r="A4" s="44" t="s">
        <v>57</v>
      </c>
      <c r="B4" s="42"/>
      <c r="C4" s="42">
        <v>10.3333333333333</v>
      </c>
      <c r="D4" s="42">
        <v>99.883799999999994</v>
      </c>
      <c r="E4" s="42"/>
      <c r="F4" s="42">
        <v>98.988333333333301</v>
      </c>
      <c r="G4" s="42">
        <v>10.38</v>
      </c>
      <c r="H4" s="42">
        <v>98.63</v>
      </c>
    </row>
    <row r="5" spans="1:8" x14ac:dyDescent="0.3">
      <c r="A5" s="45" t="s">
        <v>74</v>
      </c>
      <c r="B5" s="64" t="s">
        <v>75</v>
      </c>
      <c r="C5" s="65"/>
      <c r="D5" s="65"/>
      <c r="E5" s="65"/>
      <c r="F5" s="65"/>
      <c r="G5" s="64" t="s">
        <v>76</v>
      </c>
      <c r="H5" s="65"/>
    </row>
    <row r="6" spans="1:8" x14ac:dyDescent="0.3">
      <c r="A6" s="46"/>
      <c r="B6" s="43"/>
      <c r="C6" s="43" t="s">
        <v>77</v>
      </c>
      <c r="D6" s="43" t="s">
        <v>77</v>
      </c>
      <c r="E6" s="43" t="s">
        <v>78</v>
      </c>
      <c r="F6" s="43" t="s">
        <v>77</v>
      </c>
      <c r="G6" s="43" t="s">
        <v>72</v>
      </c>
      <c r="H6" s="43" t="s">
        <v>73</v>
      </c>
    </row>
    <row r="7" spans="1:8" x14ac:dyDescent="0.3">
      <c r="A7" s="47"/>
      <c r="B7" s="47" t="s">
        <v>79</v>
      </c>
      <c r="C7" s="47">
        <f>(10.5-C4)</f>
        <v>0.16666666666669983</v>
      </c>
      <c r="D7" s="47">
        <f>(99.8838-D4)</f>
        <v>0</v>
      </c>
      <c r="E7" s="48">
        <f>(C7+D7)/2</f>
        <v>8.3333333333349913E-2</v>
      </c>
      <c r="F7" s="48">
        <f>(98.99-F4)</f>
        <v>1.6666666666935726E-3</v>
      </c>
      <c r="G7" s="48">
        <v>10.94</v>
      </c>
      <c r="H7" s="49">
        <v>98.63</v>
      </c>
    </row>
    <row r="8" spans="1:8" x14ac:dyDescent="0.3">
      <c r="A8" s="42"/>
      <c r="B8" s="42" t="s">
        <v>80</v>
      </c>
      <c r="C8" s="42">
        <f>(10.333-C4)</f>
        <v>-3.3333333329998993E-4</v>
      </c>
      <c r="D8" s="42">
        <f>(99.8838-D4)</f>
        <v>0</v>
      </c>
      <c r="E8" s="47">
        <f>(C8+D8)/2</f>
        <v>-1.6666666664999497E-4</v>
      </c>
      <c r="F8" s="42">
        <f>(98.9833-F4)</f>
        <v>-5.0333333333014707E-3</v>
      </c>
      <c r="G8" s="42">
        <v>11.1</v>
      </c>
      <c r="H8" s="40">
        <v>98.63</v>
      </c>
    </row>
    <row r="9" spans="1:8" x14ac:dyDescent="0.3">
      <c r="A9" s="45" t="s">
        <v>81</v>
      </c>
      <c r="B9" s="64" t="s">
        <v>75</v>
      </c>
      <c r="C9" s="65"/>
      <c r="D9" s="65"/>
      <c r="E9" s="65"/>
      <c r="F9" s="65"/>
      <c r="G9" s="64" t="s">
        <v>76</v>
      </c>
      <c r="H9" s="65"/>
    </row>
    <row r="10" spans="1:8" x14ac:dyDescent="0.3">
      <c r="A10" s="46"/>
      <c r="B10" s="43"/>
      <c r="C10" s="43" t="s">
        <v>77</v>
      </c>
      <c r="D10" s="43" t="s">
        <v>82</v>
      </c>
      <c r="E10" s="43" t="s">
        <v>78</v>
      </c>
      <c r="F10" s="43" t="s">
        <v>82</v>
      </c>
      <c r="G10" s="43" t="s">
        <v>72</v>
      </c>
      <c r="H10" s="43" t="s">
        <v>73</v>
      </c>
    </row>
    <row r="11" spans="1:8" x14ac:dyDescent="0.3">
      <c r="A11" s="40"/>
      <c r="B11" s="42" t="s">
        <v>83</v>
      </c>
      <c r="C11" s="47">
        <f>(10.8333-C4)</f>
        <v>0.49996666666669931</v>
      </c>
      <c r="D11" s="47">
        <f>(99.8838-D4)</f>
        <v>0</v>
      </c>
      <c r="E11" s="47">
        <f>(C11+D11)/2</f>
        <v>0.24998333333334966</v>
      </c>
      <c r="F11" s="40">
        <f>(98.9933-F4)</f>
        <v>4.9666666667036452E-3</v>
      </c>
      <c r="G11" s="40">
        <v>10.76</v>
      </c>
      <c r="H11" s="47">
        <v>98.63</v>
      </c>
    </row>
    <row r="12" spans="1:8" x14ac:dyDescent="0.3">
      <c r="A12" s="40"/>
      <c r="B12" s="42" t="s">
        <v>84</v>
      </c>
      <c r="C12" s="42">
        <f>(11.1666-C4)</f>
        <v>0.83326666666670057</v>
      </c>
      <c r="D12" s="42">
        <f>(99.8838-D4)</f>
        <v>0</v>
      </c>
      <c r="E12" s="42">
        <f>(C12+D12)/2</f>
        <v>0.41663333333335029</v>
      </c>
      <c r="F12" s="40">
        <f>(98.996-F4)</f>
        <v>7.6666666666937999E-3</v>
      </c>
      <c r="G12" s="40">
        <v>11.14</v>
      </c>
      <c r="H12" s="42">
        <v>98.63</v>
      </c>
    </row>
    <row r="13" spans="1:8" x14ac:dyDescent="0.3">
      <c r="A13" s="40"/>
      <c r="B13" s="42" t="s">
        <v>85</v>
      </c>
      <c r="C13" s="40">
        <f>(54.166-C4)</f>
        <v>43.832666666666697</v>
      </c>
      <c r="D13" s="40">
        <f>(98.3485-D4)</f>
        <v>-1.5352999999999923</v>
      </c>
      <c r="E13" s="42">
        <f t="shared" ref="E13:E14" si="0">(C13+D13)/2</f>
        <v>21.148683333333352</v>
      </c>
      <c r="F13" s="40">
        <f>(97.9066-F4)</f>
        <v>-1.0817333333333039</v>
      </c>
      <c r="G13" s="40">
        <v>58.609000000000002</v>
      </c>
      <c r="H13" s="40">
        <v>96.87</v>
      </c>
    </row>
    <row r="14" spans="1:8" x14ac:dyDescent="0.3">
      <c r="A14" s="40"/>
      <c r="B14" s="42" t="s">
        <v>86</v>
      </c>
      <c r="C14" s="40">
        <f>(65.5-C4)</f>
        <v>55.1666666666667</v>
      </c>
      <c r="D14" s="40">
        <f>(87.8958266695847-D4)</f>
        <v>-11.987973330415301</v>
      </c>
      <c r="E14" s="43">
        <f t="shared" si="0"/>
        <v>21.5893466681257</v>
      </c>
      <c r="F14" s="40">
        <f>(87.6733-F4)</f>
        <v>-11.315033333333304</v>
      </c>
      <c r="G14" s="50">
        <v>70.319999999999993</v>
      </c>
      <c r="H14" s="50">
        <v>86.53</v>
      </c>
    </row>
    <row r="15" spans="1:8" x14ac:dyDescent="0.3">
      <c r="A15" s="40"/>
      <c r="B15" s="40"/>
      <c r="C15" s="40"/>
      <c r="D15" s="40"/>
      <c r="E15" s="40"/>
      <c r="F15" s="40"/>
      <c r="G15" s="40"/>
      <c r="H15" s="40"/>
    </row>
    <row r="16" spans="1:8" x14ac:dyDescent="0.3">
      <c r="A16" s="39" t="s">
        <v>87</v>
      </c>
      <c r="B16" s="40"/>
      <c r="C16" s="40"/>
      <c r="D16" s="40"/>
      <c r="E16" s="40"/>
      <c r="F16" s="40"/>
      <c r="G16" s="40"/>
      <c r="H16" s="40"/>
    </row>
    <row r="17" spans="1:8" ht="28.8" x14ac:dyDescent="0.3">
      <c r="A17" s="41" t="s">
        <v>88</v>
      </c>
      <c r="B17" s="42"/>
      <c r="C17" s="42"/>
      <c r="D17" s="42"/>
      <c r="E17" s="42"/>
      <c r="F17" s="42"/>
      <c r="G17" s="42"/>
      <c r="H17" s="42"/>
    </row>
    <row r="18" spans="1:8" x14ac:dyDescent="0.3">
      <c r="A18" s="41"/>
      <c r="B18" s="42"/>
      <c r="C18" s="42"/>
      <c r="D18" s="42"/>
      <c r="E18" s="42"/>
      <c r="F18" s="43" t="s">
        <v>60</v>
      </c>
      <c r="G18" s="43"/>
      <c r="H18" s="43" t="s">
        <v>63</v>
      </c>
    </row>
    <row r="19" spans="1:8" x14ac:dyDescent="0.3">
      <c r="A19" s="44" t="s">
        <v>57</v>
      </c>
      <c r="B19" s="42"/>
      <c r="C19" s="42"/>
      <c r="D19" s="42"/>
      <c r="E19" s="42"/>
      <c r="F19" s="43">
        <v>96.578000000000003</v>
      </c>
      <c r="G19" s="43"/>
      <c r="H19" s="43">
        <v>96.34</v>
      </c>
    </row>
    <row r="20" spans="1:8" x14ac:dyDescent="0.3">
      <c r="A20" s="45" t="s">
        <v>74</v>
      </c>
      <c r="B20" s="64" t="s">
        <v>75</v>
      </c>
      <c r="C20" s="65"/>
      <c r="D20" s="65"/>
      <c r="E20" s="65"/>
      <c r="F20" s="65"/>
      <c r="G20" s="64" t="s">
        <v>76</v>
      </c>
      <c r="H20" s="65"/>
    </row>
    <row r="21" spans="1:8" x14ac:dyDescent="0.3">
      <c r="A21" s="46" t="s">
        <v>89</v>
      </c>
      <c r="B21" s="43"/>
      <c r="C21" s="43" t="s">
        <v>69</v>
      </c>
      <c r="D21" s="43" t="s">
        <v>70</v>
      </c>
      <c r="E21" s="43"/>
      <c r="F21" s="43" t="s">
        <v>60</v>
      </c>
      <c r="G21" s="43" t="s">
        <v>72</v>
      </c>
      <c r="H21" s="43" t="s">
        <v>90</v>
      </c>
    </row>
    <row r="22" spans="1:8" x14ac:dyDescent="0.3">
      <c r="A22" s="42"/>
      <c r="B22" s="42" t="s">
        <v>79</v>
      </c>
      <c r="C22" s="42" t="s">
        <v>91</v>
      </c>
      <c r="D22" s="42" t="s">
        <v>91</v>
      </c>
      <c r="E22" s="42"/>
      <c r="F22" s="42"/>
      <c r="G22" s="42" t="s">
        <v>91</v>
      </c>
      <c r="H22" s="42"/>
    </row>
    <row r="23" spans="1:8" x14ac:dyDescent="0.3">
      <c r="A23" s="42"/>
      <c r="B23" s="42" t="s">
        <v>80</v>
      </c>
      <c r="C23" s="42" t="s">
        <v>91</v>
      </c>
      <c r="D23" s="42" t="s">
        <v>91</v>
      </c>
      <c r="E23" s="42"/>
      <c r="F23" s="42"/>
      <c r="G23" s="42" t="s">
        <v>91</v>
      </c>
      <c r="H23" s="42"/>
    </row>
    <row r="24" spans="1:8" x14ac:dyDescent="0.3">
      <c r="A24" s="45" t="s">
        <v>81</v>
      </c>
      <c r="B24" s="64" t="s">
        <v>75</v>
      </c>
      <c r="C24" s="65"/>
      <c r="D24" s="65"/>
      <c r="E24" s="65"/>
      <c r="F24" s="65"/>
      <c r="G24" s="64" t="s">
        <v>76</v>
      </c>
      <c r="H24" s="65"/>
    </row>
    <row r="25" spans="1:8" x14ac:dyDescent="0.3">
      <c r="A25" s="46"/>
      <c r="B25" s="43"/>
      <c r="C25" s="43" t="s">
        <v>69</v>
      </c>
      <c r="D25" s="43" t="s">
        <v>70</v>
      </c>
      <c r="E25" s="43"/>
      <c r="F25" s="43" t="s">
        <v>60</v>
      </c>
      <c r="G25" s="43" t="s">
        <v>72</v>
      </c>
      <c r="H25" s="43" t="s">
        <v>90</v>
      </c>
    </row>
    <row r="26" spans="1:8" x14ac:dyDescent="0.3">
      <c r="A26" s="40"/>
      <c r="B26" s="42" t="s">
        <v>83</v>
      </c>
      <c r="C26" s="42" t="s">
        <v>91</v>
      </c>
      <c r="D26" s="42" t="s">
        <v>91</v>
      </c>
      <c r="E26" s="42"/>
      <c r="F26" s="40">
        <v>96.433000000000007</v>
      </c>
      <c r="G26" s="42" t="s">
        <v>91</v>
      </c>
      <c r="H26" s="40">
        <v>96.28</v>
      </c>
    </row>
    <row r="27" spans="1:8" x14ac:dyDescent="0.3">
      <c r="A27" s="40"/>
      <c r="B27" s="42" t="s">
        <v>84</v>
      </c>
      <c r="C27" s="42" t="s">
        <v>91</v>
      </c>
      <c r="D27" s="42" t="s">
        <v>91</v>
      </c>
      <c r="E27" s="42"/>
      <c r="F27" s="40">
        <v>89.51</v>
      </c>
      <c r="G27" s="42" t="s">
        <v>91</v>
      </c>
      <c r="H27" s="40">
        <v>89.63</v>
      </c>
    </row>
    <row r="28" spans="1:8" x14ac:dyDescent="0.3">
      <c r="A28" s="40"/>
      <c r="B28" s="42" t="s">
        <v>85</v>
      </c>
      <c r="C28" s="42" t="s">
        <v>91</v>
      </c>
      <c r="D28" s="42" t="s">
        <v>91</v>
      </c>
      <c r="E28" s="42"/>
      <c r="F28" s="40">
        <v>96.44</v>
      </c>
      <c r="G28" s="42" t="s">
        <v>91</v>
      </c>
      <c r="H28" s="40">
        <v>96.27</v>
      </c>
    </row>
    <row r="29" spans="1:8" x14ac:dyDescent="0.3">
      <c r="A29" s="40"/>
      <c r="B29" s="42" t="s">
        <v>86</v>
      </c>
      <c r="C29" s="42" t="s">
        <v>91</v>
      </c>
      <c r="D29" s="42" t="s">
        <v>91</v>
      </c>
      <c r="E29" s="42"/>
      <c r="F29" s="40">
        <v>88.656000000000006</v>
      </c>
      <c r="G29" s="42" t="s">
        <v>91</v>
      </c>
      <c r="H29" s="40">
        <v>88.73</v>
      </c>
    </row>
    <row r="30" spans="1:8" x14ac:dyDescent="0.3">
      <c r="A30" s="40"/>
      <c r="B30" s="43" t="s">
        <v>92</v>
      </c>
      <c r="C30" s="40"/>
      <c r="D30" s="40"/>
      <c r="E30" s="40"/>
      <c r="F30" s="43" t="s">
        <v>60</v>
      </c>
      <c r="G30" s="40"/>
      <c r="H30" s="43" t="s">
        <v>90</v>
      </c>
    </row>
    <row r="31" spans="1:8" x14ac:dyDescent="0.3">
      <c r="A31" s="40"/>
      <c r="B31" s="43"/>
      <c r="C31" s="43" t="s">
        <v>69</v>
      </c>
      <c r="D31" s="43" t="s">
        <v>70</v>
      </c>
      <c r="E31" s="43"/>
      <c r="F31" s="43">
        <v>98.918999999999997</v>
      </c>
      <c r="G31" s="43"/>
      <c r="H31" s="43">
        <v>99.183000000000007</v>
      </c>
    </row>
    <row r="32" spans="1:8" x14ac:dyDescent="0.3">
      <c r="A32" s="40"/>
      <c r="B32" s="42" t="s">
        <v>83</v>
      </c>
      <c r="C32" s="42" t="s">
        <v>91</v>
      </c>
      <c r="D32" s="42" t="s">
        <v>91</v>
      </c>
      <c r="E32" s="42"/>
      <c r="F32" s="40">
        <v>97.433700000000002</v>
      </c>
      <c r="G32" s="42" t="s">
        <v>91</v>
      </c>
      <c r="H32" s="40"/>
    </row>
    <row r="33" spans="1:8" x14ac:dyDescent="0.3">
      <c r="A33" s="40"/>
      <c r="B33" s="42" t="s">
        <v>84</v>
      </c>
      <c r="C33" s="42" t="s">
        <v>91</v>
      </c>
      <c r="D33" s="42" t="s">
        <v>91</v>
      </c>
      <c r="E33" s="42"/>
      <c r="F33" s="40">
        <v>88.552999999999997</v>
      </c>
      <c r="G33" s="42" t="s">
        <v>91</v>
      </c>
      <c r="H33" s="40"/>
    </row>
    <row r="34" spans="1:8" x14ac:dyDescent="0.3">
      <c r="A34" s="40"/>
      <c r="B34" s="42" t="s">
        <v>85</v>
      </c>
      <c r="C34" s="42" t="s">
        <v>91</v>
      </c>
      <c r="D34" s="42" t="s">
        <v>91</v>
      </c>
      <c r="E34" s="42"/>
      <c r="F34" s="40">
        <v>95.17</v>
      </c>
      <c r="G34" s="42" t="s">
        <v>91</v>
      </c>
      <c r="H34" s="40">
        <v>95.816000000000003</v>
      </c>
    </row>
    <row r="35" spans="1:8" x14ac:dyDescent="0.3">
      <c r="A35" s="40"/>
      <c r="B35" s="42" t="s">
        <v>86</v>
      </c>
      <c r="C35" s="42" t="s">
        <v>91</v>
      </c>
      <c r="D35" s="42" t="s">
        <v>91</v>
      </c>
      <c r="E35" s="42"/>
      <c r="F35" s="40">
        <v>54.88</v>
      </c>
      <c r="G35" s="42" t="s">
        <v>91</v>
      </c>
      <c r="H35" s="40">
        <v>54.28</v>
      </c>
    </row>
  </sheetData>
  <mergeCells count="8">
    <mergeCell ref="B24:F24"/>
    <mergeCell ref="G24:H24"/>
    <mergeCell ref="B5:F5"/>
    <mergeCell ref="G5:H5"/>
    <mergeCell ref="B9:F9"/>
    <mergeCell ref="G9:H9"/>
    <mergeCell ref="B20:F20"/>
    <mergeCell ref="G20:H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C8AE8-68EA-4CD1-89FD-4632DB72F050}">
  <dimension ref="A1:U39"/>
  <sheetViews>
    <sheetView topLeftCell="A3" zoomScale="90" zoomScaleNormal="90" workbookViewId="0">
      <selection activeCell="F32" sqref="F32"/>
    </sheetView>
  </sheetViews>
  <sheetFormatPr defaultRowHeight="14.4" x14ac:dyDescent="0.3"/>
  <cols>
    <col min="1" max="1" width="10.21875" style="17" bestFit="1" customWidth="1"/>
    <col min="2" max="2" width="14.109375" style="17" bestFit="1" customWidth="1"/>
    <col min="3" max="3" width="11" style="17" bestFit="1" customWidth="1"/>
    <col min="4" max="4" width="8" style="17" bestFit="1" customWidth="1"/>
    <col min="5" max="5" width="1.5546875" style="17" customWidth="1"/>
    <col min="6" max="6" width="25.21875" style="17" bestFit="1" customWidth="1"/>
    <col min="7" max="7" width="10.21875" style="17" bestFit="1" customWidth="1"/>
    <col min="8" max="8" width="8" style="17" customWidth="1"/>
    <col min="9" max="9" width="4.44140625" style="17" customWidth="1"/>
    <col min="10" max="10" width="11" style="17" customWidth="1"/>
    <col min="11" max="11" width="15.109375" style="17" bestFit="1" customWidth="1"/>
    <col min="12" max="12" width="11.77734375" style="17" bestFit="1" customWidth="1"/>
    <col min="13" max="13" width="8.21875" style="17" bestFit="1" customWidth="1"/>
    <col min="14" max="14" width="1.109375" style="17" customWidth="1"/>
    <col min="15" max="15" width="14.21875" style="17" bestFit="1" customWidth="1"/>
    <col min="16" max="16" width="10.77734375" style="17" bestFit="1" customWidth="1"/>
    <col min="17" max="17" width="8.21875" style="17" bestFit="1" customWidth="1"/>
    <col min="18" max="18" width="2.109375" style="17" customWidth="1"/>
    <col min="19" max="19" width="23.21875" style="17" bestFit="1" customWidth="1"/>
    <col min="20" max="20" width="19.88671875" style="17" bestFit="1" customWidth="1"/>
    <col min="21" max="21" width="8.21875" style="17" bestFit="1" customWidth="1"/>
    <col min="22" max="16384" width="8.88671875" style="17"/>
  </cols>
  <sheetData>
    <row r="1" spans="1:21" x14ac:dyDescent="0.3">
      <c r="C1" s="30" t="s">
        <v>41</v>
      </c>
      <c r="F1" s="12"/>
      <c r="K1" s="30" t="s">
        <v>42</v>
      </c>
      <c r="O1" s="12"/>
    </row>
    <row r="2" spans="1:21" x14ac:dyDescent="0.3">
      <c r="A2" s="12" t="s">
        <v>30</v>
      </c>
      <c r="B2" s="13" t="s">
        <v>36</v>
      </c>
      <c r="C2" s="13" t="s">
        <v>26</v>
      </c>
      <c r="D2" s="13" t="s">
        <v>29</v>
      </c>
      <c r="E2" s="12"/>
      <c r="F2" s="13" t="s">
        <v>37</v>
      </c>
      <c r="G2" s="13" t="s">
        <v>27</v>
      </c>
      <c r="H2" s="13" t="s">
        <v>29</v>
      </c>
      <c r="I2" s="12"/>
      <c r="J2" s="12" t="s">
        <v>25</v>
      </c>
      <c r="K2" s="13" t="s">
        <v>36</v>
      </c>
      <c r="L2" s="13" t="s">
        <v>26</v>
      </c>
      <c r="M2" s="13" t="s">
        <v>29</v>
      </c>
      <c r="N2" s="12"/>
      <c r="O2" s="13" t="s">
        <v>37</v>
      </c>
      <c r="P2" s="13" t="s">
        <v>27</v>
      </c>
      <c r="Q2" s="13" t="s">
        <v>29</v>
      </c>
      <c r="R2" s="12"/>
      <c r="S2" s="13" t="s">
        <v>38</v>
      </c>
      <c r="T2" s="13" t="s">
        <v>28</v>
      </c>
      <c r="U2" s="13" t="s">
        <v>29</v>
      </c>
    </row>
    <row r="3" spans="1:21" x14ac:dyDescent="0.3">
      <c r="A3" s="12" t="s">
        <v>15</v>
      </c>
      <c r="B3" s="14">
        <v>98.919466486577704</v>
      </c>
      <c r="C3" s="14">
        <v>99.38</v>
      </c>
      <c r="D3" s="18">
        <f>C3-B3</f>
        <v>0.46053351342229121</v>
      </c>
      <c r="F3" s="14">
        <v>99.183673469387699</v>
      </c>
      <c r="G3" s="14">
        <v>99.183673469387699</v>
      </c>
      <c r="H3" s="18">
        <f>G3-F3</f>
        <v>0</v>
      </c>
      <c r="J3" s="12" t="s">
        <v>15</v>
      </c>
      <c r="K3" s="18">
        <v>98.970116495019397</v>
      </c>
      <c r="L3" s="14">
        <v>98.9869998311666</v>
      </c>
      <c r="M3" s="18">
        <f>L3-K3</f>
        <v>1.6883336147202499E-2</v>
      </c>
      <c r="O3" s="18">
        <v>99.387755102040799</v>
      </c>
      <c r="P3" s="14">
        <v>99.5918367346938</v>
      </c>
      <c r="Q3" s="18">
        <f>P3-O3</f>
        <v>0.20408163265300061</v>
      </c>
      <c r="S3" s="18">
        <v>0.10204081632653</v>
      </c>
      <c r="T3" s="14">
        <v>0.20408163265306101</v>
      </c>
      <c r="U3" s="18">
        <f>T3-S3</f>
        <v>0.102040816326531</v>
      </c>
    </row>
    <row r="4" spans="1:21" x14ac:dyDescent="0.3">
      <c r="A4" s="12" t="s">
        <v>16</v>
      </c>
      <c r="B4" s="14">
        <v>97.923464847226299</v>
      </c>
      <c r="C4" s="14">
        <v>99.41</v>
      </c>
      <c r="D4" s="18">
        <f t="shared" ref="D4:D12" si="0">C4-B4</f>
        <v>1.4865351527736976</v>
      </c>
      <c r="F4" s="14">
        <v>98.590308370043999</v>
      </c>
      <c r="G4" s="14">
        <v>99.4713656387665</v>
      </c>
      <c r="H4" s="18">
        <f t="shared" ref="H4:H12" si="1">G4-F4</f>
        <v>0.88105726872250045</v>
      </c>
      <c r="J4" s="12" t="s">
        <v>16</v>
      </c>
      <c r="K4" s="18">
        <v>98.709581726490597</v>
      </c>
      <c r="L4" s="14">
        <v>98.872738059922796</v>
      </c>
      <c r="M4" s="18">
        <f t="shared" ref="M4:M12" si="2">L4-K4</f>
        <v>0.16315633343219815</v>
      </c>
      <c r="O4" s="18">
        <v>99.4713656387665</v>
      </c>
      <c r="P4" s="14">
        <v>99.647577092511</v>
      </c>
      <c r="Q4" s="18">
        <f t="shared" ref="Q4:Q12" si="3">P4-O4</f>
        <v>0.17621145374450009</v>
      </c>
      <c r="S4" s="18">
        <v>0</v>
      </c>
      <c r="T4" s="14">
        <v>6.2555066079295099</v>
      </c>
      <c r="U4" s="18">
        <f t="shared" ref="U4:U12" si="4">T4-S4</f>
        <v>6.2555066079295099</v>
      </c>
    </row>
    <row r="5" spans="1:21" x14ac:dyDescent="0.3">
      <c r="A5" s="12" t="s">
        <v>17</v>
      </c>
      <c r="B5" s="14">
        <v>97.784491440080501</v>
      </c>
      <c r="C5" s="14">
        <v>98.841893252769296</v>
      </c>
      <c r="D5" s="18">
        <f t="shared" si="0"/>
        <v>1.057401812688795</v>
      </c>
      <c r="F5" s="14">
        <v>97.286821705426306</v>
      </c>
      <c r="G5" s="14">
        <v>98.837209302325505</v>
      </c>
      <c r="H5" s="18">
        <f t="shared" si="1"/>
        <v>1.5503875968991991</v>
      </c>
      <c r="J5" s="12" t="s">
        <v>17</v>
      </c>
      <c r="K5" s="18">
        <v>98.774756629741503</v>
      </c>
      <c r="L5" s="14">
        <v>98.858677408526304</v>
      </c>
      <c r="M5" s="18">
        <f t="shared" si="2"/>
        <v>8.3920778784801087E-2</v>
      </c>
      <c r="O5" s="18">
        <v>97.868217054263496</v>
      </c>
      <c r="P5" s="14">
        <v>98.546511627906895</v>
      </c>
      <c r="Q5" s="18">
        <f t="shared" si="3"/>
        <v>0.67829457364339873</v>
      </c>
      <c r="S5" s="18">
        <v>0</v>
      </c>
      <c r="T5" s="14">
        <v>9.68992248062015E-2</v>
      </c>
      <c r="U5" s="18">
        <f t="shared" si="4"/>
        <v>9.68992248062015E-2</v>
      </c>
    </row>
    <row r="6" spans="1:21" x14ac:dyDescent="0.3">
      <c r="A6" s="12" t="s">
        <v>18</v>
      </c>
      <c r="B6" s="14">
        <v>95.840809003425207</v>
      </c>
      <c r="C6" s="14">
        <v>97.080411025933699</v>
      </c>
      <c r="D6" s="18">
        <f t="shared" si="0"/>
        <v>1.2396020225084925</v>
      </c>
      <c r="F6" s="14">
        <v>95.841584158415799</v>
      </c>
      <c r="G6" s="14">
        <v>96.8316831683168</v>
      </c>
      <c r="H6" s="18">
        <f t="shared" si="1"/>
        <v>0.99009900990100164</v>
      </c>
      <c r="J6" s="12" t="s">
        <v>18</v>
      </c>
      <c r="K6" s="18">
        <v>98.956124612624293</v>
      </c>
      <c r="L6" s="14">
        <v>99.217093459468202</v>
      </c>
      <c r="M6" s="18">
        <f t="shared" si="2"/>
        <v>0.26096884684390886</v>
      </c>
      <c r="O6" s="18">
        <v>98.811881188118804</v>
      </c>
      <c r="P6" s="14">
        <v>99.405940594059402</v>
      </c>
      <c r="Q6" s="18">
        <f t="shared" si="3"/>
        <v>0.59405940594059814</v>
      </c>
      <c r="S6" s="18">
        <v>0</v>
      </c>
      <c r="T6" s="14">
        <v>22.574257425742498</v>
      </c>
      <c r="U6" s="18">
        <f t="shared" si="4"/>
        <v>22.574257425742498</v>
      </c>
    </row>
    <row r="7" spans="1:21" x14ac:dyDescent="0.3">
      <c r="A7" s="12" t="s">
        <v>19</v>
      </c>
      <c r="B7" s="14">
        <v>98.322492297158504</v>
      </c>
      <c r="C7" s="14">
        <v>99.486477233824004</v>
      </c>
      <c r="D7" s="18">
        <f t="shared" si="0"/>
        <v>1.1639849366655</v>
      </c>
      <c r="F7" s="14">
        <v>98.370672097759595</v>
      </c>
      <c r="G7" s="14">
        <v>99.694501018329902</v>
      </c>
      <c r="H7" s="18">
        <f t="shared" si="1"/>
        <v>1.3238289205703069</v>
      </c>
      <c r="J7" s="12" t="s">
        <v>19</v>
      </c>
      <c r="K7" s="18">
        <v>98.870249914412796</v>
      </c>
      <c r="L7" s="14">
        <v>98.921602191030402</v>
      </c>
      <c r="M7" s="18">
        <f t="shared" si="2"/>
        <v>5.1352276617606663E-2</v>
      </c>
      <c r="O7" s="18">
        <v>98.778004073319707</v>
      </c>
      <c r="P7" s="14">
        <v>99.694501018329902</v>
      </c>
      <c r="Q7" s="18">
        <f t="shared" si="3"/>
        <v>0.91649694501019496</v>
      </c>
      <c r="S7" s="18">
        <v>0.10183299389002</v>
      </c>
      <c r="T7" s="14">
        <v>0.20366598778004</v>
      </c>
      <c r="U7" s="18">
        <f t="shared" si="4"/>
        <v>0.10183299389002</v>
      </c>
    </row>
    <row r="8" spans="1:21" x14ac:dyDescent="0.3">
      <c r="A8" s="12" t="s">
        <v>20</v>
      </c>
      <c r="B8" s="14">
        <v>98.247555801512604</v>
      </c>
      <c r="C8" s="14">
        <v>98.837852794687294</v>
      </c>
      <c r="D8" s="18">
        <f t="shared" si="0"/>
        <v>0.59029699317468953</v>
      </c>
      <c r="F8" s="14">
        <v>98.991031390134495</v>
      </c>
      <c r="G8" s="14">
        <v>99.103139013452903</v>
      </c>
      <c r="H8" s="18">
        <f t="shared" si="1"/>
        <v>0.1121076233184084</v>
      </c>
      <c r="J8" s="12" t="s">
        <v>20</v>
      </c>
      <c r="K8" s="18">
        <v>98.985427042981001</v>
      </c>
      <c r="L8" s="14">
        <v>98.966980261944201</v>
      </c>
      <c r="M8" s="33">
        <f t="shared" si="2"/>
        <v>-1.844678103680053E-2</v>
      </c>
      <c r="O8" s="18">
        <v>98.654708520179298</v>
      </c>
      <c r="P8" s="14">
        <v>99.327354260089606</v>
      </c>
      <c r="Q8" s="18">
        <f t="shared" si="3"/>
        <v>0.67264573991030829</v>
      </c>
      <c r="S8" s="18">
        <v>0.112107623318385</v>
      </c>
      <c r="T8" s="14">
        <v>13.7892376681614</v>
      </c>
      <c r="U8" s="18">
        <f t="shared" si="4"/>
        <v>13.677130044843015</v>
      </c>
    </row>
    <row r="9" spans="1:21" x14ac:dyDescent="0.3">
      <c r="A9" s="12" t="s">
        <v>21</v>
      </c>
      <c r="B9" s="14">
        <v>96.620479891855297</v>
      </c>
      <c r="C9" s="14">
        <v>97.668131125380199</v>
      </c>
      <c r="D9" s="18">
        <f t="shared" si="0"/>
        <v>1.0476512335249026</v>
      </c>
      <c r="F9" s="14">
        <v>95.720250521920605</v>
      </c>
      <c r="G9" s="14">
        <v>96.764091858037503</v>
      </c>
      <c r="H9" s="18">
        <f t="shared" si="1"/>
        <v>1.0438413361168983</v>
      </c>
      <c r="J9" s="12" t="s">
        <v>21</v>
      </c>
      <c r="K9" s="18">
        <v>99.036836769178706</v>
      </c>
      <c r="L9" s="14">
        <v>99.070631970260195</v>
      </c>
      <c r="M9" s="18">
        <f t="shared" si="2"/>
        <v>3.3795201081488813E-2</v>
      </c>
      <c r="O9" s="18">
        <v>98.643006263047994</v>
      </c>
      <c r="P9" s="14">
        <v>99.373695198329798</v>
      </c>
      <c r="Q9" s="18">
        <f t="shared" si="3"/>
        <v>0.73068893528180467</v>
      </c>
      <c r="S9" s="18">
        <v>0.73068893528183698</v>
      </c>
      <c r="T9" s="14">
        <v>4.6972860125260896</v>
      </c>
      <c r="U9" s="18">
        <f t="shared" si="4"/>
        <v>3.9665970772442525</v>
      </c>
    </row>
    <row r="10" spans="1:21" x14ac:dyDescent="0.3">
      <c r="A10" s="12" t="s">
        <v>22</v>
      </c>
      <c r="B10" s="14">
        <v>95.802075019952099</v>
      </c>
      <c r="C10" s="14">
        <v>99.2019154030327</v>
      </c>
      <c r="D10" s="18">
        <f t="shared" si="0"/>
        <v>3.3998403830806012</v>
      </c>
      <c r="F10" s="14">
        <v>94.747081712062197</v>
      </c>
      <c r="G10" s="14">
        <v>99.124513618677</v>
      </c>
      <c r="H10" s="18">
        <f t="shared" si="1"/>
        <v>4.3774319066148024</v>
      </c>
      <c r="J10" s="12" t="s">
        <v>22</v>
      </c>
      <c r="K10" s="18">
        <v>99.984038308060605</v>
      </c>
      <c r="L10" s="14">
        <v>100</v>
      </c>
      <c r="M10" s="18">
        <f t="shared" si="2"/>
        <v>1.596169193939545E-2</v>
      </c>
      <c r="O10" s="18">
        <v>98.7354085603112</v>
      </c>
      <c r="P10" s="14">
        <v>98.7354085603112</v>
      </c>
      <c r="Q10" s="18">
        <f t="shared" si="3"/>
        <v>0</v>
      </c>
      <c r="S10" s="18">
        <v>100</v>
      </c>
      <c r="T10" s="14">
        <v>100</v>
      </c>
      <c r="U10" s="18">
        <f t="shared" si="4"/>
        <v>0</v>
      </c>
    </row>
    <row r="11" spans="1:21" x14ac:dyDescent="0.3">
      <c r="A11" s="12" t="s">
        <v>23</v>
      </c>
      <c r="B11" s="14">
        <v>90.753717313279694</v>
      </c>
      <c r="C11" s="14">
        <v>85.079473594257394</v>
      </c>
      <c r="D11" s="33">
        <f t="shared" si="0"/>
        <v>-5.6742437190223001</v>
      </c>
      <c r="F11" s="14">
        <v>89.630390143737102</v>
      </c>
      <c r="G11" s="14">
        <v>88.295687885010196</v>
      </c>
      <c r="H11" s="33">
        <f t="shared" si="1"/>
        <v>-1.3347022587269066</v>
      </c>
      <c r="J11" s="12" t="s">
        <v>23</v>
      </c>
      <c r="K11" s="18">
        <v>99.025807554264205</v>
      </c>
      <c r="L11" s="14">
        <v>99.111263031960306</v>
      </c>
      <c r="M11" s="18">
        <f t="shared" si="2"/>
        <v>8.5455477696100957E-2</v>
      </c>
      <c r="O11" s="18">
        <v>98.665297741273093</v>
      </c>
      <c r="P11" s="14">
        <v>99.178644763860305</v>
      </c>
      <c r="Q11" s="18">
        <f t="shared" si="3"/>
        <v>0.51334702258721165</v>
      </c>
      <c r="S11" s="18">
        <v>0</v>
      </c>
      <c r="T11" s="14">
        <v>1.2320328542094401</v>
      </c>
      <c r="U11" s="18">
        <f t="shared" si="4"/>
        <v>1.2320328542094401</v>
      </c>
    </row>
    <row r="12" spans="1:21" x14ac:dyDescent="0.3">
      <c r="A12" s="12" t="s">
        <v>24</v>
      </c>
      <c r="B12" s="14">
        <v>95.545469826861606</v>
      </c>
      <c r="C12" s="14">
        <v>94.957135653050898</v>
      </c>
      <c r="D12" s="33">
        <f t="shared" si="0"/>
        <v>-0.58833417381070774</v>
      </c>
      <c r="F12" s="14">
        <v>94.9454905847373</v>
      </c>
      <c r="G12" s="14">
        <v>94.747274529236805</v>
      </c>
      <c r="H12" s="33">
        <f t="shared" si="1"/>
        <v>-0.19821605550049526</v>
      </c>
      <c r="J12" s="12" t="s">
        <v>24</v>
      </c>
      <c r="K12" s="18">
        <v>98.554378887207903</v>
      </c>
      <c r="L12" s="14">
        <v>96.755757270129394</v>
      </c>
      <c r="M12" s="33">
        <f t="shared" si="2"/>
        <v>-1.7986216170785099</v>
      </c>
      <c r="O12" s="18">
        <v>97.224975222992995</v>
      </c>
      <c r="P12" s="14">
        <v>97.0267591674925</v>
      </c>
      <c r="Q12" s="18">
        <f t="shared" si="3"/>
        <v>-0.19821605550049526</v>
      </c>
      <c r="S12" s="18">
        <v>0</v>
      </c>
      <c r="T12" s="14">
        <v>9.9108027750247699E-2</v>
      </c>
      <c r="U12" s="18">
        <f t="shared" si="4"/>
        <v>9.9108027750247699E-2</v>
      </c>
    </row>
    <row r="13" spans="1:21" s="20" customFormat="1" x14ac:dyDescent="0.3">
      <c r="A13" s="19"/>
      <c r="B13" s="24"/>
      <c r="C13" s="24"/>
      <c r="D13" s="22"/>
      <c r="F13" s="24"/>
      <c r="G13" s="24"/>
      <c r="H13" s="22"/>
      <c r="J13" s="27"/>
      <c r="K13" s="27"/>
      <c r="L13" s="24"/>
      <c r="M13" s="24"/>
      <c r="N13" s="24"/>
      <c r="O13" s="24"/>
      <c r="P13" s="24"/>
      <c r="Q13" s="24"/>
    </row>
    <row r="16" spans="1:21" x14ac:dyDescent="0.3">
      <c r="C16" s="30" t="s">
        <v>39</v>
      </c>
      <c r="G16" s="12"/>
      <c r="K16" s="30" t="s">
        <v>40</v>
      </c>
    </row>
    <row r="17" spans="1:21" x14ac:dyDescent="0.3">
      <c r="A17" s="12" t="s">
        <v>30</v>
      </c>
      <c r="B17" s="13" t="s">
        <v>36</v>
      </c>
      <c r="C17" s="13" t="s">
        <v>26</v>
      </c>
      <c r="D17" s="13" t="s">
        <v>29</v>
      </c>
      <c r="E17" s="19"/>
      <c r="F17" s="13" t="s">
        <v>37</v>
      </c>
      <c r="G17" s="13" t="s">
        <v>27</v>
      </c>
      <c r="H17" s="13" t="s">
        <v>29</v>
      </c>
      <c r="J17" s="12" t="s">
        <v>25</v>
      </c>
      <c r="K17" s="13" t="s">
        <v>36</v>
      </c>
      <c r="L17" s="13" t="s">
        <v>26</v>
      </c>
      <c r="M17" s="13" t="s">
        <v>29</v>
      </c>
      <c r="N17" s="19"/>
      <c r="O17" s="13" t="s">
        <v>37</v>
      </c>
      <c r="P17" s="13" t="s">
        <v>27</v>
      </c>
      <c r="Q17" s="13" t="s">
        <v>29</v>
      </c>
      <c r="R17" s="19"/>
      <c r="S17" s="13" t="s">
        <v>38</v>
      </c>
      <c r="T17" s="13" t="s">
        <v>28</v>
      </c>
      <c r="U17" s="13" t="s">
        <v>29</v>
      </c>
    </row>
    <row r="18" spans="1:21" x14ac:dyDescent="0.3">
      <c r="A18" s="12" t="s">
        <v>15</v>
      </c>
      <c r="B18" s="14">
        <v>98.919466486577704</v>
      </c>
      <c r="C18" s="18">
        <v>99.611683268613888</v>
      </c>
      <c r="D18" s="18">
        <f t="shared" ref="D18:D27" si="5">C18-B18</f>
        <v>0.69221678203618353</v>
      </c>
      <c r="E18" s="20"/>
      <c r="F18" s="14">
        <v>99.183673469387699</v>
      </c>
      <c r="G18" s="18">
        <v>99.489795918367349</v>
      </c>
      <c r="H18" s="18">
        <f t="shared" ref="H18:H27" si="6">G18-F18</f>
        <v>0.30612244897965013</v>
      </c>
      <c r="J18" s="12" t="s">
        <v>15</v>
      </c>
      <c r="K18" s="18">
        <v>98.970116495019397</v>
      </c>
      <c r="L18" s="18">
        <v>98.970116495019411</v>
      </c>
      <c r="M18" s="18">
        <f>L18-K18</f>
        <v>0</v>
      </c>
      <c r="O18" s="18">
        <v>99.387755102040799</v>
      </c>
      <c r="P18" s="18">
        <v>99.387755102040799</v>
      </c>
      <c r="Q18" s="18">
        <f>P18-O18</f>
        <v>0</v>
      </c>
      <c r="S18" s="18">
        <v>0.10204081632653</v>
      </c>
      <c r="T18" s="18">
        <v>31.632653061224492</v>
      </c>
      <c r="U18" s="18">
        <f>T18-S18</f>
        <v>31.530612244897963</v>
      </c>
    </row>
    <row r="19" spans="1:21" x14ac:dyDescent="0.3">
      <c r="A19" s="12" t="s">
        <v>16</v>
      </c>
      <c r="B19" s="14">
        <v>97.923464847226299</v>
      </c>
      <c r="C19" s="18">
        <v>98.635419756748746</v>
      </c>
      <c r="D19" s="18">
        <f t="shared" si="5"/>
        <v>0.71195490952244711</v>
      </c>
      <c r="E19" s="20"/>
      <c r="F19" s="14">
        <v>98.590308370043999</v>
      </c>
      <c r="G19" s="18">
        <v>99.118942731277542</v>
      </c>
      <c r="H19" s="18">
        <f t="shared" si="6"/>
        <v>0.5286343612335429</v>
      </c>
      <c r="J19" s="12" t="s">
        <v>16</v>
      </c>
      <c r="K19" s="18">
        <v>98.709581726490597</v>
      </c>
      <c r="L19" s="18">
        <v>98.709581726490654</v>
      </c>
      <c r="M19" s="18">
        <f t="shared" ref="M19:M27" si="7">L19-K19</f>
        <v>0</v>
      </c>
      <c r="O19" s="18">
        <v>99.4713656387665</v>
      </c>
      <c r="P19" s="18">
        <v>99.4713656387665</v>
      </c>
      <c r="Q19" s="18">
        <f t="shared" ref="Q19:Q27" si="8">P19-O19</f>
        <v>0</v>
      </c>
      <c r="S19" s="18">
        <v>0</v>
      </c>
      <c r="T19" s="18">
        <v>96.387665198237883</v>
      </c>
      <c r="U19" s="18">
        <f t="shared" ref="U19:U27" si="9">T19-S19</f>
        <v>96.387665198237883</v>
      </c>
    </row>
    <row r="20" spans="1:21" x14ac:dyDescent="0.3">
      <c r="A20" s="12" t="s">
        <v>17</v>
      </c>
      <c r="B20" s="14">
        <v>97.784491440080501</v>
      </c>
      <c r="C20" s="18">
        <v>98.304800268546487</v>
      </c>
      <c r="D20" s="18">
        <f t="shared" si="5"/>
        <v>0.52030882846598558</v>
      </c>
      <c r="E20" s="20"/>
      <c r="F20" s="14">
        <v>97.286821705426306</v>
      </c>
      <c r="G20" s="18">
        <v>97.771317829457359</v>
      </c>
      <c r="H20" s="18">
        <f t="shared" si="6"/>
        <v>0.48449612403105391</v>
      </c>
      <c r="J20" s="12" t="s">
        <v>17</v>
      </c>
      <c r="K20" s="18">
        <v>98.774756629741503</v>
      </c>
      <c r="L20" s="18">
        <v>98.774756629741518</v>
      </c>
      <c r="M20" s="18">
        <f t="shared" si="7"/>
        <v>0</v>
      </c>
      <c r="O20" s="18">
        <v>97.868217054263496</v>
      </c>
      <c r="P20" s="18">
        <v>97.868217054263496</v>
      </c>
      <c r="Q20" s="18">
        <f t="shared" si="8"/>
        <v>0</v>
      </c>
      <c r="S20" s="18">
        <v>0</v>
      </c>
      <c r="T20" s="18">
        <v>47.965116279069768</v>
      </c>
      <c r="U20" s="18">
        <f t="shared" si="9"/>
        <v>47.965116279069768</v>
      </c>
    </row>
    <row r="21" spans="1:21" x14ac:dyDescent="0.3">
      <c r="A21" s="12" t="s">
        <v>18</v>
      </c>
      <c r="B21" s="14">
        <v>95.840809003425207</v>
      </c>
      <c r="C21" s="18">
        <v>96.052846191485898</v>
      </c>
      <c r="D21" s="18">
        <f t="shared" si="5"/>
        <v>0.21203718806069105</v>
      </c>
      <c r="E21" s="20"/>
      <c r="F21" s="14">
        <v>95.841584158415799</v>
      </c>
      <c r="G21" s="18">
        <v>95.742574257425744</v>
      </c>
      <c r="H21" s="33">
        <f t="shared" si="6"/>
        <v>-9.9009900990054689E-2</v>
      </c>
      <c r="J21" s="12" t="s">
        <v>18</v>
      </c>
      <c r="K21" s="18">
        <v>98.956124612624293</v>
      </c>
      <c r="L21" s="18">
        <v>98.956124612624365</v>
      </c>
      <c r="M21" s="18">
        <f t="shared" si="7"/>
        <v>0</v>
      </c>
      <c r="O21" s="18">
        <v>98.811881188118804</v>
      </c>
      <c r="P21" s="18">
        <v>98.811881188118804</v>
      </c>
      <c r="Q21" s="18">
        <f t="shared" si="8"/>
        <v>0</v>
      </c>
      <c r="S21" s="18">
        <v>0</v>
      </c>
      <c r="T21" s="18">
        <v>90.297029702970306</v>
      </c>
      <c r="U21" s="18">
        <f t="shared" si="9"/>
        <v>90.297029702970306</v>
      </c>
    </row>
    <row r="22" spans="1:21" x14ac:dyDescent="0.3">
      <c r="A22" s="12" t="s">
        <v>19</v>
      </c>
      <c r="B22" s="14">
        <v>98.322492297158504</v>
      </c>
      <c r="C22" s="18">
        <v>98.322492297158504</v>
      </c>
      <c r="D22" s="18">
        <f t="shared" si="5"/>
        <v>0</v>
      </c>
      <c r="E22" s="20"/>
      <c r="F22" s="14">
        <v>98.370672097759595</v>
      </c>
      <c r="G22" s="18">
        <v>98.370672097759666</v>
      </c>
      <c r="H22" s="18">
        <f t="shared" si="6"/>
        <v>0</v>
      </c>
      <c r="J22" s="12" t="s">
        <v>19</v>
      </c>
      <c r="K22" s="18">
        <v>98.870249914412796</v>
      </c>
      <c r="L22" s="18">
        <v>98.870249914412881</v>
      </c>
      <c r="M22" s="18">
        <f t="shared" si="7"/>
        <v>0</v>
      </c>
      <c r="O22" s="18">
        <v>98.778004073319707</v>
      </c>
      <c r="P22" s="18">
        <v>98.778004073319707</v>
      </c>
      <c r="Q22" s="18">
        <f t="shared" si="8"/>
        <v>0</v>
      </c>
      <c r="S22" s="18">
        <v>0.10183299389002</v>
      </c>
      <c r="T22" s="18">
        <v>97.352342158859472</v>
      </c>
      <c r="U22" s="18">
        <f t="shared" si="9"/>
        <v>97.250509164969458</v>
      </c>
    </row>
    <row r="23" spans="1:21" x14ac:dyDescent="0.3">
      <c r="A23" s="12" t="s">
        <v>20</v>
      </c>
      <c r="B23" s="14">
        <v>98.247555801512604</v>
      </c>
      <c r="C23" s="18">
        <v>99.188341634384798</v>
      </c>
      <c r="D23" s="18">
        <f t="shared" si="5"/>
        <v>0.94078583287219431</v>
      </c>
      <c r="E23" s="20"/>
      <c r="F23" s="14">
        <v>98.991031390134495</v>
      </c>
      <c r="G23" s="18">
        <v>99.439461883408072</v>
      </c>
      <c r="H23" s="18">
        <f t="shared" si="6"/>
        <v>0.44843049327357676</v>
      </c>
      <c r="J23" s="12" t="s">
        <v>20</v>
      </c>
      <c r="K23" s="18">
        <v>98.985427042981001</v>
      </c>
      <c r="L23" s="18">
        <v>98.985427042981001</v>
      </c>
      <c r="M23" s="18">
        <f t="shared" si="7"/>
        <v>0</v>
      </c>
      <c r="O23" s="18">
        <v>98.654708520179298</v>
      </c>
      <c r="P23" s="18">
        <v>98.654708520179298</v>
      </c>
      <c r="Q23" s="18">
        <f t="shared" si="8"/>
        <v>0</v>
      </c>
      <c r="S23" s="18">
        <v>0.112107623318385</v>
      </c>
      <c r="T23" s="18">
        <v>94.955156950672645</v>
      </c>
      <c r="U23" s="18">
        <f t="shared" si="9"/>
        <v>94.843049327354265</v>
      </c>
    </row>
    <row r="24" spans="1:21" x14ac:dyDescent="0.3">
      <c r="A24" s="12" t="s">
        <v>21</v>
      </c>
      <c r="B24" s="14">
        <v>96.620479891855297</v>
      </c>
      <c r="C24" s="18">
        <v>97.347076715106454</v>
      </c>
      <c r="D24" s="18">
        <f t="shared" si="5"/>
        <v>0.72659682325115682</v>
      </c>
      <c r="E24" s="20"/>
      <c r="F24" s="14">
        <v>95.720250521920605</v>
      </c>
      <c r="G24" s="18">
        <v>96.555323590814197</v>
      </c>
      <c r="H24" s="18">
        <f t="shared" si="6"/>
        <v>0.83507306889359256</v>
      </c>
      <c r="J24" s="12" t="s">
        <v>21</v>
      </c>
      <c r="K24" s="18">
        <v>99.036836769178706</v>
      </c>
      <c r="L24" s="18">
        <v>99.036836769178777</v>
      </c>
      <c r="M24" s="18">
        <f t="shared" si="7"/>
        <v>0</v>
      </c>
      <c r="O24" s="18">
        <v>98.643006263047994</v>
      </c>
      <c r="P24" s="18">
        <v>98.643006263047994</v>
      </c>
      <c r="Q24" s="18">
        <f t="shared" si="8"/>
        <v>0</v>
      </c>
      <c r="S24" s="18">
        <v>0.73068893528183698</v>
      </c>
      <c r="T24" s="18">
        <v>70.250521920668064</v>
      </c>
      <c r="U24" s="18">
        <f t="shared" si="9"/>
        <v>69.51983298538623</v>
      </c>
    </row>
    <row r="25" spans="1:21" x14ac:dyDescent="0.3">
      <c r="A25" s="12" t="s">
        <v>22</v>
      </c>
      <c r="B25" s="14">
        <v>95.802075019952099</v>
      </c>
      <c r="C25" s="18">
        <v>95.802075019952113</v>
      </c>
      <c r="D25" s="18">
        <f t="shared" si="5"/>
        <v>0</v>
      </c>
      <c r="E25" s="20"/>
      <c r="F25" s="14">
        <v>94.747081712062197</v>
      </c>
      <c r="G25" s="18">
        <v>94.747081712062254</v>
      </c>
      <c r="H25" s="18">
        <f t="shared" si="6"/>
        <v>0</v>
      </c>
      <c r="J25" s="12" t="s">
        <v>22</v>
      </c>
      <c r="K25" s="18">
        <v>99.984038308060605</v>
      </c>
      <c r="L25" s="18">
        <v>100</v>
      </c>
      <c r="M25" s="18">
        <f t="shared" si="7"/>
        <v>1.596169193939545E-2</v>
      </c>
      <c r="O25" s="18">
        <v>98.7354085603112</v>
      </c>
      <c r="P25" s="18">
        <v>98.71</v>
      </c>
      <c r="Q25" s="33">
        <f t="shared" si="8"/>
        <v>-2.5408560311205974E-2</v>
      </c>
      <c r="S25" s="18">
        <v>100</v>
      </c>
      <c r="T25" s="18">
        <v>100</v>
      </c>
      <c r="U25" s="18">
        <f t="shared" si="9"/>
        <v>0</v>
      </c>
    </row>
    <row r="26" spans="1:21" x14ac:dyDescent="0.3">
      <c r="A26" s="12" t="s">
        <v>23</v>
      </c>
      <c r="B26" s="14">
        <v>90.753717313279694</v>
      </c>
      <c r="C26" s="18">
        <v>91.710818663476317</v>
      </c>
      <c r="D26" s="18">
        <f t="shared" si="5"/>
        <v>0.95710135019662346</v>
      </c>
      <c r="E26" s="20"/>
      <c r="F26" s="14">
        <v>89.630390143737102</v>
      </c>
      <c r="G26" s="18">
        <v>90.759753593429167</v>
      </c>
      <c r="H26" s="18">
        <f t="shared" si="6"/>
        <v>1.1293634496920646</v>
      </c>
      <c r="J26" s="12" t="s">
        <v>23</v>
      </c>
      <c r="K26" s="18">
        <v>99.025807554264205</v>
      </c>
      <c r="L26" s="18">
        <v>99.025807554264233</v>
      </c>
      <c r="M26" s="18">
        <f t="shared" si="7"/>
        <v>0</v>
      </c>
      <c r="O26" s="18">
        <v>98.665297741273093</v>
      </c>
      <c r="P26" s="18">
        <v>98.665297741273093</v>
      </c>
      <c r="Q26" s="18">
        <f t="shared" si="8"/>
        <v>0</v>
      </c>
      <c r="S26" s="18">
        <v>0</v>
      </c>
      <c r="T26" s="18">
        <v>94.969199178644757</v>
      </c>
      <c r="U26" s="18">
        <f t="shared" si="9"/>
        <v>94.969199178644757</v>
      </c>
    </row>
    <row r="27" spans="1:21" x14ac:dyDescent="0.3">
      <c r="A27" s="12" t="s">
        <v>24</v>
      </c>
      <c r="B27" s="14">
        <v>95.545469826861606</v>
      </c>
      <c r="C27" s="18">
        <v>98.083711548159357</v>
      </c>
      <c r="D27" s="18">
        <f t="shared" si="5"/>
        <v>2.5382417212977515</v>
      </c>
      <c r="E27" s="20"/>
      <c r="F27" s="14">
        <v>94.9454905847373</v>
      </c>
      <c r="G27" s="18">
        <v>96.927651139742323</v>
      </c>
      <c r="H27" s="18">
        <f t="shared" si="6"/>
        <v>1.9821605550050236</v>
      </c>
      <c r="J27" s="12" t="s">
        <v>24</v>
      </c>
      <c r="K27" s="18">
        <v>98.554378887207903</v>
      </c>
      <c r="L27" s="18">
        <v>98.554378887207932</v>
      </c>
      <c r="M27" s="18">
        <f t="shared" si="7"/>
        <v>0</v>
      </c>
      <c r="O27" s="18">
        <v>97.224975222992995</v>
      </c>
      <c r="P27" s="18">
        <v>97.224975222992995</v>
      </c>
      <c r="Q27" s="18">
        <f t="shared" si="8"/>
        <v>0</v>
      </c>
      <c r="S27" s="18">
        <v>0</v>
      </c>
      <c r="T27" s="18">
        <v>85.926660059464822</v>
      </c>
      <c r="U27" s="18">
        <f t="shared" si="9"/>
        <v>85.926660059464822</v>
      </c>
    </row>
    <row r="29" spans="1:21" x14ac:dyDescent="0.3">
      <c r="L29" s="22"/>
      <c r="S29" s="13" t="s">
        <v>38</v>
      </c>
      <c r="T29" s="13" t="s">
        <v>28</v>
      </c>
      <c r="U29" s="13" t="s">
        <v>29</v>
      </c>
    </row>
    <row r="30" spans="1:21" x14ac:dyDescent="0.3">
      <c r="L30" s="22"/>
      <c r="S30" s="18">
        <v>0.10204081632653</v>
      </c>
      <c r="T30" s="18">
        <v>0.10204081632653</v>
      </c>
      <c r="U30" s="18">
        <f>T30-S30</f>
        <v>0</v>
      </c>
    </row>
    <row r="31" spans="1:21" x14ac:dyDescent="0.3">
      <c r="L31" s="22"/>
      <c r="S31" s="18">
        <v>0</v>
      </c>
      <c r="T31" s="18">
        <v>0</v>
      </c>
      <c r="U31" s="18">
        <f t="shared" ref="U31:U39" si="10">T31-S31</f>
        <v>0</v>
      </c>
    </row>
    <row r="32" spans="1:21" x14ac:dyDescent="0.3">
      <c r="L32" s="22"/>
      <c r="S32" s="18">
        <v>0</v>
      </c>
      <c r="T32" s="18">
        <v>0</v>
      </c>
      <c r="U32" s="18">
        <f t="shared" si="10"/>
        <v>0</v>
      </c>
    </row>
    <row r="33" spans="12:21" x14ac:dyDescent="0.3">
      <c r="L33" s="22"/>
      <c r="S33" s="18">
        <v>0</v>
      </c>
      <c r="T33" s="18">
        <v>0</v>
      </c>
      <c r="U33" s="18">
        <f t="shared" si="10"/>
        <v>0</v>
      </c>
    </row>
    <row r="34" spans="12:21" x14ac:dyDescent="0.3">
      <c r="L34" s="22"/>
      <c r="S34" s="18">
        <v>0.10183299389002</v>
      </c>
      <c r="T34" s="18">
        <v>0.10183299389002</v>
      </c>
      <c r="U34" s="18">
        <f t="shared" si="10"/>
        <v>0</v>
      </c>
    </row>
    <row r="35" spans="12:21" x14ac:dyDescent="0.3">
      <c r="L35" s="22"/>
      <c r="M35" s="22"/>
      <c r="N35" s="22"/>
      <c r="O35" s="22"/>
      <c r="P35" s="22"/>
      <c r="Q35" s="22"/>
      <c r="R35" s="22"/>
      <c r="S35" s="18">
        <v>0.112107623318385</v>
      </c>
      <c r="T35" s="18">
        <v>0.112107623318385</v>
      </c>
      <c r="U35" s="18">
        <f t="shared" si="10"/>
        <v>0</v>
      </c>
    </row>
    <row r="36" spans="12:21" x14ac:dyDescent="0.3">
      <c r="L36" s="22"/>
      <c r="M36" s="22"/>
      <c r="N36" s="22"/>
      <c r="O36" s="22"/>
      <c r="P36" s="22"/>
      <c r="Q36" s="22"/>
      <c r="R36" s="22"/>
      <c r="S36" s="18">
        <v>0.73068893528183698</v>
      </c>
      <c r="T36" s="18">
        <v>0.73068893528183698</v>
      </c>
      <c r="U36" s="18">
        <f t="shared" si="10"/>
        <v>0</v>
      </c>
    </row>
    <row r="37" spans="12:21" x14ac:dyDescent="0.3">
      <c r="L37" s="22"/>
      <c r="M37" s="22"/>
      <c r="N37" s="22"/>
      <c r="O37" s="22"/>
      <c r="P37" s="22"/>
      <c r="Q37" s="22"/>
      <c r="R37" s="22"/>
      <c r="S37" s="18">
        <v>100</v>
      </c>
      <c r="T37" s="18">
        <v>100</v>
      </c>
      <c r="U37" s="18">
        <f t="shared" si="10"/>
        <v>0</v>
      </c>
    </row>
    <row r="38" spans="12:21" x14ac:dyDescent="0.3">
      <c r="L38" s="22"/>
      <c r="M38" s="22"/>
      <c r="N38" s="22"/>
      <c r="O38" s="22"/>
      <c r="P38" s="22"/>
      <c r="Q38" s="22"/>
      <c r="R38" s="22"/>
      <c r="S38" s="18">
        <v>0</v>
      </c>
      <c r="T38" s="18">
        <v>0</v>
      </c>
      <c r="U38" s="18">
        <f t="shared" si="10"/>
        <v>0</v>
      </c>
    </row>
    <row r="39" spans="12:21" x14ac:dyDescent="0.3">
      <c r="S39" s="18">
        <v>0</v>
      </c>
      <c r="T39" s="18">
        <v>0</v>
      </c>
      <c r="U39" s="18">
        <f t="shared" si="1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Pattern Based Repair</vt:lpstr>
      <vt:lpstr>Mutation-Train</vt:lpstr>
      <vt:lpstr>Mutation-Test</vt:lpstr>
      <vt:lpstr>Last-Layer</vt:lpstr>
      <vt:lpstr>Last_Layer 5-28-2020</vt:lpstr>
      <vt:lpstr>Analysis</vt:lpstr>
      <vt:lpstr>CoverageLocalization_SymExec</vt:lpstr>
      <vt:lpstr>Runtime-Monitor_Patch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Gopinath, Divya (ARC-TI)[SGT, INC]</dc:creator>
  <cp:lastModifiedBy>Gopinath, Divya (ARC-TI)[SGT, INC]</cp:lastModifiedBy>
  <dcterms:created xsi:type="dcterms:W3CDTF">2020-04-22T14:23:49Z</dcterms:created>
  <dcterms:modified xsi:type="dcterms:W3CDTF">2020-06-10T20:27:16Z</dcterms:modified>
</cp:coreProperties>
</file>