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Users\ASUS\Documents\"/>
    </mc:Choice>
  </mc:AlternateContent>
  <xr:revisionPtr revIDLastSave="0" documentId="13_ncr:11_{8B845075-14E8-446E-8D0A-D97A39D48F44}"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schedule'!#REF!</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1" l="1"/>
  <c r="E25" i="11"/>
  <c r="E24" i="11"/>
  <c r="D24" i="11"/>
  <c r="E21" i="11"/>
  <c r="D20" i="11"/>
  <c r="E18" i="11"/>
  <c r="E16" i="11"/>
  <c r="E14" i="11"/>
  <c r="E13" i="11"/>
  <c r="E11" i="11"/>
  <c r="E10" i="11"/>
  <c r="E9" i="11"/>
  <c r="P1" i="11"/>
  <c r="G23" i="11"/>
  <c r="G7" i="11"/>
  <c r="D9" i="11" l="1"/>
  <c r="H5" i="11"/>
  <c r="G19" i="11"/>
  <c r="G15" i="11"/>
  <c r="G12" i="11"/>
  <c r="G8" i="11"/>
  <c r="D10" i="11" l="1"/>
  <c r="D11" i="11" s="1"/>
  <c r="D25" i="11"/>
  <c r="H6" i="11"/>
  <c r="G9" i="11" l="1"/>
  <c r="D26" i="11"/>
  <c r="G24" i="11"/>
  <c r="G10" i="11"/>
  <c r="D13" i="11"/>
  <c r="D14" i="11" s="1"/>
  <c r="D16" i="11" s="1"/>
  <c r="I5" i="11"/>
  <c r="J5" i="11" s="1"/>
  <c r="K5" i="11" s="1"/>
  <c r="L5" i="11" s="1"/>
  <c r="M5" i="11" s="1"/>
  <c r="N5" i="11" s="1"/>
  <c r="O5" i="11" s="1"/>
  <c r="H4" i="11"/>
  <c r="G13" i="11" l="1"/>
  <c r="D17" i="11"/>
  <c r="G16" i="11"/>
  <c r="G25" i="11"/>
  <c r="G26" i="11"/>
  <c r="G14" i="11"/>
  <c r="G11" i="11"/>
  <c r="O4" i="11"/>
  <c r="P5" i="11"/>
  <c r="Q5" i="11" s="1"/>
  <c r="R5" i="11" s="1"/>
  <c r="S5" i="11" s="1"/>
  <c r="T5" i="11" s="1"/>
  <c r="U5" i="11" s="1"/>
  <c r="V5" i="11" s="1"/>
  <c r="I6" i="11"/>
  <c r="D18" i="11" l="1"/>
  <c r="E17" i="11"/>
  <c r="G17" i="11" s="1"/>
  <c r="E20" i="11"/>
  <c r="D21" i="11" s="1"/>
  <c r="V4" i="11"/>
  <c r="W5" i="11"/>
  <c r="X5" i="11" s="1"/>
  <c r="Y5" i="11" s="1"/>
  <c r="Z5" i="11" s="1"/>
  <c r="AA5" i="11" s="1"/>
  <c r="AB5" i="11" s="1"/>
  <c r="AC5" i="11" s="1"/>
  <c r="J6" i="11"/>
  <c r="G20" i="11" l="1"/>
  <c r="D22" i="11"/>
  <c r="E22" i="11" s="1"/>
  <c r="G22" i="11" s="1"/>
  <c r="G21" i="11"/>
  <c r="G18" i="11"/>
  <c r="AD5" i="1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<sst xmlns="http://schemas.openxmlformats.org/spreadsheetml/2006/main" count="57" uniqueCount="51">
  <si>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</si>
  <si>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</si>
  <si>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</si>
  <si>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</si>
  <si>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</si>
  <si>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</si>
  <si>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</si>
  <si>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</si>
  <si>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</si>
  <si>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</si>
  <si>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</si>
  <si>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</si>
  <si>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</si>
  <si>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</si>
  <si>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</si>
  <si>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</si>
  <si>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</si>
  <si>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</si>
  <si>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</si>
  <si>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</si>
  <si>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TOOLS</t>
  </si>
  <si>
    <t>FTK Imager, HashCalc</t>
  </si>
  <si>
    <t>FTK Imager</t>
  </si>
  <si>
    <t>Autopsy 4.22.1</t>
  </si>
  <si>
    <t>Registry Viewer</t>
  </si>
  <si>
    <t>Autopsy 4.22.1, Register Viewer</t>
  </si>
  <si>
    <t>DB Browser (SQLite)</t>
  </si>
  <si>
    <t>Autopsy Timeline module</t>
  </si>
  <si>
    <t>MS Word</t>
  </si>
  <si>
    <t>1. Initial Validation and Setup</t>
  </si>
  <si>
    <t>1.1 Verify Forensic Image Integrity</t>
  </si>
  <si>
    <t>1.2 Preliminary Survey of File System</t>
  </si>
  <si>
    <t>1.3 Confirm Evidence Availability</t>
  </si>
  <si>
    <t>2. Malicious Executable Identification</t>
  </si>
  <si>
    <t>2.1 Search for Executables and Malicious Files</t>
  </si>
  <si>
    <t>2.2 Examine Metadata and Correlate with Email Evidence</t>
  </si>
  <si>
    <t>3. Persistence Mechanisms and System Configuration</t>
  </si>
  <si>
    <t>3.1 Analyze System Registry for Persistence</t>
  </si>
  <si>
    <t>3.2 Examine File System Changes and Persistence Behavior</t>
  </si>
  <si>
    <t>3.3 Check for Anti-Forensic Techniques</t>
  </si>
  <si>
    <t>4. Communication and External Interaction Analysis</t>
  </si>
  <si>
    <t>4.1 Search for Communication Artifacts</t>
  </si>
  <si>
    <t>4.2 Investigate Database Entries for External Interaction</t>
  </si>
  <si>
    <t>4.3 Check for Evidence of Data Exfiltration</t>
  </si>
  <si>
    <t>5. Timeline Reconstruction and Report Preparation</t>
  </si>
  <si>
    <t>4.1 Construct the Forensic Timeline of Events</t>
  </si>
  <si>
    <t>4.2 Prepare Draft Report</t>
  </si>
  <si>
    <t>4.3 Review and Finalize Report</t>
  </si>
  <si>
    <t>Locked and Encrypted!</t>
  </si>
  <si>
    <t>Ah Yalan Dünya Corp.</t>
  </si>
  <si>
    <t>Dinith Nilmisha Jayalath - Forensic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</si>
</sst>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40"/>
      <color theme="9"/>
      <name val="Arial Black"/>
      <family val="2"/>
      <scheme val="major"/>
    </font>
    <font>
      <sz val="11"/>
      <color rgb="FF1D2129"/>
      <name val="Arial"/>
      <family val="2"/>
      <scheme val="minor"/>
    </font>
    <font>
      <u/>
      <sz val="11"/>
      <color indexed="12"/>
      <name val="Arial"/>
      <family val="2"/>
      <scheme val="minor"/>
    </font>
    <font>
      <b/>
      <sz val="16"/>
      <name val="Arial"/>
      <family val="2"/>
      <scheme val="minor"/>
    </font>
    <font>
      <b/>
      <sz val="18"/>
      <color theme="9"/>
      <name val="Arial"/>
      <family val="2"/>
      <scheme val="minor"/>
    </font>
    <font>
      <sz val="18"/>
      <color theme="1"/>
      <name val="Arial"/>
      <family val="2"/>
      <scheme val="minor"/>
    </font>
    <font>
      <b/>
      <sz val="18"/>
      <color theme="9"/>
      <name val="Arial Black"/>
      <family val="2"/>
      <scheme val="major"/>
    </font>
    <font>
      <sz val="18"/>
      <color theme="1"/>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2">
    <xf numFmtId="0" fontId="0" fillId="0" borderId="0"/>
    <xf numFmtId="0" fontId="2" fillId="0" borderId="0" applyNumberFormat="0" applyFill="0" applyBorder="0" applyAlignment="0" applyProtection="0">
      <alignment vertical="top"/>
      <protection locked="0"/>
    </xf>
    <xf numFmtId="0" fontId="12"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95">
    <xf numFmtId="0" fontId="0" fillId="0" borderId="0" xfId="0"/>
    <xf numFmtId="0" fontId="1" fillId="0" borderId="0" xfId="0" applyFont="1"/>
    <xf numFmtId="0" fontId="0" fillId="0" borderId="0" xfId="0" applyAlignment="1">
      <alignment horizontal="center"/>
    </xf>
    <xf numFmtId="0" fontId="7" fillId="0" borderId="0" xfId="1" applyFont="1" applyAlignment="1" applyProtection="1"/>
    <xf numFmtId="0" fontId="3" fillId="0" borderId="1" xfId="0" applyFont="1" applyBorder="1" applyAlignment="1">
      <alignment horizontal="center" vertical="center"/>
    </xf>
    <xf numFmtId="0" fontId="1" fillId="0" borderId="0" xfId="0" applyFont="1" applyAlignment="1">
      <alignment vertical="top"/>
    </xf>
    <xf numFmtId="0" fontId="8" fillId="0" borderId="0" xfId="0" applyFont="1" applyAlignment="1">
      <alignment horizontal="left" vertical="center"/>
    </xf>
    <xf numFmtId="0" fontId="9" fillId="0" borderId="0" xfId="0" applyFont="1" applyAlignment="1">
      <alignment horizontal="left" vertical="center"/>
    </xf>
    <xf numFmtId="0" fontId="11" fillId="0" borderId="0" xfId="0" applyFont="1"/>
    <xf numFmtId="0" fontId="1" fillId="0" borderId="0" xfId="0" applyFont="1" applyAlignment="1">
      <alignment horizontal="left" vertical="top"/>
    </xf>
    <xf numFmtId="0" fontId="10" fillId="0" borderId="0" xfId="0" applyFont="1" applyAlignment="1">
      <alignment vertical="top"/>
    </xf>
    <xf numFmtId="0" fontId="12" fillId="0" borderId="0" xfId="2"/>
    <xf numFmtId="0" fontId="12" fillId="0" borderId="0" xfId="2" applyAlignment="1">
      <alignment wrapText="1"/>
    </xf>
    <xf numFmtId="0" fontId="3" fillId="0" borderId="0" xfId="0" applyFont="1" applyAlignment="1">
      <alignment horizontal="center" vertical="center"/>
    </xf>
    <xf numFmtId="0" fontId="14" fillId="0" borderId="0" xfId="0" applyFont="1"/>
    <xf numFmtId="0" fontId="13" fillId="0" borderId="0" xfId="0" applyFont="1" applyAlignment="1">
      <alignment horizontal="center"/>
    </xf>
    <xf numFmtId="0" fontId="13" fillId="0" borderId="0" xfId="0" applyFont="1" applyAlignment="1">
      <alignment horizontal="center" vertical="center"/>
    </xf>
    <xf numFmtId="0" fontId="15" fillId="0" borderId="0" xfId="0" applyFont="1"/>
    <xf numFmtId="0" fontId="15" fillId="0" borderId="0" xfId="0" applyFont="1" applyAlignment="1">
      <alignment horizontal="center"/>
    </xf>
    <xf numFmtId="0" fontId="4" fillId="0" borderId="0" xfId="0" applyFont="1"/>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8" fillId="12" borderId="20" xfId="0" applyNumberFormat="1" applyFont="1" applyFill="1" applyBorder="1" applyAlignment="1">
      <alignment horizontal="center" vertical="center"/>
    </xf>
    <xf numFmtId="167" fontId="18" fillId="12" borderId="18" xfId="0" applyNumberFormat="1" applyFont="1" applyFill="1" applyBorder="1" applyAlignment="1">
      <alignment horizontal="center" vertical="center"/>
    </xf>
    <xf numFmtId="167" fontId="18" fillId="12" borderId="19" xfId="0" applyNumberFormat="1" applyFont="1" applyFill="1" applyBorder="1" applyAlignment="1">
      <alignment horizontal="center" vertical="center"/>
    </xf>
    <xf numFmtId="0" fontId="19" fillId="2" borderId="17" xfId="0" applyFont="1" applyFill="1" applyBorder="1" applyAlignment="1">
      <alignment horizontal="center" vertical="center" shrinkToFit="1"/>
    </xf>
    <xf numFmtId="0" fontId="19" fillId="2" borderId="14" xfId="0" applyFont="1" applyFill="1" applyBorder="1" applyAlignment="1">
      <alignment horizontal="center" vertical="center" shrinkToFit="1"/>
    </xf>
    <xf numFmtId="0" fontId="19" fillId="2" borderId="15" xfId="0" applyFont="1" applyFill="1" applyBorder="1" applyAlignment="1">
      <alignment horizontal="center" vertical="center" shrinkToFit="1"/>
    </xf>
    <xf numFmtId="0" fontId="16" fillId="0" borderId="0" xfId="0" applyFont="1"/>
    <xf numFmtId="0" fontId="16" fillId="0" borderId="0" xfId="0" applyFont="1" applyAlignment="1">
      <alignment wrapText="1"/>
    </xf>
    <xf numFmtId="0" fontId="4" fillId="0" borderId="3" xfId="0" applyFont="1" applyBorder="1" applyAlignment="1">
      <alignment vertical="center"/>
    </xf>
    <xf numFmtId="0" fontId="20" fillId="6" borderId="0" xfId="0" applyFont="1" applyFill="1" applyAlignment="1">
      <alignment horizontal="left" vertical="center" indent="1"/>
    </xf>
    <xf numFmtId="0" fontId="16" fillId="6" borderId="0" xfId="10" applyFont="1" applyFill="1" applyBorder="1" applyAlignment="1">
      <alignment vertical="center"/>
    </xf>
    <xf numFmtId="164" fontId="16"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6" fillId="3" borderId="6" xfId="11" applyFont="1" applyFill="1" applyBorder="1">
      <alignment horizontal="left" vertical="center" indent="2"/>
    </xf>
    <xf numFmtId="0" fontId="16" fillId="3" borderId="6" xfId="10" applyFont="1" applyFill="1" applyBorder="1" applyAlignment="1">
      <alignment vertical="center"/>
    </xf>
    <xf numFmtId="164" fontId="16" fillId="3" borderId="6" xfId="9" applyFont="1" applyFill="1" applyBorder="1">
      <alignment horizontal="center" vertical="center"/>
    </xf>
    <xf numFmtId="0" fontId="4" fillId="0" borderId="4" xfId="0" applyFont="1" applyBorder="1" applyAlignment="1">
      <alignment vertical="center"/>
    </xf>
    <xf numFmtId="0" fontId="16" fillId="3" borderId="7" xfId="11" applyFont="1" applyFill="1" applyBorder="1">
      <alignment horizontal="left" vertical="center" indent="2"/>
    </xf>
    <xf numFmtId="0" fontId="16" fillId="3" borderId="7" xfId="10" applyFont="1" applyFill="1" applyBorder="1" applyAlignment="1">
      <alignment vertical="center"/>
    </xf>
    <xf numFmtId="164" fontId="16" fillId="3" borderId="7" xfId="9" applyFont="1" applyFill="1" applyBorder="1">
      <alignment horizontal="center" vertical="center"/>
    </xf>
    <xf numFmtId="0" fontId="4" fillId="0" borderId="4" xfId="0" applyFont="1" applyBorder="1" applyAlignment="1">
      <alignment horizontal="right" vertical="center"/>
    </xf>
    <xf numFmtId="0" fontId="20" fillId="7" borderId="0" xfId="0" applyFont="1" applyFill="1" applyAlignment="1">
      <alignment horizontal="left" vertical="center" indent="1"/>
    </xf>
    <xf numFmtId="0" fontId="16" fillId="7" borderId="0" xfId="10" applyFont="1" applyFill="1" applyBorder="1" applyAlignment="1">
      <alignment vertical="center"/>
    </xf>
    <xf numFmtId="164" fontId="16"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6" fillId="4" borderId="5" xfId="11" applyFont="1" applyFill="1" applyBorder="1">
      <alignment horizontal="left" vertical="center" indent="2"/>
    </xf>
    <xf numFmtId="0" fontId="16" fillId="4" borderId="5" xfId="10" applyFont="1" applyFill="1" applyBorder="1" applyAlignment="1">
      <alignment vertical="center"/>
    </xf>
    <xf numFmtId="164" fontId="16" fillId="4" borderId="5" xfId="9" applyFont="1" applyFill="1" applyBorder="1">
      <alignment horizontal="center" vertical="center"/>
    </xf>
    <xf numFmtId="0" fontId="20" fillId="8" borderId="0" xfId="0" applyFont="1" applyFill="1" applyAlignment="1">
      <alignment horizontal="left" vertical="center" indent="1"/>
    </xf>
    <xf numFmtId="0" fontId="16" fillId="8" borderId="0" xfId="10" applyFont="1" applyFill="1" applyBorder="1" applyAlignment="1">
      <alignment vertical="center"/>
    </xf>
    <xf numFmtId="164" fontId="16"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6" fillId="5" borderId="8" xfId="11" applyFont="1" applyFill="1" applyBorder="1">
      <alignment horizontal="left" vertical="center" indent="2"/>
    </xf>
    <xf numFmtId="0" fontId="16" fillId="5" borderId="8" xfId="10" applyFont="1" applyFill="1" applyBorder="1" applyAlignment="1">
      <alignment vertical="center"/>
    </xf>
    <xf numFmtId="164" fontId="16" fillId="5" borderId="8" xfId="9" applyFont="1" applyFill="1" applyBorder="1">
      <alignment horizontal="center" vertical="center"/>
    </xf>
    <xf numFmtId="0" fontId="20" fillId="9" borderId="0" xfId="0" applyFont="1" applyFill="1" applyAlignment="1">
      <alignment horizontal="left" vertical="center" indent="1"/>
    </xf>
    <xf numFmtId="0" fontId="16" fillId="9" borderId="0" xfId="10" applyFont="1" applyFill="1" applyBorder="1" applyAlignment="1">
      <alignment vertical="center"/>
    </xf>
    <xf numFmtId="164" fontId="16"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6" fillId="10" borderId="9" xfId="11" applyFont="1" applyFill="1" applyBorder="1">
      <alignment horizontal="left" vertical="center" indent="2"/>
    </xf>
    <xf numFmtId="0" fontId="16" fillId="10" borderId="9" xfId="10" applyFont="1" applyFill="1" applyBorder="1" applyAlignment="1">
      <alignment vertical="center"/>
    </xf>
    <xf numFmtId="164" fontId="16" fillId="10" borderId="9" xfId="9" applyFont="1" applyFill="1" applyBorder="1">
      <alignment horizontal="center" vertical="center"/>
    </xf>
    <xf numFmtId="0" fontId="21" fillId="0" borderId="0" xfId="6" applyFont="1" applyAlignment="1">
      <alignment horizontal="left" vertical="center" indent="1"/>
    </xf>
    <xf numFmtId="0" fontId="22" fillId="0" borderId="0" xfId="4" applyFont="1" applyAlignment="1">
      <alignment horizontal="left"/>
    </xf>
    <xf numFmtId="0" fontId="8" fillId="0" borderId="0" xfId="0" applyFont="1" applyAlignment="1">
      <alignment horizontal="left" vertical="center" indent="1"/>
    </xf>
    <xf numFmtId="0" fontId="3" fillId="0" borderId="0" xfId="0" applyFont="1" applyAlignment="1">
      <alignment horizontal="left" vertical="top" indent="1"/>
    </xf>
    <xf numFmtId="0" fontId="21" fillId="0" borderId="0" xfId="0" applyFont="1" applyAlignment="1">
      <alignment horizontal="left" vertical="center" indent="1"/>
    </xf>
    <xf numFmtId="0" fontId="23" fillId="0" borderId="0" xfId="0" applyFont="1" applyAlignment="1">
      <alignment horizontal="left" vertical="top" wrapText="1" indent="1"/>
    </xf>
    <xf numFmtId="0" fontId="0" fillId="0" borderId="0" xfId="0" applyAlignment="1">
      <alignment horizontal="left" vertical="top" wrapText="1" indent="1"/>
    </xf>
    <xf numFmtId="0" fontId="24" fillId="0" borderId="0" xfId="1" applyFont="1" applyAlignment="1" applyProtection="1">
      <alignment horizontal="left" vertical="top" indent="1"/>
    </xf>
    <xf numFmtId="0" fontId="1" fillId="0" borderId="0" xfId="0" applyFont="1" applyAlignment="1">
      <alignment horizontal="left" vertical="top" indent="1"/>
    </xf>
    <xf numFmtId="0" fontId="12" fillId="0" borderId="0" xfId="2" applyAlignment="1">
      <alignment wrapText="1"/>
    </xf>
    <xf numFmtId="0" fontId="17"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7" fillId="11" borderId="16" xfId="0" applyFont="1" applyFill="1" applyBorder="1" applyAlignment="1">
      <alignment vertical="center"/>
    </xf>
    <xf numFmtId="0" fontId="4" fillId="2" borderId="21" xfId="0" applyFont="1" applyFill="1" applyBorder="1"/>
    <xf numFmtId="0" fontId="17" fillId="11" borderId="16" xfId="0" applyFont="1" applyFill="1" applyBorder="1" applyAlignment="1">
      <alignment horizontal="center" vertical="center"/>
    </xf>
    <xf numFmtId="166" fontId="16" fillId="2" borderId="13" xfId="0" applyNumberFormat="1" applyFont="1" applyFill="1" applyBorder="1" applyAlignment="1">
      <alignment horizontal="center" vertical="center" wrapText="1"/>
    </xf>
    <xf numFmtId="166" fontId="16" fillId="2" borderId="19" xfId="0" applyNumberFormat="1" applyFont="1" applyFill="1" applyBorder="1" applyAlignment="1">
      <alignment horizontal="center" vertical="center" wrapText="1"/>
    </xf>
    <xf numFmtId="166" fontId="16" fillId="2" borderId="18" xfId="0" applyNumberFormat="1" applyFont="1" applyFill="1" applyBorder="1" applyAlignment="1">
      <alignment horizontal="center" vertical="center" wrapText="1"/>
    </xf>
    <xf numFmtId="0" fontId="25" fillId="0" borderId="0" xfId="0" applyFont="1" applyAlignment="1">
      <alignment horizontal="left" indent="1"/>
    </xf>
    <xf numFmtId="0" fontId="26" fillId="0" borderId="0" xfId="5" applyFont="1" applyAlignment="1">
      <alignment horizontal="left" vertical="center" indent="1"/>
    </xf>
    <xf numFmtId="0" fontId="26" fillId="0" borderId="0" xfId="7" applyFont="1" applyAlignment="1">
      <alignment horizontal="left"/>
    </xf>
    <xf numFmtId="0" fontId="27" fillId="0" borderId="0" xfId="0" applyFont="1"/>
    <xf numFmtId="0" fontId="27" fillId="0" borderId="0" xfId="0" applyFont="1"/>
    <xf numFmtId="165" fontId="28" fillId="0" borderId="0" xfId="8" applyFont="1" applyBorder="1" applyAlignment="1">
      <alignment horizontal="left"/>
    </xf>
    <xf numFmtId="0" fontId="29" fillId="0" borderId="0" xfId="0" applyFont="1"/>
    <xf numFmtId="0" fontId="28" fillId="0" borderId="0" xfId="0" applyFont="1" applyAlignment="1">
      <alignment horizontal="left"/>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21">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7"/>
  <sheetViews>
    <sheetView showGridLines="0" tabSelected="1" showRuler="0" zoomScale="54" zoomScaleNormal="100" zoomScalePageLayoutView="70" workbookViewId="0">
      <selection activeCell="BN14" sqref="BN14"/>
    </sheetView>
  </sheetViews>
  <sheetFormatPr defaultColWidth="8.69921875" defaultRowHeight="30" customHeight="1" x14ac:dyDescent="0.25"/>
  <cols>
    <col min="1" max="1" width="2.69921875" style="11" customWidth="1"/>
    <col min="2" max="2" width="47.09765625" customWidth="1"/>
    <col min="3" max="3" width="24.59765625" customWidth="1"/>
    <col min="4" max="4" width="10.69921875" style="2" customWidth="1"/>
    <col min="5" max="5" width="10.69921875" customWidth="1"/>
    <col min="6" max="6" width="2.69921875" customWidth="1"/>
    <col min="7" max="7" width="6" hidden="1" customWidth="1"/>
    <col min="8" max="64" width="2.69921875" customWidth="1"/>
  </cols>
  <sheetData>
    <row r="1" spans="1:63" ht="90" customHeight="1" x14ac:dyDescent="1.45">
      <c r="A1" s="12"/>
      <c r="B1" s="70" t="s">
        <v>48</v>
      </c>
      <c r="C1" s="14"/>
      <c r="D1" s="15"/>
      <c r="E1" s="16"/>
      <c r="G1" s="1"/>
      <c r="H1" s="89" t="s">
        <v>18</v>
      </c>
      <c r="I1" s="90"/>
      <c r="J1" s="90"/>
      <c r="K1" s="90"/>
      <c r="L1" s="90"/>
      <c r="M1" s="90"/>
      <c r="N1" s="90"/>
      <c r="O1" s="91"/>
      <c r="P1" s="92">
        <f>10/9/2025+DATE(2025,9,10)</f>
        <v>45910.000548696844</v>
      </c>
      <c r="Q1" s="93"/>
      <c r="R1" s="93"/>
      <c r="S1" s="93"/>
      <c r="T1" s="93"/>
      <c r="U1" s="93"/>
      <c r="V1" s="93"/>
      <c r="W1" s="93"/>
      <c r="X1" s="93"/>
      <c r="Y1" s="93"/>
    </row>
    <row r="2" spans="1:63" ht="30" customHeight="1" x14ac:dyDescent="0.65">
      <c r="B2" s="88" t="s">
        <v>49</v>
      </c>
      <c r="C2" s="69"/>
      <c r="D2" s="18"/>
      <c r="E2" s="17"/>
      <c r="H2" s="89" t="s">
        <v>19</v>
      </c>
      <c r="I2" s="90"/>
      <c r="J2" s="90"/>
      <c r="K2" s="90"/>
      <c r="L2" s="90"/>
      <c r="M2" s="90"/>
      <c r="N2" s="90"/>
      <c r="O2" s="91"/>
      <c r="P2" s="94">
        <v>1</v>
      </c>
      <c r="Q2" s="93"/>
      <c r="R2" s="93"/>
      <c r="S2" s="93"/>
      <c r="T2" s="93"/>
      <c r="U2" s="93"/>
      <c r="V2" s="93"/>
      <c r="W2" s="93"/>
      <c r="X2" s="93"/>
      <c r="Y2" s="93"/>
    </row>
    <row r="3" spans="1:63" s="19" customFormat="1" ht="30" customHeight="1" x14ac:dyDescent="0.4">
      <c r="A3" s="11"/>
      <c r="B3" s="87" t="s">
        <v>50</v>
      </c>
      <c r="D3" s="20"/>
    </row>
    <row r="4" spans="1:63" s="19" customFormat="1" ht="30" customHeight="1" x14ac:dyDescent="0.25">
      <c r="A4" s="12"/>
      <c r="B4" s="21"/>
      <c r="D4" s="22"/>
      <c r="H4" s="86">
        <f>H5</f>
        <v>45908.000548696844</v>
      </c>
      <c r="I4" s="84"/>
      <c r="J4" s="84"/>
      <c r="K4" s="84"/>
      <c r="L4" s="84"/>
      <c r="M4" s="84"/>
      <c r="N4" s="84"/>
      <c r="O4" s="84">
        <f>O5</f>
        <v>45915.000548696844</v>
      </c>
      <c r="P4" s="84"/>
      <c r="Q4" s="84"/>
      <c r="R4" s="84"/>
      <c r="S4" s="84"/>
      <c r="T4" s="84"/>
      <c r="U4" s="84"/>
      <c r="V4" s="84">
        <f>V5</f>
        <v>45922.000548696844</v>
      </c>
      <c r="W4" s="84"/>
      <c r="X4" s="84"/>
      <c r="Y4" s="84"/>
      <c r="Z4" s="84"/>
      <c r="AA4" s="84"/>
      <c r="AB4" s="84"/>
      <c r="AC4" s="84">
        <f>AC5</f>
        <v>45929.000548696844</v>
      </c>
      <c r="AD4" s="84"/>
      <c r="AE4" s="84"/>
      <c r="AF4" s="84"/>
      <c r="AG4" s="84"/>
      <c r="AH4" s="84"/>
      <c r="AI4" s="84"/>
      <c r="AJ4" s="84">
        <f>AJ5</f>
        <v>45936.000548696844</v>
      </c>
      <c r="AK4" s="84"/>
      <c r="AL4" s="84"/>
      <c r="AM4" s="84"/>
      <c r="AN4" s="84"/>
      <c r="AO4" s="84"/>
      <c r="AP4" s="84"/>
      <c r="AQ4" s="84">
        <f>AQ5</f>
        <v>45943.000548696844</v>
      </c>
      <c r="AR4" s="84"/>
      <c r="AS4" s="84"/>
      <c r="AT4" s="84"/>
      <c r="AU4" s="84"/>
      <c r="AV4" s="84"/>
      <c r="AW4" s="84"/>
      <c r="AX4" s="84">
        <f>AX5</f>
        <v>45950.000548696844</v>
      </c>
      <c r="AY4" s="84"/>
      <c r="AZ4" s="84"/>
      <c r="BA4" s="84"/>
      <c r="BB4" s="84"/>
      <c r="BC4" s="84"/>
      <c r="BD4" s="84"/>
      <c r="BE4" s="84">
        <f>BE5</f>
        <v>45957.000548696844</v>
      </c>
      <c r="BF4" s="84"/>
      <c r="BG4" s="84"/>
      <c r="BH4" s="84"/>
      <c r="BI4" s="84"/>
      <c r="BJ4" s="84"/>
      <c r="BK4" s="85"/>
    </row>
    <row r="5" spans="1:63" s="19" customFormat="1" ht="15" customHeight="1" x14ac:dyDescent="0.25">
      <c r="A5" s="78"/>
      <c r="B5" s="79" t="s">
        <v>3</v>
      </c>
      <c r="C5" s="81" t="s">
        <v>20</v>
      </c>
      <c r="D5" s="83" t="s">
        <v>1</v>
      </c>
      <c r="E5" s="83" t="s">
        <v>2</v>
      </c>
      <c r="H5" s="23">
        <f>Project_Start-WEEKDAY(Project_Start,1)+2+7*(Display_Week-1)</f>
        <v>45908.000548696844</v>
      </c>
      <c r="I5" s="23">
        <f>H5+1</f>
        <v>45909.000548696844</v>
      </c>
      <c r="J5" s="23">
        <f t="shared" ref="J5:AW5" si="0">I5+1</f>
        <v>45910.000548696844</v>
      </c>
      <c r="K5" s="23">
        <f t="shared" si="0"/>
        <v>45911.000548696844</v>
      </c>
      <c r="L5" s="23">
        <f t="shared" si="0"/>
        <v>45912.000548696844</v>
      </c>
      <c r="M5" s="23">
        <f t="shared" si="0"/>
        <v>45913.000548696844</v>
      </c>
      <c r="N5" s="24">
        <f t="shared" si="0"/>
        <v>45914.000548696844</v>
      </c>
      <c r="O5" s="25">
        <f>N5+1</f>
        <v>45915.000548696844</v>
      </c>
      <c r="P5" s="23">
        <f>O5+1</f>
        <v>45916.000548696844</v>
      </c>
      <c r="Q5" s="23">
        <f t="shared" si="0"/>
        <v>45917.000548696844</v>
      </c>
      <c r="R5" s="23">
        <f t="shared" si="0"/>
        <v>45918.000548696844</v>
      </c>
      <c r="S5" s="23">
        <f t="shared" si="0"/>
        <v>45919.000548696844</v>
      </c>
      <c r="T5" s="23">
        <f t="shared" si="0"/>
        <v>45920.000548696844</v>
      </c>
      <c r="U5" s="24">
        <f t="shared" si="0"/>
        <v>45921.000548696844</v>
      </c>
      <c r="V5" s="25">
        <f>U5+1</f>
        <v>45922.000548696844</v>
      </c>
      <c r="W5" s="23">
        <f>V5+1</f>
        <v>45923.000548696844</v>
      </c>
      <c r="X5" s="23">
        <f t="shared" si="0"/>
        <v>45924.000548696844</v>
      </c>
      <c r="Y5" s="23">
        <f t="shared" si="0"/>
        <v>45925.000548696844</v>
      </c>
      <c r="Z5" s="23">
        <f t="shared" si="0"/>
        <v>45926.000548696844</v>
      </c>
      <c r="AA5" s="23">
        <f t="shared" si="0"/>
        <v>45927.000548696844</v>
      </c>
      <c r="AB5" s="24">
        <f t="shared" si="0"/>
        <v>45928.000548696844</v>
      </c>
      <c r="AC5" s="25">
        <f>AB5+1</f>
        <v>45929.000548696844</v>
      </c>
      <c r="AD5" s="23">
        <f>AC5+1</f>
        <v>45930.000548696844</v>
      </c>
      <c r="AE5" s="23">
        <f t="shared" si="0"/>
        <v>45931.000548696844</v>
      </c>
      <c r="AF5" s="23">
        <f t="shared" si="0"/>
        <v>45932.000548696844</v>
      </c>
      <c r="AG5" s="23">
        <f t="shared" si="0"/>
        <v>45933.000548696844</v>
      </c>
      <c r="AH5" s="23">
        <f t="shared" si="0"/>
        <v>45934.000548696844</v>
      </c>
      <c r="AI5" s="24">
        <f t="shared" si="0"/>
        <v>45935.000548696844</v>
      </c>
      <c r="AJ5" s="25">
        <f>AI5+1</f>
        <v>45936.000548696844</v>
      </c>
      <c r="AK5" s="23">
        <f>AJ5+1</f>
        <v>45937.000548696844</v>
      </c>
      <c r="AL5" s="23">
        <f t="shared" si="0"/>
        <v>45938.000548696844</v>
      </c>
      <c r="AM5" s="23">
        <f t="shared" si="0"/>
        <v>45939.000548696844</v>
      </c>
      <c r="AN5" s="23">
        <f t="shared" si="0"/>
        <v>45940.000548696844</v>
      </c>
      <c r="AO5" s="23">
        <f t="shared" si="0"/>
        <v>45941.000548696844</v>
      </c>
      <c r="AP5" s="24">
        <f t="shared" si="0"/>
        <v>45942.000548696844</v>
      </c>
      <c r="AQ5" s="25">
        <f>AP5+1</f>
        <v>45943.000548696844</v>
      </c>
      <c r="AR5" s="23">
        <f>AQ5+1</f>
        <v>45944.000548696844</v>
      </c>
      <c r="AS5" s="23">
        <f t="shared" si="0"/>
        <v>45945.000548696844</v>
      </c>
      <c r="AT5" s="23">
        <f t="shared" si="0"/>
        <v>45946.000548696844</v>
      </c>
      <c r="AU5" s="23">
        <f t="shared" si="0"/>
        <v>45947.000548696844</v>
      </c>
      <c r="AV5" s="23">
        <f t="shared" si="0"/>
        <v>45948.000548696844</v>
      </c>
      <c r="AW5" s="24">
        <f t="shared" si="0"/>
        <v>45949.000548696844</v>
      </c>
      <c r="AX5" s="25">
        <f>AW5+1</f>
        <v>45950.000548696844</v>
      </c>
      <c r="AY5" s="23">
        <f>AX5+1</f>
        <v>45951.000548696844</v>
      </c>
      <c r="AZ5" s="23">
        <f t="shared" ref="AZ5:BD5" si="1">AY5+1</f>
        <v>45952.000548696844</v>
      </c>
      <c r="BA5" s="23">
        <f t="shared" si="1"/>
        <v>45953.000548696844</v>
      </c>
      <c r="BB5" s="23">
        <f t="shared" si="1"/>
        <v>45954.000548696844</v>
      </c>
      <c r="BC5" s="23">
        <f t="shared" si="1"/>
        <v>45955.000548696844</v>
      </c>
      <c r="BD5" s="24">
        <f t="shared" si="1"/>
        <v>45956.000548696844</v>
      </c>
      <c r="BE5" s="25">
        <f>BD5+1</f>
        <v>45957.000548696844</v>
      </c>
      <c r="BF5" s="23">
        <f>BE5+1</f>
        <v>45958.000548696844</v>
      </c>
      <c r="BG5" s="23">
        <f t="shared" ref="BG5:BK5" si="2">BF5+1</f>
        <v>45959.000548696844</v>
      </c>
      <c r="BH5" s="23">
        <f t="shared" si="2"/>
        <v>45960.000548696844</v>
      </c>
      <c r="BI5" s="23">
        <f t="shared" si="2"/>
        <v>45961.000548696844</v>
      </c>
      <c r="BJ5" s="23">
        <f t="shared" si="2"/>
        <v>45962.000548696844</v>
      </c>
      <c r="BK5" s="23">
        <f t="shared" si="2"/>
        <v>45963.000548696844</v>
      </c>
    </row>
    <row r="6" spans="1:63" s="19" customFormat="1" ht="15" customHeight="1" thickBot="1" x14ac:dyDescent="0.3">
      <c r="A6" s="78"/>
      <c r="B6" s="80"/>
      <c r="C6" s="82"/>
      <c r="D6" s="82"/>
      <c r="E6" s="82"/>
      <c r="H6" s="26" t="str">
        <f t="shared" ref="H6:AM6" si="3">LEFT(TEXT(H5,"ddd"),1)</f>
        <v>M</v>
      </c>
      <c r="I6" s="27" t="str">
        <f t="shared" si="3"/>
        <v>T</v>
      </c>
      <c r="J6" s="27" t="str">
        <f t="shared" si="3"/>
        <v>W</v>
      </c>
      <c r="K6" s="27" t="str">
        <f t="shared" si="3"/>
        <v>T</v>
      </c>
      <c r="L6" s="27" t="str">
        <f t="shared" si="3"/>
        <v>F</v>
      </c>
      <c r="M6" s="27" t="str">
        <f t="shared" si="3"/>
        <v>S</v>
      </c>
      <c r="N6" s="27" t="str">
        <f t="shared" si="3"/>
        <v>S</v>
      </c>
      <c r="O6" s="27" t="str">
        <f t="shared" si="3"/>
        <v>M</v>
      </c>
      <c r="P6" s="27" t="str">
        <f t="shared" si="3"/>
        <v>T</v>
      </c>
      <c r="Q6" s="27" t="str">
        <f t="shared" si="3"/>
        <v>W</v>
      </c>
      <c r="R6" s="27" t="str">
        <f t="shared" si="3"/>
        <v>T</v>
      </c>
      <c r="S6" s="27" t="str">
        <f t="shared" si="3"/>
        <v>F</v>
      </c>
      <c r="T6" s="27" t="str">
        <f t="shared" si="3"/>
        <v>S</v>
      </c>
      <c r="U6" s="27" t="str">
        <f t="shared" si="3"/>
        <v>S</v>
      </c>
      <c r="V6" s="27" t="str">
        <f t="shared" si="3"/>
        <v>M</v>
      </c>
      <c r="W6" s="27" t="str">
        <f t="shared" si="3"/>
        <v>T</v>
      </c>
      <c r="X6" s="27" t="str">
        <f t="shared" si="3"/>
        <v>W</v>
      </c>
      <c r="Y6" s="27" t="str">
        <f t="shared" si="3"/>
        <v>T</v>
      </c>
      <c r="Z6" s="27" t="str">
        <f t="shared" si="3"/>
        <v>F</v>
      </c>
      <c r="AA6" s="27" t="str">
        <f t="shared" si="3"/>
        <v>S</v>
      </c>
      <c r="AB6" s="27" t="str">
        <f t="shared" si="3"/>
        <v>S</v>
      </c>
      <c r="AC6" s="27" t="str">
        <f t="shared" si="3"/>
        <v>M</v>
      </c>
      <c r="AD6" s="27" t="str">
        <f t="shared" si="3"/>
        <v>T</v>
      </c>
      <c r="AE6" s="27" t="str">
        <f t="shared" si="3"/>
        <v>W</v>
      </c>
      <c r="AF6" s="27" t="str">
        <f t="shared" si="3"/>
        <v>T</v>
      </c>
      <c r="AG6" s="27" t="str">
        <f t="shared" si="3"/>
        <v>F</v>
      </c>
      <c r="AH6" s="27" t="str">
        <f t="shared" si="3"/>
        <v>S</v>
      </c>
      <c r="AI6" s="27" t="str">
        <f t="shared" si="3"/>
        <v>S</v>
      </c>
      <c r="AJ6" s="27" t="str">
        <f t="shared" si="3"/>
        <v>M</v>
      </c>
      <c r="AK6" s="27" t="str">
        <f t="shared" si="3"/>
        <v>T</v>
      </c>
      <c r="AL6" s="27" t="str">
        <f t="shared" si="3"/>
        <v>W</v>
      </c>
      <c r="AM6" s="27" t="str">
        <f t="shared" si="3"/>
        <v>T</v>
      </c>
      <c r="AN6" s="27" t="str">
        <f t="shared" ref="AN6:BK6" si="4">LEFT(TEXT(AN5,"ddd"),1)</f>
        <v>F</v>
      </c>
      <c r="AO6" s="27" t="str">
        <f t="shared" si="4"/>
        <v>S</v>
      </c>
      <c r="AP6" s="27" t="str">
        <f t="shared" si="4"/>
        <v>S</v>
      </c>
      <c r="AQ6" s="27" t="str">
        <f t="shared" si="4"/>
        <v>M</v>
      </c>
      <c r="AR6" s="27" t="str">
        <f t="shared" si="4"/>
        <v>T</v>
      </c>
      <c r="AS6" s="27" t="str">
        <f t="shared" si="4"/>
        <v>W</v>
      </c>
      <c r="AT6" s="27" t="str">
        <f t="shared" si="4"/>
        <v>T</v>
      </c>
      <c r="AU6" s="27" t="str">
        <f t="shared" si="4"/>
        <v>F</v>
      </c>
      <c r="AV6" s="27" t="str">
        <f t="shared" si="4"/>
        <v>S</v>
      </c>
      <c r="AW6" s="27" t="str">
        <f t="shared" si="4"/>
        <v>S</v>
      </c>
      <c r="AX6" s="27" t="str">
        <f t="shared" si="4"/>
        <v>M</v>
      </c>
      <c r="AY6" s="27" t="str">
        <f t="shared" si="4"/>
        <v>T</v>
      </c>
      <c r="AZ6" s="27" t="str">
        <f t="shared" si="4"/>
        <v>W</v>
      </c>
      <c r="BA6" s="27" t="str">
        <f t="shared" si="4"/>
        <v>T</v>
      </c>
      <c r="BB6" s="27" t="str">
        <f t="shared" si="4"/>
        <v>F</v>
      </c>
      <c r="BC6" s="27" t="str">
        <f t="shared" si="4"/>
        <v>S</v>
      </c>
      <c r="BD6" s="27" t="str">
        <f t="shared" si="4"/>
        <v>S</v>
      </c>
      <c r="BE6" s="27" t="str">
        <f t="shared" si="4"/>
        <v>M</v>
      </c>
      <c r="BF6" s="27" t="str">
        <f t="shared" si="4"/>
        <v>T</v>
      </c>
      <c r="BG6" s="27" t="str">
        <f t="shared" si="4"/>
        <v>W</v>
      </c>
      <c r="BH6" s="27" t="str">
        <f t="shared" si="4"/>
        <v>T</v>
      </c>
      <c r="BI6" s="27" t="str">
        <f t="shared" si="4"/>
        <v>F</v>
      </c>
      <c r="BJ6" s="27" t="str">
        <f t="shared" si="4"/>
        <v>S</v>
      </c>
      <c r="BK6" s="28" t="str">
        <f t="shared" si="4"/>
        <v>S</v>
      </c>
    </row>
    <row r="7" spans="1:63" s="19" customFormat="1" ht="30" hidden="1" customHeight="1" thickBot="1" x14ac:dyDescent="0.3">
      <c r="A7" s="11" t="s">
        <v>17</v>
      </c>
      <c r="B7" s="29"/>
      <c r="C7" s="30"/>
      <c r="D7" s="29"/>
      <c r="E7" s="29"/>
      <c r="G7" s="19" t="str">
        <f>IF(OR(ISBLANK(task_start),ISBLANK(task_end)),"",task_end-task_start+1)</f>
        <v/>
      </c>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row>
    <row r="8" spans="1:63" s="37" customFormat="1" ht="30" customHeight="1" thickBot="1" x14ac:dyDescent="0.3">
      <c r="A8" s="12"/>
      <c r="B8" s="32" t="s">
        <v>29</v>
      </c>
      <c r="C8" s="33"/>
      <c r="D8" s="34"/>
      <c r="E8" s="35"/>
      <c r="F8" s="13"/>
      <c r="G8" s="4" t="str">
        <f t="shared" ref="G8:G26" si="5">IF(OR(ISBLANK(task_start),ISBLANK(task_end)),"",task_end-task_start+1)</f>
        <v/>
      </c>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row>
    <row r="9" spans="1:63" s="37" customFormat="1" ht="30" customHeight="1" thickBot="1" x14ac:dyDescent="0.3">
      <c r="A9" s="12"/>
      <c r="B9" s="38" t="s">
        <v>30</v>
      </c>
      <c r="C9" s="39" t="s">
        <v>21</v>
      </c>
      <c r="D9" s="40">
        <f>Project_Start</f>
        <v>45910.000548696844</v>
      </c>
      <c r="E9" s="40">
        <f>D9+1</f>
        <v>45911.000548696844</v>
      </c>
      <c r="F9" s="13"/>
      <c r="G9" s="4">
        <f t="shared" si="5"/>
        <v>2</v>
      </c>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row>
    <row r="10" spans="1:63" s="37" customFormat="1" ht="30" customHeight="1" thickBot="1" x14ac:dyDescent="0.3">
      <c r="A10" s="12"/>
      <c r="B10" s="42" t="s">
        <v>31</v>
      </c>
      <c r="C10" s="43" t="s">
        <v>23</v>
      </c>
      <c r="D10" s="44">
        <f>E9</f>
        <v>45911.000548696844</v>
      </c>
      <c r="E10" s="44">
        <f>D10+2</f>
        <v>45913.000548696844</v>
      </c>
      <c r="F10" s="13"/>
      <c r="G10" s="4">
        <f t="shared" si="5"/>
        <v>3</v>
      </c>
      <c r="H10" s="41"/>
      <c r="I10" s="41"/>
      <c r="J10" s="41"/>
      <c r="K10" s="41"/>
      <c r="L10" s="41"/>
      <c r="M10" s="41"/>
      <c r="N10" s="41"/>
      <c r="O10" s="41"/>
      <c r="P10" s="41"/>
      <c r="Q10" s="41"/>
      <c r="R10" s="41"/>
      <c r="S10" s="41"/>
      <c r="T10" s="45"/>
      <c r="U10" s="45"/>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row>
    <row r="11" spans="1:63" s="37" customFormat="1" ht="30" customHeight="1" thickBot="1" x14ac:dyDescent="0.3">
      <c r="A11" s="11"/>
      <c r="B11" s="42" t="s">
        <v>32</v>
      </c>
      <c r="C11" s="43" t="s">
        <v>22</v>
      </c>
      <c r="D11" s="44">
        <f>E10</f>
        <v>45913.000548696844</v>
      </c>
      <c r="E11" s="44">
        <f>D11+2</f>
        <v>45915.000548696844</v>
      </c>
      <c r="F11" s="13"/>
      <c r="G11" s="4">
        <f t="shared" si="5"/>
        <v>3</v>
      </c>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row>
    <row r="12" spans="1:63" s="37" customFormat="1" ht="30" customHeight="1" thickBot="1" x14ac:dyDescent="0.3">
      <c r="A12" s="12"/>
      <c r="B12" s="46" t="s">
        <v>33</v>
      </c>
      <c r="C12" s="47"/>
      <c r="D12" s="48"/>
      <c r="E12" s="49"/>
      <c r="F12" s="13"/>
      <c r="G12" s="4" t="str">
        <f t="shared" si="5"/>
        <v/>
      </c>
    </row>
    <row r="13" spans="1:63" s="37" customFormat="1" ht="30" customHeight="1" thickBot="1" x14ac:dyDescent="0.3">
      <c r="A13" s="12"/>
      <c r="B13" s="50" t="s">
        <v>34</v>
      </c>
      <c r="C13" s="51" t="s">
        <v>23</v>
      </c>
      <c r="D13" s="52">
        <f>E11+1</f>
        <v>45916.000548696844</v>
      </c>
      <c r="E13" s="52">
        <f>D13+3</f>
        <v>45919.000548696844</v>
      </c>
      <c r="F13" s="13"/>
      <c r="G13" s="4">
        <f t="shared" si="5"/>
        <v>4</v>
      </c>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row>
    <row r="14" spans="1:63" s="37" customFormat="1" ht="30" customHeight="1" thickBot="1" x14ac:dyDescent="0.3">
      <c r="A14" s="11"/>
      <c r="B14" s="50" t="s">
        <v>35</v>
      </c>
      <c r="C14" s="51" t="s">
        <v>23</v>
      </c>
      <c r="D14" s="52">
        <f>D13+2</f>
        <v>45918.000548696844</v>
      </c>
      <c r="E14" s="52">
        <f>D14+3</f>
        <v>45921.000548696844</v>
      </c>
      <c r="F14" s="13"/>
      <c r="G14" s="4">
        <f t="shared" si="5"/>
        <v>4</v>
      </c>
      <c r="H14" s="41"/>
      <c r="I14" s="41"/>
      <c r="J14" s="41"/>
      <c r="K14" s="41"/>
      <c r="L14" s="41"/>
      <c r="M14" s="41"/>
      <c r="N14" s="41"/>
      <c r="O14" s="41"/>
      <c r="P14" s="41"/>
      <c r="Q14" s="41"/>
      <c r="R14" s="41"/>
      <c r="S14" s="41"/>
      <c r="T14" s="45"/>
      <c r="U14" s="45"/>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row>
    <row r="15" spans="1:63" s="37" customFormat="1" ht="30" customHeight="1" thickBot="1" x14ac:dyDescent="0.3">
      <c r="A15" s="11"/>
      <c r="B15" s="53" t="s">
        <v>36</v>
      </c>
      <c r="C15" s="54"/>
      <c r="D15" s="55"/>
      <c r="E15" s="56"/>
      <c r="F15" s="13"/>
      <c r="G15" s="4" t="str">
        <f t="shared" si="5"/>
        <v/>
      </c>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row>
    <row r="16" spans="1:63" s="37" customFormat="1" ht="30" customHeight="1" thickBot="1" x14ac:dyDescent="0.3">
      <c r="A16" s="11"/>
      <c r="B16" s="58" t="s">
        <v>37</v>
      </c>
      <c r="C16" s="59" t="s">
        <v>24</v>
      </c>
      <c r="D16" s="60">
        <f>E14+1</f>
        <v>45922.000548696844</v>
      </c>
      <c r="E16" s="60">
        <f>D16+3</f>
        <v>45925.000548696844</v>
      </c>
      <c r="F16" s="13"/>
      <c r="G16" s="4">
        <f t="shared" si="5"/>
        <v>4</v>
      </c>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row>
    <row r="17" spans="1:63" s="37" customFormat="1" ht="30" customHeight="1" thickBot="1" x14ac:dyDescent="0.3">
      <c r="A17" s="11"/>
      <c r="B17" s="58" t="s">
        <v>38</v>
      </c>
      <c r="C17" s="59" t="s">
        <v>23</v>
      </c>
      <c r="D17" s="60">
        <f>E16+1</f>
        <v>45926.000548696844</v>
      </c>
      <c r="E17" s="60">
        <f>D17+4</f>
        <v>45930.000548696844</v>
      </c>
      <c r="F17" s="13"/>
      <c r="G17" s="4">
        <f t="shared" si="5"/>
        <v>5</v>
      </c>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row>
    <row r="18" spans="1:63" s="37" customFormat="1" ht="30" customHeight="1" thickBot="1" x14ac:dyDescent="0.3">
      <c r="A18" s="11"/>
      <c r="B18" s="58" t="s">
        <v>39</v>
      </c>
      <c r="C18" s="59" t="s">
        <v>25</v>
      </c>
      <c r="D18" s="60">
        <f>D17+5</f>
        <v>45931.000548696844</v>
      </c>
      <c r="E18" s="60">
        <f>D18+3</f>
        <v>45934.000548696844</v>
      </c>
      <c r="F18" s="13"/>
      <c r="G18" s="4">
        <f t="shared" si="5"/>
        <v>4</v>
      </c>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row>
    <row r="19" spans="1:63" s="37" customFormat="1" ht="30" customHeight="1" thickBot="1" x14ac:dyDescent="0.3">
      <c r="A19" s="11"/>
      <c r="B19" s="61" t="s">
        <v>40</v>
      </c>
      <c r="C19" s="62"/>
      <c r="D19" s="63"/>
      <c r="E19" s="64"/>
      <c r="F19" s="13"/>
      <c r="G19" s="4" t="str">
        <f t="shared" si="5"/>
        <v/>
      </c>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5"/>
      <c r="BC19" s="65"/>
      <c r="BD19" s="65"/>
      <c r="BE19" s="65"/>
      <c r="BF19" s="65"/>
      <c r="BG19" s="65"/>
      <c r="BH19" s="65"/>
      <c r="BI19" s="65"/>
      <c r="BJ19" s="65"/>
      <c r="BK19" s="65"/>
    </row>
    <row r="20" spans="1:63" s="37" customFormat="1" ht="30" customHeight="1" thickBot="1" x14ac:dyDescent="0.3">
      <c r="A20" s="11"/>
      <c r="B20" s="66" t="s">
        <v>41</v>
      </c>
      <c r="C20" s="67" t="s">
        <v>23</v>
      </c>
      <c r="D20" s="68">
        <f>E18+2</f>
        <v>45936.000548696844</v>
      </c>
      <c r="E20" s="68">
        <f>D20+3</f>
        <v>45939.000548696844</v>
      </c>
      <c r="F20" s="13"/>
      <c r="G20" s="4">
        <f t="shared" si="5"/>
        <v>4</v>
      </c>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row>
    <row r="21" spans="1:63" s="37" customFormat="1" ht="30" customHeight="1" thickBot="1" x14ac:dyDescent="0.3">
      <c r="A21" s="11"/>
      <c r="B21" s="66" t="s">
        <v>42</v>
      </c>
      <c r="C21" s="67" t="s">
        <v>26</v>
      </c>
      <c r="D21" s="68">
        <f>E20</f>
        <v>45939.000548696844</v>
      </c>
      <c r="E21" s="68">
        <f>D21+3</f>
        <v>45942.000548696844</v>
      </c>
      <c r="F21" s="13"/>
      <c r="G21" s="4">
        <f t="shared" si="5"/>
        <v>4</v>
      </c>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row>
    <row r="22" spans="1:63" s="37" customFormat="1" ht="30" customHeight="1" thickBot="1" x14ac:dyDescent="0.3">
      <c r="A22" s="11"/>
      <c r="B22" s="66" t="s">
        <v>43</v>
      </c>
      <c r="C22" s="67" t="s">
        <v>23</v>
      </c>
      <c r="D22" s="68">
        <f>E21+1</f>
        <v>45943.000548696844</v>
      </c>
      <c r="E22" s="68">
        <f>D22+3</f>
        <v>45946.000548696844</v>
      </c>
      <c r="F22" s="13"/>
      <c r="G22" s="4">
        <f t="shared" si="5"/>
        <v>4</v>
      </c>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row>
    <row r="23" spans="1:63" s="37" customFormat="1" ht="30" customHeight="1" thickBot="1" x14ac:dyDescent="0.3">
      <c r="A23" s="12"/>
      <c r="B23" s="32" t="s">
        <v>44</v>
      </c>
      <c r="C23" s="33"/>
      <c r="D23" s="34"/>
      <c r="E23" s="35"/>
      <c r="F23" s="13"/>
      <c r="G23" s="4" t="str">
        <f t="shared" si="5"/>
        <v/>
      </c>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row>
    <row r="24" spans="1:63" s="37" customFormat="1" ht="30" customHeight="1" thickBot="1" x14ac:dyDescent="0.3">
      <c r="A24" s="12"/>
      <c r="B24" s="38" t="s">
        <v>45</v>
      </c>
      <c r="C24" s="39" t="s">
        <v>27</v>
      </c>
      <c r="D24" s="40">
        <f>E22+1</f>
        <v>45947.000548696844</v>
      </c>
      <c r="E24" s="40">
        <f>D24+2</f>
        <v>45949.000548696844</v>
      </c>
      <c r="F24" s="13"/>
      <c r="G24" s="4">
        <f t="shared" si="5"/>
        <v>3</v>
      </c>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row>
    <row r="25" spans="1:63" s="37" customFormat="1" ht="30" customHeight="1" thickBot="1" x14ac:dyDescent="0.3">
      <c r="A25" s="12"/>
      <c r="B25" s="42" t="s">
        <v>46</v>
      </c>
      <c r="C25" s="43" t="s">
        <v>28</v>
      </c>
      <c r="D25" s="44">
        <f>E24</f>
        <v>45949.000548696844</v>
      </c>
      <c r="E25" s="44">
        <f>D25+2</f>
        <v>45951.000548696844</v>
      </c>
      <c r="F25" s="13"/>
      <c r="G25" s="4">
        <f t="shared" si="5"/>
        <v>3</v>
      </c>
      <c r="H25" s="41"/>
      <c r="I25" s="41"/>
      <c r="J25" s="41"/>
      <c r="K25" s="41"/>
      <c r="L25" s="41"/>
      <c r="M25" s="41"/>
      <c r="N25" s="41"/>
      <c r="O25" s="41"/>
      <c r="P25" s="41"/>
      <c r="Q25" s="41"/>
      <c r="R25" s="41"/>
      <c r="S25" s="41"/>
      <c r="T25" s="45"/>
      <c r="U25" s="45"/>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row>
    <row r="26" spans="1:63" s="37" customFormat="1" ht="30" customHeight="1" thickBot="1" x14ac:dyDescent="0.3">
      <c r="A26" s="11"/>
      <c r="B26" s="42" t="s">
        <v>47</v>
      </c>
      <c r="C26" s="43" t="s">
        <v>28</v>
      </c>
      <c r="D26" s="44">
        <f>E25</f>
        <v>45951.000548696844</v>
      </c>
      <c r="E26" s="44">
        <f>D26+1</f>
        <v>45952.000548696844</v>
      </c>
      <c r="F26" s="13"/>
      <c r="G26" s="4">
        <f t="shared" si="5"/>
        <v>2</v>
      </c>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row>
    <row r="27" spans="1:63" ht="30" customHeight="1" x14ac:dyDescent="0.25">
      <c r="C27" s="3"/>
    </row>
  </sheetData>
  <mergeCells count="17">
    <mergeCell ref="BE4:BK4"/>
    <mergeCell ref="H4:N4"/>
    <mergeCell ref="O4:U4"/>
    <mergeCell ref="V4:AB4"/>
    <mergeCell ref="AC4:AI4"/>
    <mergeCell ref="AJ4:AP4"/>
    <mergeCell ref="AQ4:AW4"/>
    <mergeCell ref="AX4:BD4"/>
    <mergeCell ref="E5:E6"/>
    <mergeCell ref="P2:Y2"/>
    <mergeCell ref="P1:Y1"/>
    <mergeCell ref="H1:N1"/>
    <mergeCell ref="H2:N2"/>
    <mergeCell ref="A5:A6"/>
    <mergeCell ref="B5:B6"/>
    <mergeCell ref="C5:C6"/>
    <mergeCell ref="D5:D6"/>
  </mergeCells>
  <conditionalFormatting sqref="H4:BK22">
    <cfRule type="expression" dxfId="11" priority="4">
      <formula>AND(TODAY()&gt;=H$5, TODAY()&lt;I$5)</formula>
    </cfRule>
  </conditionalFormatting>
  <conditionalFormatting sqref="H9:BK11">
    <cfRule type="expression" dxfId="10" priority="9">
      <formula>AND(task_start&lt;=H$5,ROUNDDOWN((task_end-task_start+1)*task_progress,0)+task_start-1&gt;=H$5)</formula>
    </cfRule>
    <cfRule type="expression" dxfId="9" priority="10" stopIfTrue="1">
      <formula>AND(task_end&gt;=H$5,task_start&lt;I$5)</formula>
    </cfRule>
  </conditionalFormatting>
  <conditionalFormatting sqref="H13:BK14">
    <cfRule type="expression" dxfId="8" priority="7">
      <formula>AND(task_start&lt;=H$5,ROUNDDOWN((task_end-task_start+1)*task_progress,0)+task_start-1&gt;=H$5)</formula>
    </cfRule>
    <cfRule type="expression" dxfId="7" priority="8" stopIfTrue="1">
      <formula>AND(task_end&gt;=H$5,task_start&lt;I$5)</formula>
    </cfRule>
  </conditionalFormatting>
  <conditionalFormatting sqref="H16:BK18">
    <cfRule type="expression" dxfId="6" priority="5">
      <formula>AND(task_start&lt;=H$5,ROUNDDOWN((task_end-task_start+1)*task_progress,0)+task_start-1&gt;=H$5)</formula>
    </cfRule>
    <cfRule type="expression" dxfId="5" priority="6" stopIfTrue="1">
      <formula>AND(task_end&gt;=H$5,task_start&lt;I$5)</formula>
    </cfRule>
  </conditionalFormatting>
  <conditionalFormatting sqref="H20:BK22">
    <cfRule type="expression" dxfId="4" priority="39">
      <formula>AND(task_start&lt;=H$5,ROUNDDOWN((task_end-task_start+1)*task_progress,0)+task_start-1&gt;=H$5)</formula>
    </cfRule>
    <cfRule type="expression" dxfId="3" priority="40" stopIfTrue="1">
      <formula>AND(task_end&gt;=H$5,task_start&lt;I$5)</formula>
    </cfRule>
  </conditionalFormatting>
  <conditionalFormatting sqref="H23:BK26">
    <cfRule type="expression" dxfId="2" priority="1">
      <formula>AND(TODAY()&gt;=H$5, TODAY()&lt;I$5)</formula>
    </cfRule>
  </conditionalFormatting>
  <conditionalFormatting sqref="H24:BK26">
    <cfRule type="expression" dxfId="1" priority="2">
      <formula>AND(task_start&lt;=H$5,ROUNDDOWN((task_end-task_start+1)*task_progress,0)+task_start-1&gt;=H$5)</formula>
    </cfRule>
    <cfRule type="expression" dxfId="0" priority="3" stopIfTrue="1">
      <formula>AND(task_end&gt;=H$5,task_start&lt;I$5)</formula>
    </cfRule>
  </conditionalFormatting>
  <dataValidations count="12">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A23"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A24"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A25"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5" xr:uid="{956902D1-D3B5-416D-BB69-9362D193BC0A}"/>
    <dataValidation allowBlank="1" showInputMessage="1" showErrorMessage="1" prompt="Phase 4's sample block starts in cell B26." sqref="A19" xr:uid="{DE54E5DE-526D-4D71-8D03-E99B4AB2FEE5}"/>
  </dataValidations>
  <printOptions horizontalCentered="1"/>
  <pageMargins left="0.35" right="0.35" top="0.35" bottom="0.5" header="0.3" footer="0.3"/>
  <pageSetup scale="48" fitToHeight="0" orientation="landscape" r:id="rId1"/>
  <headerFooter differentFirst="1" scaleWithDoc="0">
    <oddFooter>Page &amp;P of &amp;N</oddFooter>
  </headerFooter>
  <ignoredErrors>
    <ignoredError sqref="E17 D1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5" customWidth="1"/>
    <col min="2" max="16384" width="9" style="1"/>
  </cols>
  <sheetData>
    <row r="1" spans="1:2" ht="46.5" customHeight="1" x14ac:dyDescent="0.25"/>
    <row r="2" spans="1:2" s="7" customFormat="1" ht="15.6" x14ac:dyDescent="0.25">
      <c r="A2" s="71" t="s">
        <v>6</v>
      </c>
      <c r="B2" s="6"/>
    </row>
    <row r="3" spans="1:2" s="9" customFormat="1" ht="27" customHeight="1" x14ac:dyDescent="0.25">
      <c r="A3" s="72"/>
      <c r="B3" s="10"/>
    </row>
    <row r="4" spans="1:2" s="8" customFormat="1" ht="30" x14ac:dyDescent="0.7">
      <c r="A4" s="73" t="s">
        <v>5</v>
      </c>
    </row>
    <row r="5" spans="1:2" ht="74.25" customHeight="1" x14ac:dyDescent="0.25">
      <c r="A5" s="74" t="s">
        <v>13</v>
      </c>
    </row>
    <row r="6" spans="1:2" ht="26.25" customHeight="1" x14ac:dyDescent="0.25">
      <c r="A6" s="73" t="s">
        <v>16</v>
      </c>
    </row>
    <row r="7" spans="1:2" s="5" customFormat="1" ht="205.05" customHeight="1" x14ac:dyDescent="0.25">
      <c r="A7" s="75" t="s">
        <v>15</v>
      </c>
    </row>
    <row r="8" spans="1:2" s="8" customFormat="1" ht="30" x14ac:dyDescent="0.7">
      <c r="A8" s="73" t="s">
        <v>7</v>
      </c>
    </row>
    <row r="9" spans="1:2" ht="41.4" x14ac:dyDescent="0.25">
      <c r="A9" s="74" t="s">
        <v>14</v>
      </c>
    </row>
    <row r="10" spans="1:2" s="5" customFormat="1" ht="28.05" customHeight="1" x14ac:dyDescent="0.25">
      <c r="A10" s="76" t="s">
        <v>12</v>
      </c>
    </row>
    <row r="11" spans="1:2" s="8" customFormat="1" ht="30" x14ac:dyDescent="0.7">
      <c r="A11" s="73" t="s">
        <v>4</v>
      </c>
    </row>
    <row r="12" spans="1:2" ht="27.6" x14ac:dyDescent="0.25">
      <c r="A12" s="74" t="s">
        <v>11</v>
      </c>
    </row>
    <row r="13" spans="1:2" s="5" customFormat="1" ht="28.05" customHeight="1" x14ac:dyDescent="0.25">
      <c r="A13" s="76" t="s">
        <v>0</v>
      </c>
    </row>
    <row r="14" spans="1:2" s="8" customFormat="1" ht="30" x14ac:dyDescent="0.7">
      <c r="A14" s="73" t="s">
        <v>8</v>
      </c>
    </row>
    <row r="15" spans="1:2" ht="75" customHeight="1" x14ac:dyDescent="0.25">
      <c r="A15" s="74" t="s">
        <v>9</v>
      </c>
    </row>
    <row r="16" spans="1:2" ht="69" x14ac:dyDescent="0.25">
      <c r="A16" s="74" t="s">
        <v>10</v>
      </c>
    </row>
    <row r="17" spans="1:1" x14ac:dyDescent="0.25">
      <c r="A17" s="77"/>
    </row>
    <row r="18" spans="1:1" x14ac:dyDescent="0.25">
      <c r="A18" s="77"/>
    </row>
    <row r="19" spans="1:1" x14ac:dyDescent="0.25">
      <c r="A19" s="77"/>
    </row>
    <row r="20" spans="1:1" x14ac:dyDescent="0.25">
      <c r="A20" s="77"/>
    </row>
    <row r="21" spans="1:1" x14ac:dyDescent="0.25">
      <c r="A21" s="77"/>
    </row>
    <row r="22" spans="1:1" x14ac:dyDescent="0.25">
      <c r="A22" s="77"/>
    </row>
    <row r="23" spans="1:1" x14ac:dyDescent="0.25">
      <c r="A23" s="77"/>
    </row>
    <row r="24" spans="1:1" x14ac:dyDescent="0.25">
      <c r="A24" s="77"/>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terms/"/>
    <ds:schemaRef ds:uri="71af3243-3dd4-4a8d-8c0d-dd76da1f02a5"/>
    <ds:schemaRef ds:uri="16c05727-aa75-4e4a-9b5f-8a80a1165891"/>
    <ds:schemaRef ds:uri="http://purl.org/dc/dcmitype/"/>
    <ds:schemaRef ds:uri="http://schemas.openxmlformats.org/package/2006/metadata/core-properties"/>
    <ds:schemaRef ds:uri="http://www.w3.org/XML/1998/namespace"/>
    <ds:schemaRef ds:uri="http://purl.org/dc/elements/1.1/"/>
    <ds:schemaRef ds:uri="http://schemas.microsoft.com/office/2006/documentManagement/types"/>
    <ds:schemaRef ds:uri="http://schemas.microsoft.com/office/infopath/2007/PartnerControls"/>
    <ds:schemaRef ds:uri="230e9df3-be65-4c73-a93b-d1236ebd677e"/>
    <ds:schemaRef ds:uri="http://schemas.microsoft.com/sharepoint/v3"/>
    <ds:schemaRef ds:uri="http://schemas.microsoft.com/office/2006/metadata/propertie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 schedule</vt:lpstr>
      <vt:lpstr>About</vt:lpstr>
      <vt:lpstr>Display_Week</vt:lpstr>
      <vt:lpstr>'Project schedule'!Print_Titles</vt:lpstr>
      <vt:lpstr>Project_Start</vt:lpstr>
      <vt:lpstr>'Project schedule'!task_end</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Nilmisha JAYALATH</dc:creator>
  <dc:description/>
  <cp:lastModifiedBy>Nilmisha JAYALATH</cp:lastModifiedBy>
  <cp:lastPrinted>2025-09-06T22:05:21Z</cp:lastPrinted>
  <dcterms:created xsi:type="dcterms:W3CDTF">2022-03-11T22:41:12Z</dcterms:created>
  <dcterms:modified xsi:type="dcterms:W3CDTF">2025-09-06T22:06:35Z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